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SOMOVA~1\AppData\Local\Temp\Rar$DIa4728.46292\"/>
    </mc:Choice>
  </mc:AlternateContent>
  <bookViews>
    <workbookView xWindow="0" yWindow="0" windowWidth="27075" windowHeight="10275" activeTab="4"/>
  </bookViews>
  <sheets>
    <sheet name="Дх" sheetId="8" r:id="rId1"/>
    <sheet name="МП" sheetId="2" r:id="rId2"/>
    <sheet name="вед. " sheetId="11" r:id="rId3"/>
    <sheet name="источн" sheetId="4" r:id="rId4"/>
    <sheet name="госполномочия " sheetId="10" r:id="rId5"/>
  </sheets>
  <externalReferences>
    <externalReference r:id="rId6"/>
  </externalReferences>
  <definedNames>
    <definedName name="_xlnm._FilterDatabase" localSheetId="2" hidden="1">'вед. '!$A$10:$AL$1161</definedName>
    <definedName name="APPT" localSheetId="2">'вед. '!$A$19</definedName>
    <definedName name="FIO" localSheetId="2">'вед. '!#REF!</definedName>
    <definedName name="LAST_CELL" localSheetId="2">'вед. '!#REF!</definedName>
    <definedName name="SIGN" localSheetId="2">'вед. '!$A$19:$E$20</definedName>
    <definedName name="_xlnm.Print_Titles" localSheetId="2">'вед. '!$8:$10</definedName>
    <definedName name="_xlnm.Print_Titles" localSheetId="1">МП!$10:$11</definedName>
  </definedNames>
  <calcPr calcId="152511"/>
</workbook>
</file>

<file path=xl/calcChain.xml><?xml version="1.0" encoding="utf-8"?>
<calcChain xmlns="http://schemas.openxmlformats.org/spreadsheetml/2006/main">
  <c r="O647" i="2" l="1"/>
  <c r="P655" i="2"/>
  <c r="P654" i="2"/>
  <c r="O654" i="2"/>
  <c r="AP103" i="11"/>
  <c r="AR103" i="11" s="1"/>
  <c r="AT103" i="11" s="1"/>
  <c r="AV103" i="11" s="1"/>
  <c r="AN103" i="11"/>
  <c r="AA103" i="11"/>
  <c r="AC103" i="11" s="1"/>
  <c r="AE103" i="11" s="1"/>
  <c r="AG103" i="11" s="1"/>
  <c r="AI103" i="11" s="1"/>
  <c r="AK103" i="11" s="1"/>
  <c r="V103" i="11"/>
  <c r="R103" i="11"/>
  <c r="K103" i="11"/>
  <c r="H103" i="11"/>
  <c r="L103" i="11" s="1"/>
  <c r="N103" i="11" s="1"/>
  <c r="Q103" i="11" s="1"/>
  <c r="S103" i="11" s="1"/>
  <c r="X103" i="11" s="1"/>
  <c r="AV167" i="11"/>
  <c r="AU167" i="11"/>
  <c r="AT167" i="11"/>
  <c r="AS167" i="11"/>
  <c r="AR167" i="11"/>
  <c r="AQ167" i="11"/>
  <c r="AP167" i="11"/>
  <c r="AO167" i="11"/>
  <c r="AN167" i="11"/>
  <c r="AM167" i="11"/>
  <c r="AL167" i="11"/>
  <c r="AK167" i="11"/>
  <c r="AJ167" i="11"/>
  <c r="AI167" i="11"/>
  <c r="AH167" i="11"/>
  <c r="AG167" i="11"/>
  <c r="AF167" i="11"/>
  <c r="AE167" i="11"/>
  <c r="AD167" i="11"/>
  <c r="AC167" i="11"/>
  <c r="AB167" i="11"/>
  <c r="AA167" i="11"/>
  <c r="Z167" i="11"/>
  <c r="Y167" i="11"/>
  <c r="X167" i="11"/>
  <c r="W167" i="11"/>
  <c r="V167" i="11"/>
  <c r="U167" i="11"/>
  <c r="T167" i="11"/>
  <c r="S167" i="11"/>
  <c r="R167" i="11"/>
  <c r="Q167" i="11"/>
  <c r="P167" i="11"/>
  <c r="O167" i="11"/>
  <c r="N167" i="11"/>
  <c r="M167" i="11"/>
  <c r="L167" i="11"/>
  <c r="K167" i="11"/>
  <c r="J167" i="11"/>
  <c r="I167" i="11"/>
  <c r="H167" i="11"/>
  <c r="G167" i="11"/>
  <c r="F167" i="11"/>
  <c r="X181" i="11"/>
  <c r="X180" i="11" s="1"/>
  <c r="W180" i="11"/>
  <c r="V180" i="11"/>
  <c r="U180" i="11"/>
  <c r="T180" i="11"/>
  <c r="P1174" i="11" l="1"/>
  <c r="M1169" i="11"/>
  <c r="M1166" i="11"/>
  <c r="AR1160" i="11"/>
  <c r="AN1160" i="11"/>
  <c r="AP1160" i="11" s="1"/>
  <c r="AP1159" i="11" s="1"/>
  <c r="AC1160" i="11"/>
  <c r="AA1160" i="11"/>
  <c r="N1160" i="11"/>
  <c r="N1159" i="11" s="1"/>
  <c r="H1160" i="11"/>
  <c r="L1160" i="11" s="1"/>
  <c r="AU1159" i="11"/>
  <c r="AS1159" i="11"/>
  <c r="AS1158" i="11" s="1"/>
  <c r="AS1157" i="11" s="1"/>
  <c r="AQ1159" i="11"/>
  <c r="AO1159" i="11"/>
  <c r="AO1158" i="11" s="1"/>
  <c r="AO1157" i="11" s="1"/>
  <c r="AO1152" i="11" s="1"/>
  <c r="AO1151" i="11" s="1"/>
  <c r="AO1150" i="11" s="1"/>
  <c r="AN1159" i="11"/>
  <c r="AM1159" i="11"/>
  <c r="AL1159" i="11"/>
  <c r="AJ1159" i="11"/>
  <c r="AJ1158" i="11" s="1"/>
  <c r="AJ1157" i="11" s="1"/>
  <c r="AJ1152" i="11" s="1"/>
  <c r="AJ1151" i="11" s="1"/>
  <c r="AJ1150" i="11" s="1"/>
  <c r="AH1159" i="11"/>
  <c r="AF1159" i="11"/>
  <c r="AF1158" i="11" s="1"/>
  <c r="AF1157" i="11" s="1"/>
  <c r="AF1152" i="11" s="1"/>
  <c r="AD1159" i="11"/>
  <c r="AB1159" i="11"/>
  <c r="AB1158" i="11" s="1"/>
  <c r="AB1157" i="11" s="1"/>
  <c r="AA1159" i="11"/>
  <c r="Z1159" i="11"/>
  <c r="Y1159" i="11"/>
  <c r="Y1158" i="11" s="1"/>
  <c r="W1159" i="11"/>
  <c r="V1159" i="11"/>
  <c r="U1159" i="11"/>
  <c r="U1158" i="11" s="1"/>
  <c r="T1159" i="11"/>
  <c r="R1159" i="11"/>
  <c r="P1159" i="11"/>
  <c r="P1158" i="11" s="1"/>
  <c r="P1157" i="11" s="1"/>
  <c r="O1159" i="11"/>
  <c r="M1159" i="11"/>
  <c r="M1158" i="11" s="1"/>
  <c r="L1159" i="11"/>
  <c r="L1158" i="11" s="1"/>
  <c r="L1157" i="11" s="1"/>
  <c r="K1159" i="11"/>
  <c r="K1158" i="11" s="1"/>
  <c r="K1157" i="11" s="1"/>
  <c r="J1159" i="11"/>
  <c r="I1159" i="11"/>
  <c r="I1158" i="11" s="1"/>
  <c r="H1159" i="11"/>
  <c r="H1158" i="11" s="1"/>
  <c r="H1157" i="11" s="1"/>
  <c r="G1159" i="11"/>
  <c r="G1158" i="11" s="1"/>
  <c r="G1157" i="11" s="1"/>
  <c r="F1159" i="11"/>
  <c r="AU1158" i="11"/>
  <c r="AQ1158" i="11"/>
  <c r="AP1158" i="11"/>
  <c r="AN1158" i="11"/>
  <c r="AN1157" i="11" s="1"/>
  <c r="AM1158" i="11"/>
  <c r="AL1158" i="11"/>
  <c r="AH1158" i="11"/>
  <c r="AD1158" i="11"/>
  <c r="AA1158" i="11"/>
  <c r="Z1158" i="11"/>
  <c r="Z1157" i="11" s="1"/>
  <c r="W1158" i="11"/>
  <c r="V1158" i="11"/>
  <c r="T1158" i="11"/>
  <c r="T1157" i="11" s="1"/>
  <c r="T1152" i="11" s="1"/>
  <c r="T1151" i="11" s="1"/>
  <c r="T1150" i="11" s="1"/>
  <c r="R1158" i="11"/>
  <c r="O1158" i="11"/>
  <c r="O1157" i="11" s="1"/>
  <c r="O1152" i="11" s="1"/>
  <c r="O1151" i="11" s="1"/>
  <c r="O1150" i="11" s="1"/>
  <c r="N1158" i="11"/>
  <c r="N1157" i="11" s="1"/>
  <c r="J1158" i="11"/>
  <c r="F1158" i="11"/>
  <c r="AU1157" i="11"/>
  <c r="AU1152" i="11" s="1"/>
  <c r="AU1151" i="11" s="1"/>
  <c r="AU1150" i="11" s="1"/>
  <c r="AQ1157" i="11"/>
  <c r="AP1157" i="11"/>
  <c r="AM1157" i="11"/>
  <c r="AL1157" i="11"/>
  <c r="AH1157" i="11"/>
  <c r="AD1157" i="11"/>
  <c r="AA1157" i="11"/>
  <c r="Y1157" i="11"/>
  <c r="W1157" i="11"/>
  <c r="V1157" i="11"/>
  <c r="U1157" i="11"/>
  <c r="R1157" i="11"/>
  <c r="M1157" i="11"/>
  <c r="J1157" i="11"/>
  <c r="I1157" i="11"/>
  <c r="F1157" i="11"/>
  <c r="AN1156" i="11"/>
  <c r="AN1155" i="11" s="1"/>
  <c r="AA1156" i="11"/>
  <c r="AC1156" i="11" s="1"/>
  <c r="AE1156" i="11" s="1"/>
  <c r="H1156" i="11"/>
  <c r="AU1155" i="11"/>
  <c r="AU1154" i="11" s="1"/>
  <c r="AU1153" i="11" s="1"/>
  <c r="AS1155" i="11"/>
  <c r="AQ1155" i="11"/>
  <c r="AQ1154" i="11" s="1"/>
  <c r="AQ1153" i="11" s="1"/>
  <c r="AO1155" i="11"/>
  <c r="AM1155" i="11"/>
  <c r="AM1154" i="11" s="1"/>
  <c r="AL1155" i="11"/>
  <c r="AJ1155" i="11"/>
  <c r="AH1155" i="11"/>
  <c r="AH1154" i="11" s="1"/>
  <c r="AH1153" i="11" s="1"/>
  <c r="AH1152" i="11" s="1"/>
  <c r="AF1155" i="11"/>
  <c r="AD1155" i="11"/>
  <c r="AD1154" i="11" s="1"/>
  <c r="AD1153" i="11" s="1"/>
  <c r="AD1152" i="11" s="1"/>
  <c r="AD1151" i="11" s="1"/>
  <c r="AD1150" i="11" s="1"/>
  <c r="AC1155" i="11"/>
  <c r="AC1154" i="11" s="1"/>
  <c r="AC1153" i="11" s="1"/>
  <c r="AB1155" i="11"/>
  <c r="AA1155" i="11"/>
  <c r="AA1154" i="11" s="1"/>
  <c r="AA1153" i="11" s="1"/>
  <c r="Z1155" i="11"/>
  <c r="Z1154" i="11" s="1"/>
  <c r="Z1153" i="11" s="1"/>
  <c r="Z1152" i="11" s="1"/>
  <c r="Z1151" i="11" s="1"/>
  <c r="Z1150" i="11" s="1"/>
  <c r="Y1155" i="11"/>
  <c r="Y1154" i="11" s="1"/>
  <c r="Y1153" i="11" s="1"/>
  <c r="Y1152" i="11" s="1"/>
  <c r="Y1151" i="11" s="1"/>
  <c r="Y1150" i="11" s="1"/>
  <c r="W1155" i="11"/>
  <c r="W1154" i="11" s="1"/>
  <c r="V1155" i="11"/>
  <c r="U1155" i="11"/>
  <c r="U1154" i="11" s="1"/>
  <c r="U1153" i="11" s="1"/>
  <c r="U1152" i="11" s="1"/>
  <c r="U1151" i="11" s="1"/>
  <c r="U1150" i="11" s="1"/>
  <c r="T1155" i="11"/>
  <c r="R1155" i="11"/>
  <c r="P1155" i="11"/>
  <c r="O1155" i="11"/>
  <c r="O1154" i="11" s="1"/>
  <c r="M1155" i="11"/>
  <c r="K1155" i="11"/>
  <c r="K1154" i="11" s="1"/>
  <c r="K1153" i="11" s="1"/>
  <c r="J1155" i="11"/>
  <c r="I1155" i="11"/>
  <c r="G1155" i="11"/>
  <c r="G1154" i="11" s="1"/>
  <c r="G1153" i="11" s="1"/>
  <c r="F1155" i="11"/>
  <c r="F1154" i="11" s="1"/>
  <c r="F1153" i="11" s="1"/>
  <c r="F1152" i="11" s="1"/>
  <c r="AS1154" i="11"/>
  <c r="AS1153" i="11" s="1"/>
  <c r="AS1152" i="11" s="1"/>
  <c r="AS1151" i="11" s="1"/>
  <c r="AO1154" i="11"/>
  <c r="AN1154" i="11"/>
  <c r="AN1153" i="11" s="1"/>
  <c r="AL1154" i="11"/>
  <c r="AL1153" i="11" s="1"/>
  <c r="AL1152" i="11" s="1"/>
  <c r="AL1151" i="11" s="1"/>
  <c r="AL1150" i="11" s="1"/>
  <c r="AJ1154" i="11"/>
  <c r="AF1154" i="11"/>
  <c r="AB1154" i="11"/>
  <c r="V1154" i="11"/>
  <c r="V1153" i="11" s="1"/>
  <c r="V1152" i="11" s="1"/>
  <c r="V1151" i="11" s="1"/>
  <c r="V1150" i="11" s="1"/>
  <c r="T1154" i="11"/>
  <c r="R1154" i="11"/>
  <c r="R1153" i="11" s="1"/>
  <c r="R1152" i="11" s="1"/>
  <c r="P1154" i="11"/>
  <c r="M1154" i="11"/>
  <c r="M1153" i="11" s="1"/>
  <c r="M1152" i="11" s="1"/>
  <c r="M1151" i="11" s="1"/>
  <c r="M1150" i="11" s="1"/>
  <c r="J1154" i="11"/>
  <c r="I1154" i="11"/>
  <c r="AO1153" i="11"/>
  <c r="AM1153" i="11"/>
  <c r="AJ1153" i="11"/>
  <c r="AF1153" i="11"/>
  <c r="AB1153" i="11"/>
  <c r="W1153" i="11"/>
  <c r="T1153" i="11"/>
  <c r="P1153" i="11"/>
  <c r="P1152" i="11" s="1"/>
  <c r="P1151" i="11" s="1"/>
  <c r="P1150" i="11" s="1"/>
  <c r="O1153" i="11"/>
  <c r="J1153" i="11"/>
  <c r="J1152" i="11" s="1"/>
  <c r="J1151" i="11" s="1"/>
  <c r="J1150" i="11" s="1"/>
  <c r="I1153" i="11"/>
  <c r="AQ1152" i="11"/>
  <c r="AM1152" i="11"/>
  <c r="AB1152" i="11"/>
  <c r="AA1152" i="11"/>
  <c r="W1152" i="11"/>
  <c r="K1152" i="11"/>
  <c r="G1152" i="11"/>
  <c r="G1151" i="11" s="1"/>
  <c r="G1150" i="11" s="1"/>
  <c r="AQ1151" i="11"/>
  <c r="AQ1150" i="11" s="1"/>
  <c r="AM1151" i="11"/>
  <c r="AM1150" i="11" s="1"/>
  <c r="AH1151" i="11"/>
  <c r="AF1151" i="11"/>
  <c r="AF1150" i="11" s="1"/>
  <c r="AB1151" i="11"/>
  <c r="AB1150" i="11" s="1"/>
  <c r="AA1151" i="11"/>
  <c r="W1151" i="11"/>
  <c r="R1151" i="11"/>
  <c r="R1150" i="11" s="1"/>
  <c r="K1151" i="11"/>
  <c r="K1150" i="11" s="1"/>
  <c r="F1151" i="11"/>
  <c r="AS1150" i="11"/>
  <c r="AH1150" i="11"/>
  <c r="AA1150" i="11"/>
  <c r="W1150" i="11"/>
  <c r="F1150" i="11"/>
  <c r="AN1149" i="11"/>
  <c r="AA1149" i="11"/>
  <c r="AC1149" i="11" s="1"/>
  <c r="AE1149" i="11" s="1"/>
  <c r="AE1148" i="11" s="1"/>
  <c r="H1149" i="11"/>
  <c r="H1148" i="11" s="1"/>
  <c r="AU1148" i="11"/>
  <c r="AS1148" i="11"/>
  <c r="AQ1148" i="11"/>
  <c r="AO1148" i="11"/>
  <c r="AM1148" i="11"/>
  <c r="AL1148" i="11"/>
  <c r="AL1145" i="11" s="1"/>
  <c r="AJ1148" i="11"/>
  <c r="AH1148" i="11"/>
  <c r="AH1145" i="11" s="1"/>
  <c r="AF1148" i="11"/>
  <c r="AD1148" i="11"/>
  <c r="AD1145" i="11" s="1"/>
  <c r="AB1148" i="11"/>
  <c r="AA1148" i="11"/>
  <c r="Z1148" i="11"/>
  <c r="Z1145" i="11" s="1"/>
  <c r="Y1148" i="11"/>
  <c r="W1148" i="11"/>
  <c r="V1148" i="11"/>
  <c r="V1145" i="11" s="1"/>
  <c r="U1148" i="11"/>
  <c r="T1148" i="11"/>
  <c r="R1148" i="11"/>
  <c r="R1145" i="11" s="1"/>
  <c r="P1148" i="11"/>
  <c r="O1148" i="11"/>
  <c r="M1148" i="11"/>
  <c r="K1148" i="11"/>
  <c r="J1148" i="11"/>
  <c r="J1145" i="11" s="1"/>
  <c r="I1148" i="11"/>
  <c r="G1148" i="11"/>
  <c r="F1148" i="11"/>
  <c r="F1145" i="11" s="1"/>
  <c r="AN1147" i="11"/>
  <c r="AD1147" i="11"/>
  <c r="AA1147" i="11"/>
  <c r="Y1147" i="11"/>
  <c r="Y1146" i="11" s="1"/>
  <c r="Y1145" i="11" s="1"/>
  <c r="P1147" i="11"/>
  <c r="H1147" i="11"/>
  <c r="AU1146" i="11"/>
  <c r="AS1146" i="11"/>
  <c r="AS1145" i="11" s="1"/>
  <c r="AQ1146" i="11"/>
  <c r="AO1146" i="11"/>
  <c r="AM1146" i="11"/>
  <c r="AL1146" i="11"/>
  <c r="AJ1146" i="11"/>
  <c r="AH1146" i="11"/>
  <c r="AF1146" i="11"/>
  <c r="AD1146" i="11"/>
  <c r="AB1146" i="11"/>
  <c r="AB1145" i="11" s="1"/>
  <c r="Z1146" i="11"/>
  <c r="W1146" i="11"/>
  <c r="V1146" i="11"/>
  <c r="U1146" i="11"/>
  <c r="T1146" i="11"/>
  <c r="T1145" i="11" s="1"/>
  <c r="R1146" i="11"/>
  <c r="P1146" i="11"/>
  <c r="O1146" i="11"/>
  <c r="M1146" i="11"/>
  <c r="K1146" i="11"/>
  <c r="J1146" i="11"/>
  <c r="I1146" i="11"/>
  <c r="I1145" i="11" s="1"/>
  <c r="G1146" i="11"/>
  <c r="F1146" i="11"/>
  <c r="AU1145" i="11"/>
  <c r="AQ1145" i="11"/>
  <c r="AM1145" i="11"/>
  <c r="AJ1145" i="11"/>
  <c r="AF1145" i="11"/>
  <c r="W1145" i="11"/>
  <c r="P1145" i="11"/>
  <c r="O1145" i="11"/>
  <c r="K1145" i="11"/>
  <c r="G1145" i="11"/>
  <c r="AR1144" i="11"/>
  <c r="AT1144" i="11" s="1"/>
  <c r="AV1144" i="11" s="1"/>
  <c r="AN1144" i="11"/>
  <c r="AP1144" i="11" s="1"/>
  <c r="AA1144" i="11"/>
  <c r="AC1144" i="11" s="1"/>
  <c r="AE1144" i="11" s="1"/>
  <c r="AG1144" i="11" s="1"/>
  <c r="AI1144" i="11" s="1"/>
  <c r="AK1144" i="11" s="1"/>
  <c r="H1144" i="11"/>
  <c r="L1144" i="11" s="1"/>
  <c r="N1144" i="11" s="1"/>
  <c r="Q1144" i="11" s="1"/>
  <c r="S1144" i="11" s="1"/>
  <c r="X1144" i="11" s="1"/>
  <c r="AV1143" i="11"/>
  <c r="AN1143" i="11"/>
  <c r="AP1143" i="11" s="1"/>
  <c r="AR1143" i="11" s="1"/>
  <c r="AT1143" i="11" s="1"/>
  <c r="AE1143" i="11"/>
  <c r="AG1143" i="11" s="1"/>
  <c r="AI1143" i="11" s="1"/>
  <c r="AK1143" i="11" s="1"/>
  <c r="AC1143" i="11"/>
  <c r="AA1143" i="11"/>
  <c r="Q1143" i="11"/>
  <c r="S1143" i="11" s="1"/>
  <c r="X1143" i="11" s="1"/>
  <c r="H1143" i="11"/>
  <c r="L1143" i="11" s="1"/>
  <c r="N1143" i="11" s="1"/>
  <c r="AN1142" i="11"/>
  <c r="AN1141" i="11" s="1"/>
  <c r="AN1140" i="11" s="1"/>
  <c r="AE1142" i="11"/>
  <c r="AA1142" i="11"/>
  <c r="AC1142" i="11" s="1"/>
  <c r="AC1141" i="11" s="1"/>
  <c r="L1142" i="11"/>
  <c r="H1142" i="11"/>
  <c r="AU1141" i="11"/>
  <c r="AU1140" i="11" s="1"/>
  <c r="AU1139" i="11" s="1"/>
  <c r="AS1141" i="11"/>
  <c r="AQ1141" i="11"/>
  <c r="AQ1140" i="11" s="1"/>
  <c r="AQ1139" i="11" s="1"/>
  <c r="AO1141" i="11"/>
  <c r="AM1141" i="11"/>
  <c r="AM1140" i="11" s="1"/>
  <c r="AM1139" i="11" s="1"/>
  <c r="AL1141" i="11"/>
  <c r="AL1140" i="11" s="1"/>
  <c r="AL1139" i="11" s="1"/>
  <c r="AJ1141" i="11"/>
  <c r="AJ1140" i="11" s="1"/>
  <c r="AJ1139" i="11" s="1"/>
  <c r="AH1141" i="11"/>
  <c r="AF1141" i="11"/>
  <c r="AF1140" i="11" s="1"/>
  <c r="AD1141" i="11"/>
  <c r="AB1141" i="11"/>
  <c r="AB1140" i="11" s="1"/>
  <c r="AA1141" i="11"/>
  <c r="AA1140" i="11" s="1"/>
  <c r="AA1139" i="11" s="1"/>
  <c r="Z1141" i="11"/>
  <c r="Y1141" i="11"/>
  <c r="W1141" i="11"/>
  <c r="W1140" i="11" s="1"/>
  <c r="W1139" i="11" s="1"/>
  <c r="V1141" i="11"/>
  <c r="V1140" i="11" s="1"/>
  <c r="V1139" i="11" s="1"/>
  <c r="U1141" i="11"/>
  <c r="T1141" i="11"/>
  <c r="T1140" i="11" s="1"/>
  <c r="R1141" i="11"/>
  <c r="R1140" i="11" s="1"/>
  <c r="R1139" i="11" s="1"/>
  <c r="P1141" i="11"/>
  <c r="P1140" i="11" s="1"/>
  <c r="O1141" i="11"/>
  <c r="O1140" i="11" s="1"/>
  <c r="O1139" i="11" s="1"/>
  <c r="M1141" i="11"/>
  <c r="K1141" i="11"/>
  <c r="K1140" i="11" s="1"/>
  <c r="K1139" i="11" s="1"/>
  <c r="K1133" i="11" s="1"/>
  <c r="K1126" i="11" s="1"/>
  <c r="J1141" i="11"/>
  <c r="I1141" i="11"/>
  <c r="H1141" i="11"/>
  <c r="H1140" i="11" s="1"/>
  <c r="G1141" i="11"/>
  <c r="G1140" i="11" s="1"/>
  <c r="G1139" i="11" s="1"/>
  <c r="F1141" i="11"/>
  <c r="AS1140" i="11"/>
  <c r="AO1140" i="11"/>
  <c r="AH1140" i="11"/>
  <c r="AH1139" i="11" s="1"/>
  <c r="AD1140" i="11"/>
  <c r="AD1139" i="11" s="1"/>
  <c r="AC1140" i="11"/>
  <c r="AC1139" i="11" s="1"/>
  <c r="Z1140" i="11"/>
  <c r="Z1139" i="11" s="1"/>
  <c r="Y1140" i="11"/>
  <c r="U1140" i="11"/>
  <c r="M1140" i="11"/>
  <c r="J1140" i="11"/>
  <c r="J1139" i="11" s="1"/>
  <c r="I1140" i="11"/>
  <c r="F1140" i="11"/>
  <c r="F1139" i="11" s="1"/>
  <c r="AS1139" i="11"/>
  <c r="AO1139" i="11"/>
  <c r="AN1139" i="11"/>
  <c r="AF1139" i="11"/>
  <c r="AB1139" i="11"/>
  <c r="Y1139" i="11"/>
  <c r="U1139" i="11"/>
  <c r="T1139" i="11"/>
  <c r="P1139" i="11"/>
  <c r="M1139" i="11"/>
  <c r="I1139" i="11"/>
  <c r="H1139" i="11"/>
  <c r="AN1138" i="11"/>
  <c r="AP1138" i="11" s="1"/>
  <c r="AR1138" i="11" s="1"/>
  <c r="AT1138" i="11" s="1"/>
  <c r="AV1138" i="11" s="1"/>
  <c r="AE1138" i="11"/>
  <c r="AG1138" i="11" s="1"/>
  <c r="AI1138" i="11" s="1"/>
  <c r="AK1138" i="11" s="1"/>
  <c r="AC1138" i="11"/>
  <c r="AA1138" i="11"/>
  <c r="Q1138" i="11"/>
  <c r="S1138" i="11" s="1"/>
  <c r="X1138" i="11" s="1"/>
  <c r="H1138" i="11"/>
  <c r="L1138" i="11" s="1"/>
  <c r="N1138" i="11" s="1"/>
  <c r="AP1137" i="11"/>
  <c r="AR1137" i="11" s="1"/>
  <c r="AN1137" i="11"/>
  <c r="AN1136" i="11" s="1"/>
  <c r="AN1135" i="11" s="1"/>
  <c r="AA1137" i="11"/>
  <c r="AC1137" i="11" s="1"/>
  <c r="H1137" i="11"/>
  <c r="AU1136" i="11"/>
  <c r="AU1135" i="11" s="1"/>
  <c r="AS1136" i="11"/>
  <c r="AQ1136" i="11"/>
  <c r="AQ1135" i="11" s="1"/>
  <c r="AQ1134" i="11" s="1"/>
  <c r="AP1136" i="11"/>
  <c r="AP1135" i="11" s="1"/>
  <c r="AP1134" i="11" s="1"/>
  <c r="AO1136" i="11"/>
  <c r="AM1136" i="11"/>
  <c r="AM1135" i="11" s="1"/>
  <c r="AL1136" i="11"/>
  <c r="AL1135" i="11" s="1"/>
  <c r="AL1134" i="11" s="1"/>
  <c r="AL1133" i="11" s="1"/>
  <c r="AJ1136" i="11"/>
  <c r="AH1136" i="11"/>
  <c r="AH1135" i="11" s="1"/>
  <c r="AH1134" i="11" s="1"/>
  <c r="AF1136" i="11"/>
  <c r="AD1136" i="11"/>
  <c r="AD1135" i="11" s="1"/>
  <c r="AD1134" i="11" s="1"/>
  <c r="AB1136" i="11"/>
  <c r="AA1136" i="11"/>
  <c r="AA1135" i="11" s="1"/>
  <c r="AA1134" i="11" s="1"/>
  <c r="Z1136" i="11"/>
  <c r="Z1135" i="11" s="1"/>
  <c r="Z1134" i="11" s="1"/>
  <c r="Y1136" i="11"/>
  <c r="Y1135" i="11" s="1"/>
  <c r="Y1134" i="11" s="1"/>
  <c r="Y1133" i="11" s="1"/>
  <c r="W1136" i="11"/>
  <c r="W1135" i="11" s="1"/>
  <c r="W1134" i="11" s="1"/>
  <c r="W1133" i="11" s="1"/>
  <c r="V1136" i="11"/>
  <c r="V1135" i="11" s="1"/>
  <c r="V1134" i="11" s="1"/>
  <c r="V1133" i="11" s="1"/>
  <c r="U1136" i="11"/>
  <c r="T1136" i="11"/>
  <c r="R1136" i="11"/>
  <c r="R1135" i="11" s="1"/>
  <c r="R1134" i="11" s="1"/>
  <c r="P1136" i="11"/>
  <c r="O1136" i="11"/>
  <c r="O1135" i="11" s="1"/>
  <c r="M1136" i="11"/>
  <c r="M1135" i="11" s="1"/>
  <c r="M1134" i="11" s="1"/>
  <c r="M1133" i="11" s="1"/>
  <c r="K1136" i="11"/>
  <c r="K1135" i="11" s="1"/>
  <c r="J1136" i="11"/>
  <c r="J1135" i="11" s="1"/>
  <c r="J1134" i="11" s="1"/>
  <c r="I1136" i="11"/>
  <c r="I1135" i="11" s="1"/>
  <c r="I1134" i="11" s="1"/>
  <c r="I1133" i="11" s="1"/>
  <c r="G1136" i="11"/>
  <c r="G1135" i="11" s="1"/>
  <c r="F1136" i="11"/>
  <c r="F1135" i="11" s="1"/>
  <c r="F1134" i="11" s="1"/>
  <c r="AS1135" i="11"/>
  <c r="AS1134" i="11" s="1"/>
  <c r="AS1133" i="11" s="1"/>
  <c r="AO1135" i="11"/>
  <c r="AO1134" i="11" s="1"/>
  <c r="AO1133" i="11" s="1"/>
  <c r="AJ1135" i="11"/>
  <c r="AJ1134" i="11" s="1"/>
  <c r="AJ1133" i="11" s="1"/>
  <c r="AF1135" i="11"/>
  <c r="AB1135" i="11"/>
  <c r="AB1134" i="11" s="1"/>
  <c r="AB1133" i="11" s="1"/>
  <c r="U1135" i="11"/>
  <c r="U1134" i="11" s="1"/>
  <c r="U1133" i="11" s="1"/>
  <c r="T1135" i="11"/>
  <c r="T1134" i="11" s="1"/>
  <c r="T1133" i="11" s="1"/>
  <c r="T1126" i="11" s="1"/>
  <c r="P1135" i="11"/>
  <c r="AU1134" i="11"/>
  <c r="AN1134" i="11"/>
  <c r="AM1134" i="11"/>
  <c r="AM1133" i="11" s="1"/>
  <c r="AF1134" i="11"/>
  <c r="AF1133" i="11" s="1"/>
  <c r="P1134" i="11"/>
  <c r="P1133" i="11" s="1"/>
  <c r="P1126" i="11" s="1"/>
  <c r="O1134" i="11"/>
  <c r="O1133" i="11" s="1"/>
  <c r="K1134" i="11"/>
  <c r="G1134" i="11"/>
  <c r="AQ1133" i="11"/>
  <c r="AH1133" i="11"/>
  <c r="AD1133" i="11"/>
  <c r="AA1133" i="11"/>
  <c r="Z1133" i="11"/>
  <c r="J1133" i="11"/>
  <c r="F1133" i="11"/>
  <c r="AR1132" i="11"/>
  <c r="AT1132" i="11" s="1"/>
  <c r="AV1132" i="11" s="1"/>
  <c r="AP1132" i="11"/>
  <c r="AN1132" i="11"/>
  <c r="AG1132" i="11"/>
  <c r="AI1132" i="11" s="1"/>
  <c r="AK1132" i="11" s="1"/>
  <c r="AA1132" i="11"/>
  <c r="AC1132" i="11" s="1"/>
  <c r="AE1132" i="11" s="1"/>
  <c r="L1132" i="11"/>
  <c r="N1132" i="11" s="1"/>
  <c r="Q1132" i="11" s="1"/>
  <c r="S1132" i="11" s="1"/>
  <c r="X1132" i="11" s="1"/>
  <c r="H1132" i="11"/>
  <c r="AN1131" i="11"/>
  <c r="AP1131" i="11" s="1"/>
  <c r="AA1131" i="11"/>
  <c r="AC1131" i="11" s="1"/>
  <c r="H1131" i="11"/>
  <c r="L1131" i="11" s="1"/>
  <c r="N1131" i="11" s="1"/>
  <c r="AU1130" i="11"/>
  <c r="AS1130" i="11"/>
  <c r="AQ1130" i="11"/>
  <c r="AO1130" i="11"/>
  <c r="AN1130" i="11"/>
  <c r="AM1130" i="11"/>
  <c r="AL1130" i="11"/>
  <c r="AJ1130" i="11"/>
  <c r="AH1130" i="11"/>
  <c r="AF1130" i="11"/>
  <c r="AD1130" i="11"/>
  <c r="AB1130" i="11"/>
  <c r="Z1130" i="11"/>
  <c r="Y1130" i="11"/>
  <c r="Y1129" i="11" s="1"/>
  <c r="W1130" i="11"/>
  <c r="W1129" i="11" s="1"/>
  <c r="W1128" i="11" s="1"/>
  <c r="W1127" i="11" s="1"/>
  <c r="V1130" i="11"/>
  <c r="U1130" i="11"/>
  <c r="T1130" i="11"/>
  <c r="R1130" i="11"/>
  <c r="P1130" i="11"/>
  <c r="O1130" i="11"/>
  <c r="M1130" i="11"/>
  <c r="M1129" i="11" s="1"/>
  <c r="K1130" i="11"/>
  <c r="J1130" i="11"/>
  <c r="I1130" i="11"/>
  <c r="H1130" i="11"/>
  <c r="G1130" i="11"/>
  <c r="F1130" i="11"/>
  <c r="AU1129" i="11"/>
  <c r="AU1128" i="11" s="1"/>
  <c r="AU1127" i="11" s="1"/>
  <c r="AM1129" i="11"/>
  <c r="AL1129" i="11"/>
  <c r="AL1128" i="11" s="1"/>
  <c r="AL1127" i="11" s="1"/>
  <c r="AL1126" i="11" s="1"/>
  <c r="AH1129" i="11"/>
  <c r="AD1129" i="11"/>
  <c r="AD1128" i="11" s="1"/>
  <c r="AD1127" i="11" s="1"/>
  <c r="AD1126" i="11" s="1"/>
  <c r="Z1129" i="11"/>
  <c r="V1129" i="11"/>
  <c r="T1129" i="11"/>
  <c r="T1128" i="11" s="1"/>
  <c r="R1129" i="11"/>
  <c r="P1129" i="11"/>
  <c r="P1128" i="11" s="1"/>
  <c r="O1129" i="11"/>
  <c r="K1129" i="11"/>
  <c r="J1129" i="11"/>
  <c r="H1129" i="11"/>
  <c r="H1128" i="11" s="1"/>
  <c r="G1129" i="11"/>
  <c r="F1129" i="11"/>
  <c r="AM1128" i="11"/>
  <c r="AM1127" i="11" s="1"/>
  <c r="AM1126" i="11" s="1"/>
  <c r="AH1128" i="11"/>
  <c r="Z1128" i="11"/>
  <c r="Y1128" i="11"/>
  <c r="V1128" i="11"/>
  <c r="R1128" i="11"/>
  <c r="O1128" i="11"/>
  <c r="O1127" i="11" s="1"/>
  <c r="M1128" i="11"/>
  <c r="M1127" i="11" s="1"/>
  <c r="K1128" i="11"/>
  <c r="K1127" i="11" s="1"/>
  <c r="J1128" i="11"/>
  <c r="G1128" i="11"/>
  <c r="G1127" i="11" s="1"/>
  <c r="F1128" i="11"/>
  <c r="AH1127" i="11"/>
  <c r="AH1126" i="11" s="1"/>
  <c r="Z1127" i="11"/>
  <c r="Y1127" i="11"/>
  <c r="V1127" i="11"/>
  <c r="T1127" i="11"/>
  <c r="R1127" i="11"/>
  <c r="P1127" i="11"/>
  <c r="J1127" i="11"/>
  <c r="H1127" i="11"/>
  <c r="F1127" i="11"/>
  <c r="Y1126" i="11"/>
  <c r="O1126" i="11"/>
  <c r="O1114" i="11" s="1"/>
  <c r="AT1125" i="11"/>
  <c r="AR1125" i="11"/>
  <c r="AN1125" i="11"/>
  <c r="AP1125" i="11" s="1"/>
  <c r="AE1125" i="11"/>
  <c r="AA1125" i="11"/>
  <c r="AC1125" i="11" s="1"/>
  <c r="AC1124" i="11" s="1"/>
  <c r="H1125" i="11"/>
  <c r="L1125" i="11" s="1"/>
  <c r="N1125" i="11" s="1"/>
  <c r="AU1124" i="11"/>
  <c r="AS1124" i="11"/>
  <c r="AR1124" i="11"/>
  <c r="AQ1124" i="11"/>
  <c r="AP1124" i="11"/>
  <c r="AO1124" i="11"/>
  <c r="AN1124" i="11"/>
  <c r="AM1124" i="11"/>
  <c r="AL1124" i="11"/>
  <c r="AJ1124" i="11"/>
  <c r="AH1124" i="11"/>
  <c r="AF1124" i="11"/>
  <c r="AD1124" i="11"/>
  <c r="AB1124" i="11"/>
  <c r="AA1124" i="11"/>
  <c r="AA1118" i="11" s="1"/>
  <c r="AA1117" i="11" s="1"/>
  <c r="AA1116" i="11" s="1"/>
  <c r="AA1115" i="11" s="1"/>
  <c r="Z1124" i="11"/>
  <c r="Y1124" i="11"/>
  <c r="W1124" i="11"/>
  <c r="W1118" i="11" s="1"/>
  <c r="W1117" i="11" s="1"/>
  <c r="W1116" i="11" s="1"/>
  <c r="W1115" i="11" s="1"/>
  <c r="V1124" i="11"/>
  <c r="U1124" i="11"/>
  <c r="T1124" i="11"/>
  <c r="R1124" i="11"/>
  <c r="P1124" i="11"/>
  <c r="P1118" i="11" s="1"/>
  <c r="P1117" i="11" s="1"/>
  <c r="P1116" i="11" s="1"/>
  <c r="O1124" i="11"/>
  <c r="M1124" i="11"/>
  <c r="L1124" i="11"/>
  <c r="K1124" i="11"/>
  <c r="J1124" i="11"/>
  <c r="I1124" i="11"/>
  <c r="H1124" i="11"/>
  <c r="G1124" i="11"/>
  <c r="G1118" i="11" s="1"/>
  <c r="G1117" i="11" s="1"/>
  <c r="G1116" i="11" s="1"/>
  <c r="G1115" i="11" s="1"/>
  <c r="F1124" i="11"/>
  <c r="AT1123" i="11"/>
  <c r="AV1123" i="11" s="1"/>
  <c r="AR1123" i="11"/>
  <c r="AP1123" i="11"/>
  <c r="AG1123" i="11"/>
  <c r="AI1123" i="11" s="1"/>
  <c r="AK1123" i="11" s="1"/>
  <c r="AC1123" i="11"/>
  <c r="AE1123" i="11" s="1"/>
  <c r="X1123" i="11"/>
  <c r="L1123" i="11"/>
  <c r="N1123" i="11" s="1"/>
  <c r="Q1123" i="11" s="1"/>
  <c r="S1123" i="11" s="1"/>
  <c r="H1123" i="11"/>
  <c r="X1122" i="11"/>
  <c r="AR1121" i="11"/>
  <c r="AT1121" i="11" s="1"/>
  <c r="AV1121" i="11" s="1"/>
  <c r="AN1121" i="11"/>
  <c r="AP1121" i="11" s="1"/>
  <c r="AC1121" i="11"/>
  <c r="AA1121" i="11"/>
  <c r="AA1119" i="11" s="1"/>
  <c r="Q1121" i="11"/>
  <c r="S1121" i="11" s="1"/>
  <c r="X1121" i="11" s="1"/>
  <c r="H1121" i="11"/>
  <c r="L1121" i="11" s="1"/>
  <c r="N1121" i="11" s="1"/>
  <c r="AN1120" i="11"/>
  <c r="AP1120" i="11" s="1"/>
  <c r="AC1120" i="11"/>
  <c r="AE1120" i="11" s="1"/>
  <c r="AA1120" i="11"/>
  <c r="H1120" i="11"/>
  <c r="L1120" i="11" s="1"/>
  <c r="N1120" i="11" s="1"/>
  <c r="AU1119" i="11"/>
  <c r="AS1119" i="11"/>
  <c r="AS1118" i="11" s="1"/>
  <c r="AS1117" i="11" s="1"/>
  <c r="AQ1119" i="11"/>
  <c r="AO1119" i="11"/>
  <c r="AO1118" i="11" s="1"/>
  <c r="AO1117" i="11" s="1"/>
  <c r="AM1119" i="11"/>
  <c r="AL1119" i="11"/>
  <c r="AJ1119" i="11"/>
  <c r="AH1119" i="11"/>
  <c r="AF1119" i="11"/>
  <c r="AF1118" i="11" s="1"/>
  <c r="AF1117" i="11" s="1"/>
  <c r="AF1116" i="11" s="1"/>
  <c r="AD1119" i="11"/>
  <c r="AB1119" i="11"/>
  <c r="Z1119" i="11"/>
  <c r="Y1119" i="11"/>
  <c r="Y1118" i="11" s="1"/>
  <c r="Y1117" i="11" s="1"/>
  <c r="W1119" i="11"/>
  <c r="V1119" i="11"/>
  <c r="U1119" i="11"/>
  <c r="U1118" i="11" s="1"/>
  <c r="U1117" i="11" s="1"/>
  <c r="T1119" i="11"/>
  <c r="R1119" i="11"/>
  <c r="P1119" i="11"/>
  <c r="O1119" i="11"/>
  <c r="M1119" i="11"/>
  <c r="M1118" i="11" s="1"/>
  <c r="M1117" i="11" s="1"/>
  <c r="L1119" i="11"/>
  <c r="L1118" i="11" s="1"/>
  <c r="L1117" i="11" s="1"/>
  <c r="L1116" i="11" s="1"/>
  <c r="L1115" i="11" s="1"/>
  <c r="K1119" i="11"/>
  <c r="J1119" i="11"/>
  <c r="I1119" i="11"/>
  <c r="I1118" i="11" s="1"/>
  <c r="I1117" i="11" s="1"/>
  <c r="H1119" i="11"/>
  <c r="H1118" i="11" s="1"/>
  <c r="H1117" i="11" s="1"/>
  <c r="H1116" i="11" s="1"/>
  <c r="H1115" i="11" s="1"/>
  <c r="G1119" i="11"/>
  <c r="F1119" i="11"/>
  <c r="AU1118" i="11"/>
  <c r="AU1117" i="11" s="1"/>
  <c r="AU1116" i="11" s="1"/>
  <c r="AU1115" i="11" s="1"/>
  <c r="AQ1118" i="11"/>
  <c r="AQ1117" i="11" s="1"/>
  <c r="AQ1116" i="11" s="1"/>
  <c r="AQ1115" i="11" s="1"/>
  <c r="AM1118" i="11"/>
  <c r="AM1117" i="11" s="1"/>
  <c r="AM1116" i="11" s="1"/>
  <c r="AM1115" i="11" s="1"/>
  <c r="AL1118" i="11"/>
  <c r="AJ1118" i="11"/>
  <c r="AJ1117" i="11" s="1"/>
  <c r="AJ1116" i="11" s="1"/>
  <c r="AJ1115" i="11" s="1"/>
  <c r="AH1118" i="11"/>
  <c r="AD1118" i="11"/>
  <c r="AB1118" i="11"/>
  <c r="AB1117" i="11" s="1"/>
  <c r="AB1116" i="11" s="1"/>
  <c r="Z1118" i="11"/>
  <c r="V1118" i="11"/>
  <c r="T1118" i="11"/>
  <c r="T1117" i="11" s="1"/>
  <c r="T1116" i="11" s="1"/>
  <c r="T1115" i="11" s="1"/>
  <c r="R1118" i="11"/>
  <c r="O1118" i="11"/>
  <c r="O1117" i="11" s="1"/>
  <c r="O1116" i="11" s="1"/>
  <c r="O1115" i="11" s="1"/>
  <c r="K1118" i="11"/>
  <c r="K1117" i="11" s="1"/>
  <c r="K1116" i="11" s="1"/>
  <c r="K1115" i="11" s="1"/>
  <c r="J1118" i="11"/>
  <c r="F1118" i="11"/>
  <c r="AL1117" i="11"/>
  <c r="AL1116" i="11" s="1"/>
  <c r="AL1115" i="11" s="1"/>
  <c r="AH1117" i="11"/>
  <c r="AH1116" i="11" s="1"/>
  <c r="AH1115" i="11" s="1"/>
  <c r="AD1117" i="11"/>
  <c r="AD1116" i="11" s="1"/>
  <c r="AD1115" i="11" s="1"/>
  <c r="Z1117" i="11"/>
  <c r="Z1116" i="11" s="1"/>
  <c r="Z1115" i="11" s="1"/>
  <c r="V1117" i="11"/>
  <c r="V1116" i="11" s="1"/>
  <c r="V1115" i="11" s="1"/>
  <c r="R1117" i="11"/>
  <c r="R1116" i="11" s="1"/>
  <c r="R1115" i="11" s="1"/>
  <c r="J1117" i="11"/>
  <c r="J1116" i="11" s="1"/>
  <c r="J1115" i="11" s="1"/>
  <c r="F1117" i="11"/>
  <c r="F1116" i="11" s="1"/>
  <c r="F1115" i="11" s="1"/>
  <c r="AS1116" i="11"/>
  <c r="AS1115" i="11" s="1"/>
  <c r="AO1116" i="11"/>
  <c r="AO1115" i="11" s="1"/>
  <c r="Y1116" i="11"/>
  <c r="Y1115" i="11" s="1"/>
  <c r="U1116" i="11"/>
  <c r="U1115" i="11" s="1"/>
  <c r="M1116" i="11"/>
  <c r="M1115" i="11" s="1"/>
  <c r="I1116" i="11"/>
  <c r="I1115" i="11" s="1"/>
  <c r="AF1115" i="11"/>
  <c r="AB1115" i="11"/>
  <c r="P1115" i="11"/>
  <c r="AM1114" i="11"/>
  <c r="K1114" i="11"/>
  <c r="AH1113" i="11"/>
  <c r="AP1111" i="11"/>
  <c r="AE1111" i="11"/>
  <c r="AG1111" i="11" s="1"/>
  <c r="AI1111" i="11" s="1"/>
  <c r="AK1111" i="11" s="1"/>
  <c r="AC1111" i="11"/>
  <c r="H1111" i="11"/>
  <c r="X1110" i="11"/>
  <c r="AR1109" i="11"/>
  <c r="AT1109" i="11" s="1"/>
  <c r="AV1109" i="11" s="1"/>
  <c r="AP1109" i="11"/>
  <c r="AN1109" i="11"/>
  <c r="AG1109" i="11"/>
  <c r="AI1109" i="11" s="1"/>
  <c r="AK1109" i="11" s="1"/>
  <c r="AA1109" i="11"/>
  <c r="AC1109" i="11" s="1"/>
  <c r="AE1109" i="11" s="1"/>
  <c r="L1109" i="11"/>
  <c r="H1109" i="11"/>
  <c r="AT1108" i="11"/>
  <c r="AV1108" i="11" s="1"/>
  <c r="AR1108" i="11"/>
  <c r="AP1108" i="11"/>
  <c r="AN1108" i="11"/>
  <c r="AC1108" i="11"/>
  <c r="AA1108" i="11"/>
  <c r="Q1108" i="11"/>
  <c r="L1108" i="11"/>
  <c r="N1108" i="11" s="1"/>
  <c r="H1108" i="11"/>
  <c r="AU1107" i="11"/>
  <c r="AS1107" i="11"/>
  <c r="AQ1107" i="11"/>
  <c r="AO1107" i="11"/>
  <c r="AN1107" i="11"/>
  <c r="AN1106" i="11" s="1"/>
  <c r="AM1107" i="11"/>
  <c r="AL1107" i="11"/>
  <c r="AL1106" i="11" s="1"/>
  <c r="AJ1107" i="11"/>
  <c r="AH1107" i="11"/>
  <c r="AF1107" i="11"/>
  <c r="AF1106" i="11" s="1"/>
  <c r="AD1107" i="11"/>
  <c r="AD1106" i="11" s="1"/>
  <c r="AD1105" i="11" s="1"/>
  <c r="AD1104" i="11" s="1"/>
  <c r="AB1107" i="11"/>
  <c r="AB1106" i="11" s="1"/>
  <c r="AB1105" i="11" s="1"/>
  <c r="AB1104" i="11" s="1"/>
  <c r="AB1103" i="11" s="1"/>
  <c r="AA1107" i="11"/>
  <c r="Z1107" i="11"/>
  <c r="Z1106" i="11" s="1"/>
  <c r="Y1107" i="11"/>
  <c r="W1107" i="11"/>
  <c r="V1107" i="11"/>
  <c r="V1106" i="11" s="1"/>
  <c r="U1107" i="11"/>
  <c r="T1107" i="11"/>
  <c r="T1106" i="11" s="1"/>
  <c r="T1105" i="11" s="1"/>
  <c r="T1104" i="11" s="1"/>
  <c r="T1103" i="11" s="1"/>
  <c r="R1107" i="11"/>
  <c r="R1106" i="11" s="1"/>
  <c r="P1107" i="11"/>
  <c r="P1106" i="11" s="1"/>
  <c r="O1107" i="11"/>
  <c r="M1107" i="11"/>
  <c r="K1107" i="11"/>
  <c r="J1107" i="11"/>
  <c r="J1106" i="11" s="1"/>
  <c r="J1105" i="11" s="1"/>
  <c r="J1104" i="11" s="1"/>
  <c r="J1103" i="11" s="1"/>
  <c r="I1107" i="11"/>
  <c r="G1107" i="11"/>
  <c r="F1107" i="11"/>
  <c r="F1106" i="11" s="1"/>
  <c r="F1105" i="11" s="1"/>
  <c r="F1104" i="11" s="1"/>
  <c r="AU1106" i="11"/>
  <c r="AU1105" i="11" s="1"/>
  <c r="AS1106" i="11"/>
  <c r="AS1105" i="11" s="1"/>
  <c r="AQ1106" i="11"/>
  <c r="AQ1105" i="11" s="1"/>
  <c r="AQ1104" i="11" s="1"/>
  <c r="AQ1103" i="11" s="1"/>
  <c r="AO1106" i="11"/>
  <c r="AO1105" i="11" s="1"/>
  <c r="AO1104" i="11" s="1"/>
  <c r="AO1103" i="11" s="1"/>
  <c r="AM1106" i="11"/>
  <c r="AM1105" i="11" s="1"/>
  <c r="AJ1106" i="11"/>
  <c r="AH1106" i="11"/>
  <c r="AA1106" i="11"/>
  <c r="AA1105" i="11" s="1"/>
  <c r="Y1106" i="11"/>
  <c r="Y1105" i="11" s="1"/>
  <c r="W1106" i="11"/>
  <c r="W1105" i="11" s="1"/>
  <c r="W1104" i="11" s="1"/>
  <c r="W1103" i="11" s="1"/>
  <c r="U1106" i="11"/>
  <c r="U1105" i="11" s="1"/>
  <c r="O1106" i="11"/>
  <c r="O1105" i="11" s="1"/>
  <c r="O1104" i="11" s="1"/>
  <c r="O1103" i="11" s="1"/>
  <c r="M1106" i="11"/>
  <c r="M1105" i="11" s="1"/>
  <c r="K1106" i="11"/>
  <c r="K1105" i="11" s="1"/>
  <c r="I1106" i="11"/>
  <c r="I1105" i="11" s="1"/>
  <c r="G1106" i="11"/>
  <c r="G1105" i="11" s="1"/>
  <c r="G1104" i="11" s="1"/>
  <c r="G1103" i="11" s="1"/>
  <c r="AN1105" i="11"/>
  <c r="AN1104" i="11" s="1"/>
  <c r="AL1105" i="11"/>
  <c r="AL1104" i="11" s="1"/>
  <c r="AJ1105" i="11"/>
  <c r="AJ1104" i="11" s="1"/>
  <c r="AH1105" i="11"/>
  <c r="AH1104" i="11" s="1"/>
  <c r="AH1103" i="11" s="1"/>
  <c r="AF1105" i="11"/>
  <c r="AF1104" i="11" s="1"/>
  <c r="AF1103" i="11" s="1"/>
  <c r="Z1105" i="11"/>
  <c r="Z1104" i="11" s="1"/>
  <c r="Z1103" i="11" s="1"/>
  <c r="V1105" i="11"/>
  <c r="V1104" i="11" s="1"/>
  <c r="R1105" i="11"/>
  <c r="R1104" i="11" s="1"/>
  <c r="R1103" i="11" s="1"/>
  <c r="P1105" i="11"/>
  <c r="P1104" i="11" s="1"/>
  <c r="P1103" i="11" s="1"/>
  <c r="AU1104" i="11"/>
  <c r="AU1103" i="11" s="1"/>
  <c r="AS1104" i="11"/>
  <c r="AS1103" i="11" s="1"/>
  <c r="AM1104" i="11"/>
  <c r="AM1103" i="11" s="1"/>
  <c r="AA1104" i="11"/>
  <c r="AA1103" i="11" s="1"/>
  <c r="Y1104" i="11"/>
  <c r="Y1103" i="11" s="1"/>
  <c r="U1104" i="11"/>
  <c r="U1103" i="11" s="1"/>
  <c r="M1104" i="11"/>
  <c r="M1103" i="11" s="1"/>
  <c r="K1104" i="11"/>
  <c r="K1103" i="11" s="1"/>
  <c r="I1104" i="11"/>
  <c r="I1103" i="11" s="1"/>
  <c r="AN1103" i="11"/>
  <c r="AL1103" i="11"/>
  <c r="AJ1103" i="11"/>
  <c r="AD1103" i="11"/>
  <c r="V1103" i="11"/>
  <c r="F1103" i="11"/>
  <c r="AT1102" i="11"/>
  <c r="AV1102" i="11" s="1"/>
  <c r="AR1102" i="11"/>
  <c r="AC1102" i="11"/>
  <c r="N1102" i="11"/>
  <c r="L1102" i="11"/>
  <c r="AV1101" i="11"/>
  <c r="AU1101" i="11"/>
  <c r="AT1101" i="11"/>
  <c r="AS1101" i="11"/>
  <c r="AR1101" i="11"/>
  <c r="AQ1101" i="11"/>
  <c r="AJ1101" i="11"/>
  <c r="AH1101" i="11"/>
  <c r="AF1101" i="11"/>
  <c r="AB1101" i="11"/>
  <c r="AB1094" i="11" s="1"/>
  <c r="AB1093" i="11" s="1"/>
  <c r="AB1092" i="11" s="1"/>
  <c r="AB1091" i="11" s="1"/>
  <c r="W1101" i="11"/>
  <c r="V1101" i="11"/>
  <c r="U1101" i="11"/>
  <c r="T1101" i="11"/>
  <c r="R1101" i="11"/>
  <c r="P1101" i="11"/>
  <c r="O1101" i="11"/>
  <c r="L1101" i="11"/>
  <c r="L1094" i="11" s="1"/>
  <c r="L1093" i="11" s="1"/>
  <c r="L1092" i="11" s="1"/>
  <c r="L1091" i="11" s="1"/>
  <c r="I1101" i="11"/>
  <c r="AR1100" i="11"/>
  <c r="AE1100" i="11"/>
  <c r="N1100" i="11"/>
  <c r="AU1099" i="11"/>
  <c r="AU1094" i="11" s="1"/>
  <c r="AU1093" i="11" s="1"/>
  <c r="AU1092" i="11" s="1"/>
  <c r="AU1091" i="11" s="1"/>
  <c r="AS1099" i="11"/>
  <c r="AQ1099" i="11"/>
  <c r="AJ1099" i="11"/>
  <c r="AJ1094" i="11" s="1"/>
  <c r="AJ1093" i="11" s="1"/>
  <c r="AJ1092" i="11" s="1"/>
  <c r="AJ1091" i="11" s="1"/>
  <c r="AH1099" i="11"/>
  <c r="AH1094" i="11" s="1"/>
  <c r="AH1093" i="11" s="1"/>
  <c r="AH1092" i="11" s="1"/>
  <c r="AH1091" i="11" s="1"/>
  <c r="AF1099" i="11"/>
  <c r="AF1094" i="11" s="1"/>
  <c r="AF1093" i="11" s="1"/>
  <c r="AF1092" i="11" s="1"/>
  <c r="AF1091" i="11" s="1"/>
  <c r="AD1099" i="11"/>
  <c r="AD1094" i="11" s="1"/>
  <c r="AD1093" i="11" s="1"/>
  <c r="AD1092" i="11" s="1"/>
  <c r="AD1091" i="11" s="1"/>
  <c r="W1099" i="11"/>
  <c r="V1099" i="11"/>
  <c r="U1099" i="11"/>
  <c r="T1099" i="11"/>
  <c r="R1099" i="11"/>
  <c r="P1099" i="11"/>
  <c r="O1099" i="11"/>
  <c r="M1099" i="11"/>
  <c r="M1094" i="11" s="1"/>
  <c r="AP1098" i="11"/>
  <c r="AR1098" i="11" s="1"/>
  <c r="AT1098" i="11" s="1"/>
  <c r="AI1098" i="11"/>
  <c r="AE1098" i="11"/>
  <c r="AG1098" i="11" s="1"/>
  <c r="AG1097" i="11" s="1"/>
  <c r="AA1098" i="11"/>
  <c r="AC1098" i="11" s="1"/>
  <c r="X1098" i="11"/>
  <c r="AU1097" i="11"/>
  <c r="AS1097" i="11"/>
  <c r="AR1097" i="11"/>
  <c r="AQ1097" i="11"/>
  <c r="AO1097" i="11"/>
  <c r="AM1097" i="11"/>
  <c r="AL1097" i="11"/>
  <c r="AJ1097" i="11"/>
  <c r="AH1097" i="11"/>
  <c r="AF1097" i="11"/>
  <c r="AE1097" i="11"/>
  <c r="AD1097" i="11"/>
  <c r="AC1097" i="11"/>
  <c r="AB1097" i="11"/>
  <c r="AA1097" i="11"/>
  <c r="Z1097" i="11"/>
  <c r="Y1097" i="11"/>
  <c r="X1097" i="11"/>
  <c r="W1097" i="11"/>
  <c r="W1094" i="11" s="1"/>
  <c r="V1097" i="11"/>
  <c r="U1097" i="11"/>
  <c r="T1097" i="11"/>
  <c r="R1097" i="11"/>
  <c r="R1094" i="11" s="1"/>
  <c r="R1093" i="11" s="1"/>
  <c r="R1092" i="11" s="1"/>
  <c r="R1091" i="11" s="1"/>
  <c r="P1097" i="11"/>
  <c r="O1097" i="11"/>
  <c r="M1097" i="11"/>
  <c r="K1097" i="11"/>
  <c r="K1094" i="11" s="1"/>
  <c r="J1097" i="11"/>
  <c r="I1097" i="11"/>
  <c r="G1097" i="11"/>
  <c r="F1097" i="11"/>
  <c r="F1094" i="11" s="1"/>
  <c r="F1093" i="11" s="1"/>
  <c r="F1092" i="11" s="1"/>
  <c r="F1091" i="11" s="1"/>
  <c r="AT1096" i="11"/>
  <c r="AV1096" i="11" s="1"/>
  <c r="AV1095" i="11" s="1"/>
  <c r="AP1096" i="11"/>
  <c r="AR1096" i="11" s="1"/>
  <c r="AR1095" i="11" s="1"/>
  <c r="AA1096" i="11"/>
  <c r="X1096" i="11"/>
  <c r="AU1095" i="11"/>
  <c r="AT1095" i="11"/>
  <c r="AS1095" i="11"/>
  <c r="AQ1095" i="11"/>
  <c r="AP1095" i="11"/>
  <c r="AO1095" i="11"/>
  <c r="AM1095" i="11"/>
  <c r="AL1095" i="11"/>
  <c r="AJ1095" i="11"/>
  <c r="AH1095" i="11"/>
  <c r="AF1095" i="11"/>
  <c r="AD1095" i="11"/>
  <c r="AB1095" i="11"/>
  <c r="Z1095" i="11"/>
  <c r="Y1095" i="11"/>
  <c r="Y1094" i="11" s="1"/>
  <c r="Y1093" i="11" s="1"/>
  <c r="Y1092" i="11" s="1"/>
  <c r="Y1091" i="11" s="1"/>
  <c r="X1095" i="11"/>
  <c r="W1095" i="11"/>
  <c r="V1095" i="11"/>
  <c r="U1095" i="11"/>
  <c r="U1094" i="11" s="1"/>
  <c r="U1093" i="11" s="1"/>
  <c r="U1092" i="11" s="1"/>
  <c r="T1095" i="11"/>
  <c r="R1095" i="11"/>
  <c r="P1095" i="11"/>
  <c r="O1095" i="11"/>
  <c r="O1094" i="11" s="1"/>
  <c r="O1093" i="11" s="1"/>
  <c r="O1092" i="11" s="1"/>
  <c r="O1091" i="11" s="1"/>
  <c r="M1095" i="11"/>
  <c r="K1095" i="11"/>
  <c r="J1095" i="11"/>
  <c r="I1095" i="11"/>
  <c r="I1094" i="11" s="1"/>
  <c r="I1093" i="11" s="1"/>
  <c r="I1092" i="11" s="1"/>
  <c r="I1091" i="11" s="1"/>
  <c r="G1095" i="11"/>
  <c r="F1095" i="11"/>
  <c r="AS1094" i="11"/>
  <c r="AS1093" i="11" s="1"/>
  <c r="AS1092" i="11" s="1"/>
  <c r="AS1091" i="11" s="1"/>
  <c r="AQ1094" i="11"/>
  <c r="AO1094" i="11"/>
  <c r="AN1094" i="11"/>
  <c r="AM1094" i="11"/>
  <c r="AM1093" i="11" s="1"/>
  <c r="AM1092" i="11" s="1"/>
  <c r="AM1091" i="11" s="1"/>
  <c r="AL1094" i="11"/>
  <c r="Z1094" i="11"/>
  <c r="V1094" i="11"/>
  <c r="T1094" i="11"/>
  <c r="P1094" i="11"/>
  <c r="J1094" i="11"/>
  <c r="G1094" i="11"/>
  <c r="AQ1093" i="11"/>
  <c r="AO1093" i="11"/>
  <c r="AO1092" i="11" s="1"/>
  <c r="AO1091" i="11" s="1"/>
  <c r="AN1093" i="11"/>
  <c r="AL1093" i="11"/>
  <c r="Z1093" i="11"/>
  <c r="W1093" i="11"/>
  <c r="V1093" i="11"/>
  <c r="T1093" i="11"/>
  <c r="P1093" i="11"/>
  <c r="M1093" i="11"/>
  <c r="K1093" i="11"/>
  <c r="K1092" i="11" s="1"/>
  <c r="K1091" i="11" s="1"/>
  <c r="J1093" i="11"/>
  <c r="G1093" i="11"/>
  <c r="AQ1092" i="11"/>
  <c r="AQ1091" i="11" s="1"/>
  <c r="AN1092" i="11"/>
  <c r="AL1092" i="11"/>
  <c r="Z1092" i="11"/>
  <c r="W1092" i="11"/>
  <c r="W1091" i="11" s="1"/>
  <c r="V1092" i="11"/>
  <c r="T1092" i="11"/>
  <c r="P1092" i="11"/>
  <c r="M1092" i="11"/>
  <c r="M1091" i="11" s="1"/>
  <c r="J1092" i="11"/>
  <c r="G1092" i="11"/>
  <c r="AN1091" i="11"/>
  <c r="AL1091" i="11"/>
  <c r="Z1091" i="11"/>
  <c r="V1091" i="11"/>
  <c r="U1091" i="11"/>
  <c r="T1091" i="11"/>
  <c r="P1091" i="11"/>
  <c r="J1091" i="11"/>
  <c r="G1091" i="11"/>
  <c r="AP1090" i="11"/>
  <c r="AN1090" i="11"/>
  <c r="AC1090" i="11"/>
  <c r="AA1090" i="11"/>
  <c r="R1090" i="11"/>
  <c r="N1090" i="11"/>
  <c r="K1090" i="11"/>
  <c r="K1089" i="11" s="1"/>
  <c r="H1090" i="11"/>
  <c r="L1090" i="11" s="1"/>
  <c r="AU1089" i="11"/>
  <c r="AS1089" i="11"/>
  <c r="AQ1089" i="11"/>
  <c r="AO1089" i="11"/>
  <c r="AN1089" i="11"/>
  <c r="AN1088" i="11" s="1"/>
  <c r="AN1087" i="11" s="1"/>
  <c r="AM1089" i="11"/>
  <c r="AL1089" i="11"/>
  <c r="AL1088" i="11" s="1"/>
  <c r="AJ1089" i="11"/>
  <c r="AJ1088" i="11" s="1"/>
  <c r="AH1089" i="11"/>
  <c r="AH1088" i="11" s="1"/>
  <c r="AH1087" i="11" s="1"/>
  <c r="AF1089" i="11"/>
  <c r="AF1088" i="11" s="1"/>
  <c r="AF1087" i="11" s="1"/>
  <c r="AD1089" i="11"/>
  <c r="AD1088" i="11" s="1"/>
  <c r="AB1089" i="11"/>
  <c r="AA1089" i="11"/>
  <c r="Z1089" i="11"/>
  <c r="Y1089" i="11"/>
  <c r="W1089" i="11"/>
  <c r="V1089" i="11"/>
  <c r="V1088" i="11" s="1"/>
  <c r="V1087" i="11" s="1"/>
  <c r="U1089" i="11"/>
  <c r="T1089" i="11"/>
  <c r="R1089" i="11"/>
  <c r="R1088" i="11" s="1"/>
  <c r="R1087" i="11" s="1"/>
  <c r="P1089" i="11"/>
  <c r="P1088" i="11" s="1"/>
  <c r="P1087" i="11" s="1"/>
  <c r="O1089" i="11"/>
  <c r="M1089" i="11"/>
  <c r="L1089" i="11"/>
  <c r="L1088" i="11" s="1"/>
  <c r="J1089" i="11"/>
  <c r="I1089" i="11"/>
  <c r="H1089" i="11"/>
  <c r="H1088" i="11" s="1"/>
  <c r="G1089" i="11"/>
  <c r="F1089" i="11"/>
  <c r="AU1088" i="11"/>
  <c r="AS1088" i="11"/>
  <c r="AQ1088" i="11"/>
  <c r="AQ1087" i="11" s="1"/>
  <c r="AO1088" i="11"/>
  <c r="AM1088" i="11"/>
  <c r="AB1088" i="11"/>
  <c r="AA1088" i="11"/>
  <c r="Z1088" i="11"/>
  <c r="Z1087" i="11" s="1"/>
  <c r="Y1088" i="11"/>
  <c r="W1088" i="11"/>
  <c r="U1088" i="11"/>
  <c r="U1087" i="11" s="1"/>
  <c r="T1088" i="11"/>
  <c r="O1088" i="11"/>
  <c r="M1088" i="11"/>
  <c r="K1088" i="11"/>
  <c r="J1088" i="11"/>
  <c r="J1087" i="11" s="1"/>
  <c r="I1088" i="11"/>
  <c r="I1087" i="11" s="1"/>
  <c r="G1088" i="11"/>
  <c r="F1088" i="11"/>
  <c r="F1087" i="11" s="1"/>
  <c r="AU1087" i="11"/>
  <c r="AS1087" i="11"/>
  <c r="AO1087" i="11"/>
  <c r="AM1087" i="11"/>
  <c r="AL1087" i="11"/>
  <c r="AJ1087" i="11"/>
  <c r="AD1087" i="11"/>
  <c r="AB1087" i="11"/>
  <c r="AA1087" i="11"/>
  <c r="Y1087" i="11"/>
  <c r="W1087" i="11"/>
  <c r="T1087" i="11"/>
  <c r="O1087" i="11"/>
  <c r="M1087" i="11"/>
  <c r="L1087" i="11"/>
  <c r="K1087" i="11"/>
  <c r="H1087" i="11"/>
  <c r="G1087" i="11"/>
  <c r="AN1086" i="11"/>
  <c r="AP1086" i="11" s="1"/>
  <c r="AR1086" i="11" s="1"/>
  <c r="AT1086" i="11" s="1"/>
  <c r="AV1086" i="11" s="1"/>
  <c r="AK1086" i="11"/>
  <c r="AC1086" i="11"/>
  <c r="AE1086" i="11" s="1"/>
  <c r="AG1086" i="11" s="1"/>
  <c r="AI1086" i="11" s="1"/>
  <c r="AA1086" i="11"/>
  <c r="M1086" i="11"/>
  <c r="H1086" i="11"/>
  <c r="H1082" i="11" s="1"/>
  <c r="H1081" i="11" s="1"/>
  <c r="H1072" i="11" s="1"/>
  <c r="AP1085" i="11"/>
  <c r="AR1085" i="11" s="1"/>
  <c r="AT1085" i="11" s="1"/>
  <c r="AV1085" i="11" s="1"/>
  <c r="AN1085" i="11"/>
  <c r="AA1085" i="11"/>
  <c r="AC1085" i="11" s="1"/>
  <c r="AE1085" i="11" s="1"/>
  <c r="AG1085" i="11" s="1"/>
  <c r="AI1085" i="11" s="1"/>
  <c r="AK1085" i="11" s="1"/>
  <c r="N1085" i="11"/>
  <c r="Q1085" i="11" s="1"/>
  <c r="S1085" i="11" s="1"/>
  <c r="X1085" i="11" s="1"/>
  <c r="M1085" i="11"/>
  <c r="M1082" i="11" s="1"/>
  <c r="L1085" i="11"/>
  <c r="H1085" i="11"/>
  <c r="AN1084" i="11"/>
  <c r="AE1084" i="11"/>
  <c r="AG1084" i="11" s="1"/>
  <c r="AC1084" i="11"/>
  <c r="AA1084" i="11"/>
  <c r="M1084" i="11"/>
  <c r="J1084" i="11"/>
  <c r="L1084" i="11" s="1"/>
  <c r="H1084" i="11"/>
  <c r="AR1083" i="11"/>
  <c r="AT1083" i="11" s="1"/>
  <c r="AV1083" i="11" s="1"/>
  <c r="AG1083" i="11"/>
  <c r="AI1083" i="11" s="1"/>
  <c r="AK1083" i="11" s="1"/>
  <c r="AE1083" i="11"/>
  <c r="N1083" i="11"/>
  <c r="Q1083" i="11" s="1"/>
  <c r="S1083" i="11" s="1"/>
  <c r="X1083" i="11" s="1"/>
  <c r="L1083" i="11"/>
  <c r="AU1082" i="11"/>
  <c r="AU1081" i="11" s="1"/>
  <c r="AS1082" i="11"/>
  <c r="AQ1082" i="11"/>
  <c r="AQ1081" i="11" s="1"/>
  <c r="AO1082" i="11"/>
  <c r="AM1082" i="11"/>
  <c r="AM1081" i="11" s="1"/>
  <c r="AL1082" i="11"/>
  <c r="AL1081" i="11" s="1"/>
  <c r="AJ1082" i="11"/>
  <c r="AH1082" i="11"/>
  <c r="AF1082" i="11"/>
  <c r="AE1082" i="11"/>
  <c r="AE1081" i="11" s="1"/>
  <c r="AD1082" i="11"/>
  <c r="AB1082" i="11"/>
  <c r="AA1082" i="11"/>
  <c r="AA1081" i="11" s="1"/>
  <c r="Z1082" i="11"/>
  <c r="Z1081" i="11" s="1"/>
  <c r="Y1082" i="11"/>
  <c r="W1082" i="11"/>
  <c r="W1081" i="11" s="1"/>
  <c r="V1082" i="11"/>
  <c r="U1082" i="11"/>
  <c r="T1082" i="11"/>
  <c r="R1082" i="11"/>
  <c r="R1081" i="11" s="1"/>
  <c r="P1082" i="11"/>
  <c r="O1082" i="11"/>
  <c r="O1081" i="11" s="1"/>
  <c r="K1082" i="11"/>
  <c r="K1081" i="11" s="1"/>
  <c r="J1082" i="11"/>
  <c r="J1081" i="11" s="1"/>
  <c r="I1082" i="11"/>
  <c r="G1082" i="11"/>
  <c r="G1081" i="11" s="1"/>
  <c r="F1082" i="11"/>
  <c r="F1081" i="11" s="1"/>
  <c r="AS1081" i="11"/>
  <c r="AO1081" i="11"/>
  <c r="AJ1081" i="11"/>
  <c r="AH1081" i="11"/>
  <c r="AF1081" i="11"/>
  <c r="AD1081" i="11"/>
  <c r="AB1081" i="11"/>
  <c r="Y1081" i="11"/>
  <c r="V1081" i="11"/>
  <c r="U1081" i="11"/>
  <c r="T1081" i="11"/>
  <c r="P1081" i="11"/>
  <c r="M1081" i="11"/>
  <c r="I1081" i="11"/>
  <c r="AR1080" i="11"/>
  <c r="AT1080" i="11" s="1"/>
  <c r="AE1080" i="11"/>
  <c r="AG1080" i="11" s="1"/>
  <c r="AG1079" i="11" s="1"/>
  <c r="L1080" i="11"/>
  <c r="AU1079" i="11"/>
  <c r="AS1079" i="11"/>
  <c r="AS1073" i="11" s="1"/>
  <c r="AR1079" i="11"/>
  <c r="AQ1079" i="11"/>
  <c r="AJ1079" i="11"/>
  <c r="AJ1073" i="11" s="1"/>
  <c r="AH1079" i="11"/>
  <c r="AF1079" i="11"/>
  <c r="AF1073" i="11" s="1"/>
  <c r="AE1079" i="11"/>
  <c r="W1079" i="11"/>
  <c r="V1079" i="11"/>
  <c r="U1079" i="11"/>
  <c r="T1079" i="11"/>
  <c r="R1079" i="11"/>
  <c r="P1079" i="11"/>
  <c r="O1079" i="11"/>
  <c r="M1079" i="11"/>
  <c r="I1079" i="11"/>
  <c r="AT1078" i="11"/>
  <c r="AT1077" i="11" s="1"/>
  <c r="AR1078" i="11"/>
  <c r="AG1078" i="11"/>
  <c r="AE1078" i="11"/>
  <c r="Q1078" i="11"/>
  <c r="S1078" i="11" s="1"/>
  <c r="N1078" i="11"/>
  <c r="L1078" i="11"/>
  <c r="AU1077" i="11"/>
  <c r="AS1077" i="11"/>
  <c r="AR1077" i="11"/>
  <c r="AQ1077" i="11"/>
  <c r="AJ1077" i="11"/>
  <c r="AH1077" i="11"/>
  <c r="AF1077" i="11"/>
  <c r="AE1077" i="11"/>
  <c r="AD1077" i="11"/>
  <c r="W1077" i="11"/>
  <c r="V1077" i="11"/>
  <c r="U1077" i="11"/>
  <c r="T1077" i="11"/>
  <c r="R1077" i="11"/>
  <c r="P1077" i="11"/>
  <c r="O1077" i="11"/>
  <c r="N1077" i="11"/>
  <c r="M1077" i="11"/>
  <c r="L1077" i="11"/>
  <c r="K1077" i="11"/>
  <c r="J1077" i="11"/>
  <c r="I1077" i="11"/>
  <c r="AR1076" i="11"/>
  <c r="AE1076" i="11"/>
  <c r="AG1076" i="11" s="1"/>
  <c r="X1076" i="11"/>
  <c r="L1076" i="11"/>
  <c r="N1076" i="11" s="1"/>
  <c r="Q1076" i="11" s="1"/>
  <c r="S1076" i="11" s="1"/>
  <c r="AR1075" i="11"/>
  <c r="AP1075" i="11"/>
  <c r="AP1074" i="11" s="1"/>
  <c r="AP1073" i="11" s="1"/>
  <c r="AN1075" i="11"/>
  <c r="AA1075" i="11"/>
  <c r="L1075" i="11"/>
  <c r="H1075" i="11"/>
  <c r="AU1074" i="11"/>
  <c r="AS1074" i="11"/>
  <c r="AQ1074" i="11"/>
  <c r="AQ1073" i="11" s="1"/>
  <c r="AO1074" i="11"/>
  <c r="AN1074" i="11"/>
  <c r="AM1074" i="11"/>
  <c r="AM1073" i="11" s="1"/>
  <c r="AM1072" i="11" s="1"/>
  <c r="AM1071" i="11" s="1"/>
  <c r="AM1062" i="11" s="1"/>
  <c r="AM1053" i="11" s="1"/>
  <c r="AL1074" i="11"/>
  <c r="AJ1074" i="11"/>
  <c r="AH1074" i="11"/>
  <c r="AH1073" i="11" s="1"/>
  <c r="AH1072" i="11" s="1"/>
  <c r="AH1071" i="11" s="1"/>
  <c r="AF1074" i="11"/>
  <c r="AD1074" i="11"/>
  <c r="AD1073" i="11" s="1"/>
  <c r="AD1072" i="11" s="1"/>
  <c r="AD1071" i="11" s="1"/>
  <c r="AB1074" i="11"/>
  <c r="Z1074" i="11"/>
  <c r="Y1074" i="11"/>
  <c r="W1074" i="11"/>
  <c r="W1073" i="11" s="1"/>
  <c r="W1072" i="11" s="1"/>
  <c r="W1071" i="11" s="1"/>
  <c r="V1074" i="11"/>
  <c r="U1074" i="11"/>
  <c r="T1074" i="11"/>
  <c r="R1074" i="11"/>
  <c r="P1074" i="11"/>
  <c r="O1074" i="11"/>
  <c r="O1073" i="11" s="1"/>
  <c r="O1072" i="11" s="1"/>
  <c r="M1074" i="11"/>
  <c r="K1074" i="11"/>
  <c r="K1073" i="11" s="1"/>
  <c r="J1074" i="11"/>
  <c r="I1074" i="11"/>
  <c r="H1074" i="11"/>
  <c r="G1074" i="11"/>
  <c r="G1073" i="11" s="1"/>
  <c r="G1072" i="11" s="1"/>
  <c r="F1074" i="11"/>
  <c r="F1073" i="11" s="1"/>
  <c r="F1072" i="11" s="1"/>
  <c r="F1071" i="11" s="1"/>
  <c r="F1062" i="11" s="1"/>
  <c r="F1053" i="11" s="1"/>
  <c r="AO1073" i="11"/>
  <c r="AN1073" i="11"/>
  <c r="AL1073" i="11"/>
  <c r="AB1073" i="11"/>
  <c r="Z1073" i="11"/>
  <c r="Y1073" i="11"/>
  <c r="V1073" i="11"/>
  <c r="U1073" i="11"/>
  <c r="U1072" i="11" s="1"/>
  <c r="U1071" i="11" s="1"/>
  <c r="T1073" i="11"/>
  <c r="P1073" i="11"/>
  <c r="M1073" i="11"/>
  <c r="I1073" i="11"/>
  <c r="I1072" i="11" s="1"/>
  <c r="H1073" i="11"/>
  <c r="AS1072" i="11"/>
  <c r="AS1071" i="11" s="1"/>
  <c r="AJ1072" i="11"/>
  <c r="AJ1071" i="11" s="1"/>
  <c r="AF1072" i="11"/>
  <c r="AB1072" i="11"/>
  <c r="AB1071" i="11" s="1"/>
  <c r="Y1072" i="11"/>
  <c r="T1072" i="11"/>
  <c r="T1071" i="11" s="1"/>
  <c r="P1072" i="11"/>
  <c r="M1072" i="11"/>
  <c r="M1071" i="11" s="1"/>
  <c r="M1062" i="11" s="1"/>
  <c r="AF1071" i="11"/>
  <c r="P1071" i="11"/>
  <c r="O1071" i="11"/>
  <c r="H1071" i="11"/>
  <c r="G1071" i="11"/>
  <c r="AR1070" i="11"/>
  <c r="AR1069" i="11" s="1"/>
  <c r="AR1068" i="11" s="1"/>
  <c r="AR1064" i="11" s="1"/>
  <c r="AR1063" i="11" s="1"/>
  <c r="AP1070" i="11"/>
  <c r="AC1070" i="11"/>
  <c r="AE1070" i="11" s="1"/>
  <c r="AE1069" i="11" s="1"/>
  <c r="AE1068" i="11" s="1"/>
  <c r="H1070" i="11"/>
  <c r="L1070" i="11" s="1"/>
  <c r="N1070" i="11" s="1"/>
  <c r="AU1069" i="11"/>
  <c r="AS1069" i="11"/>
  <c r="AS1068" i="11" s="1"/>
  <c r="AQ1069" i="11"/>
  <c r="AP1069" i="11"/>
  <c r="AP1068" i="11" s="1"/>
  <c r="AO1069" i="11"/>
  <c r="AO1068" i="11" s="1"/>
  <c r="AO1064" i="11" s="1"/>
  <c r="AO1063" i="11" s="1"/>
  <c r="AM1069" i="11"/>
  <c r="AL1069" i="11"/>
  <c r="AJ1069" i="11"/>
  <c r="AJ1068" i="11" s="1"/>
  <c r="AJ1064" i="11" s="1"/>
  <c r="AJ1063" i="11" s="1"/>
  <c r="AJ1062" i="11" s="1"/>
  <c r="AJ1053" i="11" s="1"/>
  <c r="AH1069" i="11"/>
  <c r="AF1069" i="11"/>
  <c r="AF1068" i="11" s="1"/>
  <c r="AF1064" i="11" s="1"/>
  <c r="AF1063" i="11" s="1"/>
  <c r="AF1062" i="11" s="1"/>
  <c r="AF1053" i="11" s="1"/>
  <c r="AF1014" i="11" s="1"/>
  <c r="AD1069" i="11"/>
  <c r="AC1069" i="11"/>
  <c r="AB1069" i="11"/>
  <c r="AB1068" i="11" s="1"/>
  <c r="AB1064" i="11" s="1"/>
  <c r="Z1069" i="11"/>
  <c r="Y1069" i="11"/>
  <c r="W1069" i="11"/>
  <c r="W1068" i="11" s="1"/>
  <c r="W1064" i="11" s="1"/>
  <c r="V1069" i="11"/>
  <c r="U1069" i="11"/>
  <c r="T1069" i="11"/>
  <c r="R1069" i="11"/>
  <c r="P1069" i="11"/>
  <c r="P1068" i="11" s="1"/>
  <c r="O1069" i="11"/>
  <c r="O1068" i="11" s="1"/>
  <c r="M1069" i="11"/>
  <c r="L1069" i="11"/>
  <c r="L1068" i="11" s="1"/>
  <c r="L1064" i="11" s="1"/>
  <c r="L1063" i="11" s="1"/>
  <c r="K1069" i="11"/>
  <c r="K1068" i="11" s="1"/>
  <c r="K1064" i="11" s="1"/>
  <c r="K1063" i="11" s="1"/>
  <c r="J1069" i="11"/>
  <c r="I1069" i="11"/>
  <c r="H1069" i="11"/>
  <c r="H1068" i="11" s="1"/>
  <c r="H1064" i="11" s="1"/>
  <c r="H1063" i="11" s="1"/>
  <c r="H1062" i="11" s="1"/>
  <c r="G1069" i="11"/>
  <c r="G1068" i="11" s="1"/>
  <c r="G1064" i="11" s="1"/>
  <c r="F1069" i="11"/>
  <c r="AU1068" i="11"/>
  <c r="AQ1068" i="11"/>
  <c r="AQ1064" i="11" s="1"/>
  <c r="AM1068" i="11"/>
  <c r="AL1068" i="11"/>
  <c r="AL1064" i="11" s="1"/>
  <c r="AL1063" i="11" s="1"/>
  <c r="AH1068" i="11"/>
  <c r="AD1068" i="11"/>
  <c r="AD1064" i="11" s="1"/>
  <c r="AD1063" i="11" s="1"/>
  <c r="AD1062" i="11" s="1"/>
  <c r="AD1053" i="11" s="1"/>
  <c r="AC1068" i="11"/>
  <c r="AC1064" i="11" s="1"/>
  <c r="AC1063" i="11" s="1"/>
  <c r="Z1068" i="11"/>
  <c r="Y1068" i="11"/>
  <c r="V1068" i="11"/>
  <c r="U1068" i="11"/>
  <c r="T1068" i="11"/>
  <c r="R1068" i="11"/>
  <c r="M1068" i="11"/>
  <c r="J1068" i="11"/>
  <c r="I1068" i="11"/>
  <c r="F1068" i="11"/>
  <c r="X1067" i="11"/>
  <c r="S1067" i="11"/>
  <c r="R1067" i="11"/>
  <c r="Q1067" i="11"/>
  <c r="X1066" i="11"/>
  <c r="X1065" i="11" s="1"/>
  <c r="W1066" i="11"/>
  <c r="W1065" i="11" s="1"/>
  <c r="V1066" i="11"/>
  <c r="U1066" i="11"/>
  <c r="T1066" i="11"/>
  <c r="T1065" i="11" s="1"/>
  <c r="S1066" i="11"/>
  <c r="S1065" i="11" s="1"/>
  <c r="R1066" i="11"/>
  <c r="Q1066" i="11"/>
  <c r="P1066" i="11"/>
  <c r="P1065" i="11" s="1"/>
  <c r="O1066" i="11"/>
  <c r="O1065" i="11" s="1"/>
  <c r="V1065" i="11"/>
  <c r="V1064" i="11" s="1"/>
  <c r="V1063" i="11" s="1"/>
  <c r="U1065" i="11"/>
  <c r="U1064" i="11" s="1"/>
  <c r="U1063" i="11" s="1"/>
  <c r="U1062" i="11" s="1"/>
  <c r="R1065" i="11"/>
  <c r="Q1065" i="11"/>
  <c r="AU1064" i="11"/>
  <c r="AS1064" i="11"/>
  <c r="AS1063" i="11" s="1"/>
  <c r="AS1062" i="11" s="1"/>
  <c r="AS1053" i="11" s="1"/>
  <c r="AP1064" i="11"/>
  <c r="AM1064" i="11"/>
  <c r="AH1064" i="11"/>
  <c r="AH1063" i="11" s="1"/>
  <c r="AH1062" i="11" s="1"/>
  <c r="AH1053" i="11" s="1"/>
  <c r="AE1064" i="11"/>
  <c r="Z1064" i="11"/>
  <c r="Y1064" i="11"/>
  <c r="Y1063" i="11" s="1"/>
  <c r="R1064" i="11"/>
  <c r="R1063" i="11" s="1"/>
  <c r="M1064" i="11"/>
  <c r="M1063" i="11" s="1"/>
  <c r="J1064" i="11"/>
  <c r="I1064" i="11"/>
  <c r="I1063" i="11" s="1"/>
  <c r="F1064" i="11"/>
  <c r="AU1063" i="11"/>
  <c r="AQ1063" i="11"/>
  <c r="AP1063" i="11"/>
  <c r="AM1063" i="11"/>
  <c r="AE1063" i="11"/>
  <c r="AB1063" i="11"/>
  <c r="Z1063" i="11"/>
  <c r="W1063" i="11"/>
  <c r="J1063" i="11"/>
  <c r="G1063" i="11"/>
  <c r="G1062" i="11" s="1"/>
  <c r="G1053" i="11" s="1"/>
  <c r="F1063" i="11"/>
  <c r="Q1061" i="11"/>
  <c r="S1061" i="11" s="1"/>
  <c r="W1060" i="11"/>
  <c r="V1060" i="11"/>
  <c r="U1060" i="11"/>
  <c r="T1060" i="11"/>
  <c r="R1060" i="11"/>
  <c r="Q1060" i="11"/>
  <c r="P1060" i="11"/>
  <c r="O1060" i="11"/>
  <c r="AR1059" i="11"/>
  <c r="AT1059" i="11" s="1"/>
  <c r="AK1059" i="11"/>
  <c r="AK1058" i="11" s="1"/>
  <c r="AG1059" i="11"/>
  <c r="AI1059" i="11" s="1"/>
  <c r="S1059" i="11"/>
  <c r="X1059" i="11" s="1"/>
  <c r="X1058" i="11" s="1"/>
  <c r="N1059" i="11"/>
  <c r="Q1059" i="11" s="1"/>
  <c r="Q1058" i="11" s="1"/>
  <c r="Q1057" i="11" s="1"/>
  <c r="Q1056" i="11" s="1"/>
  <c r="Q1055" i="11" s="1"/>
  <c r="Q1054" i="11" s="1"/>
  <c r="AU1058" i="11"/>
  <c r="AS1058" i="11"/>
  <c r="AR1058" i="11"/>
  <c r="AQ1058" i="11"/>
  <c r="AQ1057" i="11" s="1"/>
  <c r="AJ1058" i="11"/>
  <c r="AI1058" i="11"/>
  <c r="AH1058" i="11"/>
  <c r="AH1057" i="11" s="1"/>
  <c r="AH1056" i="11" s="1"/>
  <c r="AH1055" i="11" s="1"/>
  <c r="AH1054" i="11" s="1"/>
  <c r="AG1058" i="11"/>
  <c r="AF1058" i="11"/>
  <c r="W1058" i="11"/>
  <c r="W1057" i="11" s="1"/>
  <c r="W1056" i="11" s="1"/>
  <c r="W1055" i="11" s="1"/>
  <c r="W1054" i="11" s="1"/>
  <c r="V1058" i="11"/>
  <c r="U1058" i="11"/>
  <c r="T1058" i="11"/>
  <c r="T1057" i="11" s="1"/>
  <c r="T1056" i="11" s="1"/>
  <c r="T1055" i="11" s="1"/>
  <c r="S1058" i="11"/>
  <c r="R1058" i="11"/>
  <c r="P1058" i="11"/>
  <c r="P1057" i="11" s="1"/>
  <c r="O1058" i="11"/>
  <c r="O1057" i="11" s="1"/>
  <c r="O1056" i="11" s="1"/>
  <c r="O1055" i="11" s="1"/>
  <c r="N1058" i="11"/>
  <c r="M1058" i="11"/>
  <c r="AU1057" i="11"/>
  <c r="AU1056" i="11" s="1"/>
  <c r="AS1057" i="11"/>
  <c r="AS1056" i="11" s="1"/>
  <c r="AP1057" i="11"/>
  <c r="AO1057" i="11"/>
  <c r="AN1057" i="11"/>
  <c r="AM1057" i="11"/>
  <c r="AL1057" i="11"/>
  <c r="AJ1057" i="11"/>
  <c r="AF1057" i="11"/>
  <c r="AE1057" i="11"/>
  <c r="AD1057" i="11"/>
  <c r="AC1057" i="11"/>
  <c r="AB1057" i="11"/>
  <c r="AA1057" i="11"/>
  <c r="Z1057" i="11"/>
  <c r="Y1057" i="11"/>
  <c r="V1057" i="11"/>
  <c r="V1056" i="11" s="1"/>
  <c r="V1055" i="11" s="1"/>
  <c r="V1054" i="11" s="1"/>
  <c r="U1057" i="11"/>
  <c r="U1056" i="11" s="1"/>
  <c r="U1055" i="11" s="1"/>
  <c r="U1054" i="11" s="1"/>
  <c r="R1057" i="11"/>
  <c r="R1056" i="11" s="1"/>
  <c r="N1057" i="11"/>
  <c r="N1056" i="11" s="1"/>
  <c r="N1055" i="11" s="1"/>
  <c r="N1054" i="11" s="1"/>
  <c r="M1057" i="11"/>
  <c r="M1056" i="11" s="1"/>
  <c r="M1055" i="11" s="1"/>
  <c r="M1054" i="11" s="1"/>
  <c r="AQ1056" i="11"/>
  <c r="AQ1055" i="11" s="1"/>
  <c r="AJ1056" i="11"/>
  <c r="AJ1055" i="11" s="1"/>
  <c r="AJ1054" i="11" s="1"/>
  <c r="AF1056" i="11"/>
  <c r="P1056" i="11"/>
  <c r="P1055" i="11" s="1"/>
  <c r="P1054" i="11" s="1"/>
  <c r="AU1055" i="11"/>
  <c r="AU1054" i="11" s="1"/>
  <c r="AS1055" i="11"/>
  <c r="AS1054" i="11" s="1"/>
  <c r="AF1055" i="11"/>
  <c r="AF1054" i="11" s="1"/>
  <c r="R1055" i="11"/>
  <c r="R1054" i="11" s="1"/>
  <c r="AQ1054" i="11"/>
  <c r="T1054" i="11"/>
  <c r="O1054" i="11"/>
  <c r="AN1052" i="11"/>
  <c r="AP1052" i="11" s="1"/>
  <c r="AA1052" i="11"/>
  <c r="AC1052" i="11" s="1"/>
  <c r="H1052" i="11"/>
  <c r="L1052" i="11" s="1"/>
  <c r="AU1051" i="11"/>
  <c r="AS1051" i="11"/>
  <c r="AQ1051" i="11"/>
  <c r="AQ1050" i="11" s="1"/>
  <c r="AQ1049" i="11" s="1"/>
  <c r="AQ1048" i="11" s="1"/>
  <c r="AQ1047" i="11" s="1"/>
  <c r="AQ1046" i="11" s="1"/>
  <c r="AO1051" i="11"/>
  <c r="AN1051" i="11"/>
  <c r="AN1050" i="11" s="1"/>
  <c r="AN1049" i="11" s="1"/>
  <c r="AM1051" i="11"/>
  <c r="AM1050" i="11" s="1"/>
  <c r="AM1049" i="11" s="1"/>
  <c r="AM1048" i="11" s="1"/>
  <c r="AL1051" i="11"/>
  <c r="AJ1051" i="11"/>
  <c r="AJ1050" i="11" s="1"/>
  <c r="AJ1049" i="11" s="1"/>
  <c r="AH1051" i="11"/>
  <c r="AF1051" i="11"/>
  <c r="AF1050" i="11" s="1"/>
  <c r="AF1049" i="11" s="1"/>
  <c r="AF1048" i="11" s="1"/>
  <c r="AF1047" i="11" s="1"/>
  <c r="AF1046" i="11" s="1"/>
  <c r="AD1051" i="11"/>
  <c r="AB1051" i="11"/>
  <c r="AB1050" i="11" s="1"/>
  <c r="AB1049" i="11" s="1"/>
  <c r="AA1051" i="11"/>
  <c r="Z1051" i="11"/>
  <c r="Y1051" i="11"/>
  <c r="W1051" i="11"/>
  <c r="W1050" i="11" s="1"/>
  <c r="W1049" i="11" s="1"/>
  <c r="W1048" i="11" s="1"/>
  <c r="W1047" i="11" s="1"/>
  <c r="W1046" i="11" s="1"/>
  <c r="V1051" i="11"/>
  <c r="U1051" i="11"/>
  <c r="T1051" i="11"/>
  <c r="T1050" i="11" s="1"/>
  <c r="T1049" i="11" s="1"/>
  <c r="R1051" i="11"/>
  <c r="P1051" i="11"/>
  <c r="P1050" i="11" s="1"/>
  <c r="P1049" i="11" s="1"/>
  <c r="P1048" i="11" s="1"/>
  <c r="P1047" i="11" s="1"/>
  <c r="P1046" i="11" s="1"/>
  <c r="O1051" i="11"/>
  <c r="M1051" i="11"/>
  <c r="K1051" i="11"/>
  <c r="J1051" i="11"/>
  <c r="I1051" i="11"/>
  <c r="H1051" i="11"/>
  <c r="H1050" i="11" s="1"/>
  <c r="H1049" i="11" s="1"/>
  <c r="G1051" i="11"/>
  <c r="F1051" i="11"/>
  <c r="AU1050" i="11"/>
  <c r="AU1049" i="11" s="1"/>
  <c r="AU1048" i="11" s="1"/>
  <c r="AS1050" i="11"/>
  <c r="AO1050" i="11"/>
  <c r="AL1050" i="11"/>
  <c r="AL1049" i="11" s="1"/>
  <c r="AL1048" i="11" s="1"/>
  <c r="AL1047" i="11" s="1"/>
  <c r="AL1046" i="11" s="1"/>
  <c r="AH1050" i="11"/>
  <c r="AD1050" i="11"/>
  <c r="AA1050" i="11"/>
  <c r="AA1049" i="11" s="1"/>
  <c r="AA1048" i="11" s="1"/>
  <c r="AA1047" i="11" s="1"/>
  <c r="AA1046" i="11" s="1"/>
  <c r="Z1050" i="11"/>
  <c r="Y1050" i="11"/>
  <c r="V1050" i="11"/>
  <c r="V1049" i="11" s="1"/>
  <c r="V1048" i="11" s="1"/>
  <c r="V1047" i="11" s="1"/>
  <c r="V1046" i="11" s="1"/>
  <c r="U1050" i="11"/>
  <c r="R1050" i="11"/>
  <c r="R1049" i="11" s="1"/>
  <c r="R1048" i="11" s="1"/>
  <c r="R1047" i="11" s="1"/>
  <c r="R1046" i="11" s="1"/>
  <c r="O1050" i="11"/>
  <c r="O1049" i="11" s="1"/>
  <c r="O1048" i="11" s="1"/>
  <c r="M1050" i="11"/>
  <c r="K1050" i="11"/>
  <c r="K1049" i="11" s="1"/>
  <c r="K1048" i="11" s="1"/>
  <c r="K1047" i="11" s="1"/>
  <c r="K1046" i="11" s="1"/>
  <c r="J1050" i="11"/>
  <c r="J1049" i="11" s="1"/>
  <c r="J1048" i="11" s="1"/>
  <c r="J1047" i="11" s="1"/>
  <c r="J1046" i="11" s="1"/>
  <c r="I1050" i="11"/>
  <c r="G1050" i="11"/>
  <c r="G1049" i="11" s="1"/>
  <c r="G1048" i="11" s="1"/>
  <c r="F1050" i="11"/>
  <c r="AS1049" i="11"/>
  <c r="AO1049" i="11"/>
  <c r="AH1049" i="11"/>
  <c r="AH1048" i="11" s="1"/>
  <c r="AH1047" i="11" s="1"/>
  <c r="AD1049" i="11"/>
  <c r="AD1048" i="11" s="1"/>
  <c r="AD1047" i="11" s="1"/>
  <c r="AD1046" i="11" s="1"/>
  <c r="Z1049" i="11"/>
  <c r="Z1048" i="11" s="1"/>
  <c r="Z1047" i="11" s="1"/>
  <c r="Y1049" i="11"/>
  <c r="Y1048" i="11" s="1"/>
  <c r="Y1047" i="11" s="1"/>
  <c r="Y1046" i="11" s="1"/>
  <c r="U1049" i="11"/>
  <c r="M1049" i="11"/>
  <c r="I1049" i="11"/>
  <c r="I1048" i="11" s="1"/>
  <c r="I1047" i="11" s="1"/>
  <c r="I1046" i="11" s="1"/>
  <c r="F1049" i="11"/>
  <c r="F1048" i="11" s="1"/>
  <c r="F1047" i="11" s="1"/>
  <c r="F1046" i="11" s="1"/>
  <c r="AS1048" i="11"/>
  <c r="AS1047" i="11" s="1"/>
  <c r="AS1046" i="11" s="1"/>
  <c r="AO1048" i="11"/>
  <c r="AO1047" i="11" s="1"/>
  <c r="AO1046" i="11" s="1"/>
  <c r="AN1048" i="11"/>
  <c r="AJ1048" i="11"/>
  <c r="AJ1047" i="11" s="1"/>
  <c r="AJ1046" i="11" s="1"/>
  <c r="AB1048" i="11"/>
  <c r="AB1047" i="11" s="1"/>
  <c r="AB1046" i="11" s="1"/>
  <c r="U1048" i="11"/>
  <c r="U1047" i="11" s="1"/>
  <c r="U1046" i="11" s="1"/>
  <c r="T1048" i="11"/>
  <c r="M1048" i="11"/>
  <c r="M1047" i="11" s="1"/>
  <c r="M1046" i="11" s="1"/>
  <c r="H1048" i="11"/>
  <c r="AU1047" i="11"/>
  <c r="AN1047" i="11"/>
  <c r="AN1046" i="11" s="1"/>
  <c r="AM1047" i="11"/>
  <c r="T1047" i="11"/>
  <c r="T1046" i="11" s="1"/>
  <c r="O1047" i="11"/>
  <c r="O1046" i="11" s="1"/>
  <c r="H1047" i="11"/>
  <c r="H1046" i="11" s="1"/>
  <c r="G1047" i="11"/>
  <c r="AU1046" i="11"/>
  <c r="AM1046" i="11"/>
  <c r="AH1046" i="11"/>
  <c r="Z1046" i="11"/>
  <c r="G1046" i="11"/>
  <c r="AP1045" i="11"/>
  <c r="AR1045" i="11" s="1"/>
  <c r="AN1045" i="11"/>
  <c r="AA1045" i="11"/>
  <c r="AC1045" i="11" s="1"/>
  <c r="L1045" i="11"/>
  <c r="L1044" i="11" s="1"/>
  <c r="L1043" i="11" s="1"/>
  <c r="L1042" i="11" s="1"/>
  <c r="L1041" i="11" s="1"/>
  <c r="L1040" i="11" s="1"/>
  <c r="H1045" i="11"/>
  <c r="AU1044" i="11"/>
  <c r="AU1043" i="11" s="1"/>
  <c r="AU1042" i="11" s="1"/>
  <c r="AU1041" i="11" s="1"/>
  <c r="AU1040" i="11" s="1"/>
  <c r="AS1044" i="11"/>
  <c r="AQ1044" i="11"/>
  <c r="AQ1043" i="11" s="1"/>
  <c r="AQ1042" i="11" s="1"/>
  <c r="AP1044" i="11"/>
  <c r="AP1043" i="11" s="1"/>
  <c r="AP1042" i="11" s="1"/>
  <c r="AP1041" i="11" s="1"/>
  <c r="AP1040" i="11" s="1"/>
  <c r="AO1044" i="11"/>
  <c r="AN1044" i="11"/>
  <c r="AM1044" i="11"/>
  <c r="AM1043" i="11" s="1"/>
  <c r="AM1042" i="11" s="1"/>
  <c r="AM1041" i="11" s="1"/>
  <c r="AM1040" i="11" s="1"/>
  <c r="AL1044" i="11"/>
  <c r="AL1043" i="11" s="1"/>
  <c r="AL1042" i="11" s="1"/>
  <c r="AL1041" i="11" s="1"/>
  <c r="AL1040" i="11" s="1"/>
  <c r="AJ1044" i="11"/>
  <c r="AH1044" i="11"/>
  <c r="AH1043" i="11" s="1"/>
  <c r="AH1042" i="11" s="1"/>
  <c r="AH1041" i="11" s="1"/>
  <c r="AH1040" i="11" s="1"/>
  <c r="AF1044" i="11"/>
  <c r="AD1044" i="11"/>
  <c r="AB1044" i="11"/>
  <c r="AA1044" i="11"/>
  <c r="AA1043" i="11" s="1"/>
  <c r="AA1042" i="11" s="1"/>
  <c r="Z1044" i="11"/>
  <c r="Y1044" i="11"/>
  <c r="W1044" i="11"/>
  <c r="W1043" i="11" s="1"/>
  <c r="W1042" i="11" s="1"/>
  <c r="W1041" i="11" s="1"/>
  <c r="W1040" i="11" s="1"/>
  <c r="V1044" i="11"/>
  <c r="V1043" i="11" s="1"/>
  <c r="V1042" i="11" s="1"/>
  <c r="V1041" i="11" s="1"/>
  <c r="V1040" i="11" s="1"/>
  <c r="U1044" i="11"/>
  <c r="T1044" i="11"/>
  <c r="R1044" i="11"/>
  <c r="R1043" i="11" s="1"/>
  <c r="R1042" i="11" s="1"/>
  <c r="R1041" i="11" s="1"/>
  <c r="R1040" i="11" s="1"/>
  <c r="P1044" i="11"/>
  <c r="O1044" i="11"/>
  <c r="O1043" i="11" s="1"/>
  <c r="O1042" i="11" s="1"/>
  <c r="O1041" i="11" s="1"/>
  <c r="O1040" i="11" s="1"/>
  <c r="M1044" i="11"/>
  <c r="K1044" i="11"/>
  <c r="K1043" i="11" s="1"/>
  <c r="K1042" i="11" s="1"/>
  <c r="J1044" i="11"/>
  <c r="I1044" i="11"/>
  <c r="H1044" i="11"/>
  <c r="G1044" i="11"/>
  <c r="G1043" i="11" s="1"/>
  <c r="G1042" i="11" s="1"/>
  <c r="F1044" i="11"/>
  <c r="AS1043" i="11"/>
  <c r="AO1043" i="11"/>
  <c r="AN1043" i="11"/>
  <c r="AJ1043" i="11"/>
  <c r="AF1043" i="11"/>
  <c r="AD1043" i="11"/>
  <c r="AD1042" i="11" s="1"/>
  <c r="AD1041" i="11" s="1"/>
  <c r="AB1043" i="11"/>
  <c r="Z1043" i="11"/>
  <c r="Z1042" i="11" s="1"/>
  <c r="Z1041" i="11" s="1"/>
  <c r="Y1043" i="11"/>
  <c r="U1043" i="11"/>
  <c r="T1043" i="11"/>
  <c r="P1043" i="11"/>
  <c r="M1043" i="11"/>
  <c r="J1043" i="11"/>
  <c r="J1042" i="11" s="1"/>
  <c r="J1041" i="11" s="1"/>
  <c r="I1043" i="11"/>
  <c r="I1042" i="11" s="1"/>
  <c r="I1041" i="11" s="1"/>
  <c r="I1040" i="11" s="1"/>
  <c r="H1043" i="11"/>
  <c r="F1043" i="11"/>
  <c r="F1042" i="11" s="1"/>
  <c r="F1041" i="11" s="1"/>
  <c r="AS1042" i="11"/>
  <c r="AS1041" i="11" s="1"/>
  <c r="AS1040" i="11" s="1"/>
  <c r="AO1042" i="11"/>
  <c r="AO1041" i="11" s="1"/>
  <c r="AO1040" i="11" s="1"/>
  <c r="AN1042" i="11"/>
  <c r="AN1041" i="11" s="1"/>
  <c r="AN1040" i="11" s="1"/>
  <c r="AJ1042" i="11"/>
  <c r="AF1042" i="11"/>
  <c r="AB1042" i="11"/>
  <c r="Y1042" i="11"/>
  <c r="Y1041" i="11" s="1"/>
  <c r="Y1040" i="11" s="1"/>
  <c r="U1042" i="11"/>
  <c r="U1041" i="11" s="1"/>
  <c r="U1040" i="11" s="1"/>
  <c r="T1042" i="11"/>
  <c r="P1042" i="11"/>
  <c r="M1042" i="11"/>
  <c r="M1041" i="11" s="1"/>
  <c r="M1040" i="11" s="1"/>
  <c r="H1042" i="11"/>
  <c r="H1041" i="11" s="1"/>
  <c r="H1040" i="11" s="1"/>
  <c r="AQ1041" i="11"/>
  <c r="AQ1040" i="11" s="1"/>
  <c r="AJ1041" i="11"/>
  <c r="AJ1040" i="11" s="1"/>
  <c r="AF1041" i="11"/>
  <c r="AF1040" i="11" s="1"/>
  <c r="AB1041" i="11"/>
  <c r="AB1040" i="11" s="1"/>
  <c r="AA1041" i="11"/>
  <c r="AA1040" i="11" s="1"/>
  <c r="T1041" i="11"/>
  <c r="T1040" i="11" s="1"/>
  <c r="P1041" i="11"/>
  <c r="P1040" i="11" s="1"/>
  <c r="K1041" i="11"/>
  <c r="G1041" i="11"/>
  <c r="AD1040" i="11"/>
  <c r="Z1040" i="11"/>
  <c r="K1040" i="11"/>
  <c r="J1040" i="11"/>
  <c r="G1040" i="11"/>
  <c r="F1040" i="11"/>
  <c r="AP1039" i="11"/>
  <c r="AE1039" i="11"/>
  <c r="AG1039" i="11" s="1"/>
  <c r="AC1039" i="11"/>
  <c r="H1039" i="11"/>
  <c r="AU1038" i="11"/>
  <c r="AS1038" i="11"/>
  <c r="AQ1038" i="11"/>
  <c r="AO1038" i="11"/>
  <c r="AO1037" i="11" s="1"/>
  <c r="AO1036" i="11" s="1"/>
  <c r="AO1035" i="11" s="1"/>
  <c r="AM1038" i="11"/>
  <c r="AM1037" i="11" s="1"/>
  <c r="AM1036" i="11" s="1"/>
  <c r="AL1038" i="11"/>
  <c r="AJ1038" i="11"/>
  <c r="AH1038" i="11"/>
  <c r="AF1038" i="11"/>
  <c r="AF1037" i="11" s="1"/>
  <c r="AF1036" i="11" s="1"/>
  <c r="AF1035" i="11" s="1"/>
  <c r="AD1038" i="11"/>
  <c r="AC1038" i="11"/>
  <c r="AB1038" i="11"/>
  <c r="Z1038" i="11"/>
  <c r="Z1037" i="11" s="1"/>
  <c r="Z1036" i="11" s="1"/>
  <c r="Y1038" i="11"/>
  <c r="W1038" i="11"/>
  <c r="V1038" i="11"/>
  <c r="V1037" i="11" s="1"/>
  <c r="V1036" i="11" s="1"/>
  <c r="V1035" i="11" s="1"/>
  <c r="U1038" i="11"/>
  <c r="T1038" i="11"/>
  <c r="R1038" i="11"/>
  <c r="R1037" i="11" s="1"/>
  <c r="R1036" i="11" s="1"/>
  <c r="R1035" i="11" s="1"/>
  <c r="R1029" i="11" s="1"/>
  <c r="P1038" i="11"/>
  <c r="O1038" i="11"/>
  <c r="O1037" i="11" s="1"/>
  <c r="O1036" i="11" s="1"/>
  <c r="O1035" i="11" s="1"/>
  <c r="M1038" i="11"/>
  <c r="K1038" i="11"/>
  <c r="J1038" i="11"/>
  <c r="J1037" i="11" s="1"/>
  <c r="J1036" i="11" s="1"/>
  <c r="J1035" i="11" s="1"/>
  <c r="I1038" i="11"/>
  <c r="G1038" i="11"/>
  <c r="F1038" i="11"/>
  <c r="F1037" i="11" s="1"/>
  <c r="F1036" i="11" s="1"/>
  <c r="AU1037" i="11"/>
  <c r="AS1037" i="11"/>
  <c r="AS1036" i="11" s="1"/>
  <c r="AS1035" i="11" s="1"/>
  <c r="AQ1037" i="11"/>
  <c r="AL1037" i="11"/>
  <c r="AJ1037" i="11"/>
  <c r="AJ1036" i="11" s="1"/>
  <c r="AJ1035" i="11" s="1"/>
  <c r="AH1037" i="11"/>
  <c r="AD1037" i="11"/>
  <c r="AC1037" i="11"/>
  <c r="AB1037" i="11"/>
  <c r="AB1036" i="11" s="1"/>
  <c r="AB1035" i="11" s="1"/>
  <c r="Y1037" i="11"/>
  <c r="W1037" i="11"/>
  <c r="W1036" i="11" s="1"/>
  <c r="W1035" i="11" s="1"/>
  <c r="U1037" i="11"/>
  <c r="T1037" i="11"/>
  <c r="P1037" i="11"/>
  <c r="M1037" i="11"/>
  <c r="K1037" i="11"/>
  <c r="K1036" i="11" s="1"/>
  <c r="K1035" i="11" s="1"/>
  <c r="I1037" i="11"/>
  <c r="G1037" i="11"/>
  <c r="G1036" i="11" s="1"/>
  <c r="G1035" i="11" s="1"/>
  <c r="AU1036" i="11"/>
  <c r="AQ1036" i="11"/>
  <c r="AL1036" i="11"/>
  <c r="AH1036" i="11"/>
  <c r="AD1036" i="11"/>
  <c r="AC1036" i="11"/>
  <c r="AC1035" i="11" s="1"/>
  <c r="Y1036" i="11"/>
  <c r="U1036" i="11"/>
  <c r="T1036" i="11"/>
  <c r="T1035" i="11" s="1"/>
  <c r="P1036" i="11"/>
  <c r="P1035" i="11" s="1"/>
  <c r="M1036" i="11"/>
  <c r="I1036" i="11"/>
  <c r="AU1035" i="11"/>
  <c r="AQ1035" i="11"/>
  <c r="AM1035" i="11"/>
  <c r="AL1035" i="11"/>
  <c r="AH1035" i="11"/>
  <c r="AH1029" i="11" s="1"/>
  <c r="AD1035" i="11"/>
  <c r="Z1035" i="11"/>
  <c r="Y1035" i="11"/>
  <c r="U1035" i="11"/>
  <c r="M1035" i="11"/>
  <c r="I1035" i="11"/>
  <c r="F1035" i="11"/>
  <c r="AP1034" i="11"/>
  <c r="AC1034" i="11"/>
  <c r="AC1033" i="11" s="1"/>
  <c r="AC1032" i="11" s="1"/>
  <c r="AC1031" i="11" s="1"/>
  <c r="AC1030" i="11" s="1"/>
  <c r="AC1029" i="11" s="1"/>
  <c r="N1034" i="11"/>
  <c r="H1034" i="11"/>
  <c r="L1034" i="11" s="1"/>
  <c r="L1033" i="11" s="1"/>
  <c r="L1032" i="11" s="1"/>
  <c r="AU1033" i="11"/>
  <c r="AU1032" i="11" s="1"/>
  <c r="AU1031" i="11" s="1"/>
  <c r="AS1033" i="11"/>
  <c r="AQ1033" i="11"/>
  <c r="AQ1032" i="11" s="1"/>
  <c r="AQ1031" i="11" s="1"/>
  <c r="AQ1030" i="11" s="1"/>
  <c r="AQ1029" i="11" s="1"/>
  <c r="AO1033" i="11"/>
  <c r="AM1033" i="11"/>
  <c r="AM1032" i="11" s="1"/>
  <c r="AM1031" i="11" s="1"/>
  <c r="AM1030" i="11" s="1"/>
  <c r="AM1029" i="11" s="1"/>
  <c r="AL1033" i="11"/>
  <c r="AL1032" i="11" s="1"/>
  <c r="AL1031" i="11" s="1"/>
  <c r="AJ1033" i="11"/>
  <c r="AH1033" i="11"/>
  <c r="AH1032" i="11" s="1"/>
  <c r="AH1031" i="11" s="1"/>
  <c r="AH1030" i="11" s="1"/>
  <c r="AF1033" i="11"/>
  <c r="AD1033" i="11"/>
  <c r="AD1032" i="11" s="1"/>
  <c r="AD1031" i="11" s="1"/>
  <c r="AB1033" i="11"/>
  <c r="Z1033" i="11"/>
  <c r="Y1033" i="11"/>
  <c r="Y1032" i="11" s="1"/>
  <c r="Y1031" i="11" s="1"/>
  <c r="Y1030" i="11" s="1"/>
  <c r="Y1029" i="11" s="1"/>
  <c r="Y1022" i="11" s="1"/>
  <c r="W1033" i="11"/>
  <c r="V1033" i="11"/>
  <c r="V1032" i="11" s="1"/>
  <c r="V1031" i="11" s="1"/>
  <c r="V1030" i="11" s="1"/>
  <c r="V1029" i="11" s="1"/>
  <c r="U1033" i="11"/>
  <c r="U1032" i="11" s="1"/>
  <c r="U1031" i="11" s="1"/>
  <c r="T1033" i="11"/>
  <c r="R1033" i="11"/>
  <c r="P1033" i="11"/>
  <c r="O1033" i="11"/>
  <c r="M1033" i="11"/>
  <c r="M1032" i="11" s="1"/>
  <c r="M1031" i="11" s="1"/>
  <c r="M1030" i="11" s="1"/>
  <c r="M1029" i="11" s="1"/>
  <c r="K1033" i="11"/>
  <c r="J1033" i="11"/>
  <c r="I1033" i="11"/>
  <c r="I1032" i="11" s="1"/>
  <c r="I1031" i="11" s="1"/>
  <c r="G1033" i="11"/>
  <c r="F1033" i="11"/>
  <c r="AS1032" i="11"/>
  <c r="AO1032" i="11"/>
  <c r="AJ1032" i="11"/>
  <c r="AF1032" i="11"/>
  <c r="AB1032" i="11"/>
  <c r="Z1032" i="11"/>
  <c r="Z1031" i="11" s="1"/>
  <c r="Z1030" i="11" s="1"/>
  <c r="Z1029" i="11" s="1"/>
  <c r="W1032" i="11"/>
  <c r="T1032" i="11"/>
  <c r="R1032" i="11"/>
  <c r="R1031" i="11" s="1"/>
  <c r="R1030" i="11" s="1"/>
  <c r="P1032" i="11"/>
  <c r="O1032" i="11"/>
  <c r="K1032" i="11"/>
  <c r="J1032" i="11"/>
  <c r="J1031" i="11" s="1"/>
  <c r="J1030" i="11" s="1"/>
  <c r="G1032" i="11"/>
  <c r="F1032" i="11"/>
  <c r="F1031" i="11" s="1"/>
  <c r="F1030" i="11" s="1"/>
  <c r="F1029" i="11" s="1"/>
  <c r="AS1031" i="11"/>
  <c r="AS1030" i="11" s="1"/>
  <c r="AS1029" i="11" s="1"/>
  <c r="AO1031" i="11"/>
  <c r="AO1030" i="11" s="1"/>
  <c r="AO1029" i="11" s="1"/>
  <c r="AJ1031" i="11"/>
  <c r="AJ1030" i="11" s="1"/>
  <c r="AF1031" i="11"/>
  <c r="AF1030" i="11" s="1"/>
  <c r="AF1029" i="11" s="1"/>
  <c r="AB1031" i="11"/>
  <c r="AB1030" i="11" s="1"/>
  <c r="AB1029" i="11" s="1"/>
  <c r="W1031" i="11"/>
  <c r="W1030" i="11" s="1"/>
  <c r="W1029" i="11" s="1"/>
  <c r="T1031" i="11"/>
  <c r="P1031" i="11"/>
  <c r="O1031" i="11"/>
  <c r="O1030" i="11" s="1"/>
  <c r="O1029" i="11" s="1"/>
  <c r="L1031" i="11"/>
  <c r="K1031" i="11"/>
  <c r="K1030" i="11" s="1"/>
  <c r="K1029" i="11" s="1"/>
  <c r="G1031" i="11"/>
  <c r="G1030" i="11" s="1"/>
  <c r="G1029" i="11" s="1"/>
  <c r="AU1030" i="11"/>
  <c r="AL1030" i="11"/>
  <c r="AD1030" i="11"/>
  <c r="U1030" i="11"/>
  <c r="T1030" i="11"/>
  <c r="T1029" i="11" s="1"/>
  <c r="P1030" i="11"/>
  <c r="L1030" i="11"/>
  <c r="I1030" i="11"/>
  <c r="AU1029" i="11"/>
  <c r="AL1029" i="11"/>
  <c r="AD1029" i="11"/>
  <c r="U1029" i="11"/>
  <c r="I1029" i="11"/>
  <c r="I1022" i="11" s="1"/>
  <c r="AN1028" i="11"/>
  <c r="AL1028" i="11"/>
  <c r="AA1028" i="11"/>
  <c r="Y1028" i="11"/>
  <c r="R1028" i="11"/>
  <c r="H1028" i="11"/>
  <c r="F1028" i="11"/>
  <c r="AU1027" i="11"/>
  <c r="AU1026" i="11" s="1"/>
  <c r="AU1025" i="11" s="1"/>
  <c r="AU1024" i="11" s="1"/>
  <c r="AU1023" i="11" s="1"/>
  <c r="AU1022" i="11" s="1"/>
  <c r="AS1027" i="11"/>
  <c r="AQ1027" i="11"/>
  <c r="AQ1026" i="11" s="1"/>
  <c r="AO1027" i="11"/>
  <c r="AM1027" i="11"/>
  <c r="AM1026" i="11" s="1"/>
  <c r="AM1025" i="11" s="1"/>
  <c r="AM1024" i="11" s="1"/>
  <c r="AM1023" i="11" s="1"/>
  <c r="AM1022" i="11" s="1"/>
  <c r="AL1027" i="11"/>
  <c r="AL1026" i="11" s="1"/>
  <c r="AL1025" i="11" s="1"/>
  <c r="AJ1027" i="11"/>
  <c r="AH1027" i="11"/>
  <c r="AH1026" i="11" s="1"/>
  <c r="AH1025" i="11" s="1"/>
  <c r="AH1024" i="11" s="1"/>
  <c r="AH1023" i="11" s="1"/>
  <c r="AF1027" i="11"/>
  <c r="AD1027" i="11"/>
  <c r="AD1026" i="11" s="1"/>
  <c r="AD1025" i="11" s="1"/>
  <c r="AB1027" i="11"/>
  <c r="Z1027" i="11"/>
  <c r="Z1026" i="11" s="1"/>
  <c r="Z1025" i="11" s="1"/>
  <c r="Z1024" i="11" s="1"/>
  <c r="Z1023" i="11" s="1"/>
  <c r="Y1027" i="11"/>
  <c r="W1027" i="11"/>
  <c r="V1027" i="11"/>
  <c r="V1026" i="11" s="1"/>
  <c r="V1025" i="11" s="1"/>
  <c r="U1027" i="11"/>
  <c r="U1026" i="11" s="1"/>
  <c r="U1025" i="11" s="1"/>
  <c r="U1024" i="11" s="1"/>
  <c r="U1023" i="11" s="1"/>
  <c r="U1022" i="11" s="1"/>
  <c r="T1027" i="11"/>
  <c r="R1027" i="11"/>
  <c r="R1026" i="11" s="1"/>
  <c r="R1025" i="11" s="1"/>
  <c r="R1024" i="11" s="1"/>
  <c r="R1023" i="11" s="1"/>
  <c r="R1022" i="11" s="1"/>
  <c r="P1027" i="11"/>
  <c r="O1027" i="11"/>
  <c r="M1027" i="11"/>
  <c r="K1027" i="11"/>
  <c r="J1027" i="11"/>
  <c r="J1026" i="11" s="1"/>
  <c r="J1025" i="11" s="1"/>
  <c r="I1027" i="11"/>
  <c r="I1026" i="11" s="1"/>
  <c r="I1025" i="11" s="1"/>
  <c r="I1024" i="11" s="1"/>
  <c r="I1023" i="11" s="1"/>
  <c r="G1027" i="11"/>
  <c r="F1027" i="11"/>
  <c r="F1026" i="11" s="1"/>
  <c r="F1025" i="11" s="1"/>
  <c r="F1024" i="11" s="1"/>
  <c r="AS1026" i="11"/>
  <c r="AS1025" i="11" s="1"/>
  <c r="AS1024" i="11" s="1"/>
  <c r="AS1023" i="11" s="1"/>
  <c r="AS1022" i="11" s="1"/>
  <c r="AO1026" i="11"/>
  <c r="AO1025" i="11" s="1"/>
  <c r="AO1024" i="11" s="1"/>
  <c r="AO1023" i="11" s="1"/>
  <c r="AJ1026" i="11"/>
  <c r="AF1026" i="11"/>
  <c r="AB1026" i="11"/>
  <c r="Y1026" i="11"/>
  <c r="Y1025" i="11" s="1"/>
  <c r="Y1024" i="11" s="1"/>
  <c r="Y1023" i="11" s="1"/>
  <c r="W1026" i="11"/>
  <c r="T1026" i="11"/>
  <c r="P1026" i="11"/>
  <c r="O1026" i="11"/>
  <c r="M1026" i="11"/>
  <c r="M1025" i="11" s="1"/>
  <c r="M1024" i="11" s="1"/>
  <c r="M1023" i="11" s="1"/>
  <c r="M1022" i="11" s="1"/>
  <c r="K1026" i="11"/>
  <c r="G1026" i="11"/>
  <c r="AQ1025" i="11"/>
  <c r="AJ1025" i="11"/>
  <c r="AJ1024" i="11" s="1"/>
  <c r="AJ1023" i="11" s="1"/>
  <c r="AF1025" i="11"/>
  <c r="AF1024" i="11" s="1"/>
  <c r="AF1023" i="11" s="1"/>
  <c r="AF1022" i="11" s="1"/>
  <c r="AB1025" i="11"/>
  <c r="AB1024" i="11" s="1"/>
  <c r="AB1023" i="11" s="1"/>
  <c r="AB1022" i="11" s="1"/>
  <c r="W1025" i="11"/>
  <c r="T1025" i="11"/>
  <c r="T1024" i="11" s="1"/>
  <c r="T1023" i="11" s="1"/>
  <c r="T1022" i="11" s="1"/>
  <c r="P1025" i="11"/>
  <c r="P1024" i="11" s="1"/>
  <c r="P1023" i="11" s="1"/>
  <c r="O1025" i="11"/>
  <c r="K1025" i="11"/>
  <c r="G1025" i="11"/>
  <c r="AQ1024" i="11"/>
  <c r="AQ1023" i="11" s="1"/>
  <c r="AL1024" i="11"/>
  <c r="AD1024" i="11"/>
  <c r="W1024" i="11"/>
  <c r="W1023" i="11" s="1"/>
  <c r="V1024" i="11"/>
  <c r="O1024" i="11"/>
  <c r="O1023" i="11" s="1"/>
  <c r="K1024" i="11"/>
  <c r="K1023" i="11" s="1"/>
  <c r="K1022" i="11" s="1"/>
  <c r="J1024" i="11"/>
  <c r="G1024" i="11"/>
  <c r="G1023" i="11" s="1"/>
  <c r="AL1023" i="11"/>
  <c r="AL1022" i="11" s="1"/>
  <c r="AD1023" i="11"/>
  <c r="AD1022" i="11" s="1"/>
  <c r="V1023" i="11"/>
  <c r="J1023" i="11"/>
  <c r="F1023" i="11"/>
  <c r="F1022" i="11" s="1"/>
  <c r="AO1022" i="11"/>
  <c r="AN1021" i="11"/>
  <c r="AE1021" i="11"/>
  <c r="AC1021" i="11"/>
  <c r="AA1021" i="11"/>
  <c r="Q1021" i="11"/>
  <c r="S1021" i="11" s="1"/>
  <c r="H1021" i="11"/>
  <c r="L1021" i="11" s="1"/>
  <c r="N1021" i="11" s="1"/>
  <c r="N1020" i="11" s="1"/>
  <c r="N1019" i="11" s="1"/>
  <c r="AU1020" i="11"/>
  <c r="AS1020" i="11"/>
  <c r="AS1019" i="11" s="1"/>
  <c r="AS1018" i="11" s="1"/>
  <c r="AQ1020" i="11"/>
  <c r="AO1020" i="11"/>
  <c r="AO1019" i="11" s="1"/>
  <c r="AO1018" i="11" s="1"/>
  <c r="AM1020" i="11"/>
  <c r="AL1020" i="11"/>
  <c r="AJ1020" i="11"/>
  <c r="AH1020" i="11"/>
  <c r="AF1020" i="11"/>
  <c r="AD1020" i="11"/>
  <c r="AC1020" i="11"/>
  <c r="AC1019" i="11" s="1"/>
  <c r="AC1018" i="11" s="1"/>
  <c r="AB1020" i="11"/>
  <c r="AB1019" i="11" s="1"/>
  <c r="AB1018" i="11" s="1"/>
  <c r="AB1017" i="11" s="1"/>
  <c r="AB1016" i="11" s="1"/>
  <c r="AB1015" i="11" s="1"/>
  <c r="AA1020" i="11"/>
  <c r="Z1020" i="11"/>
  <c r="Y1020" i="11"/>
  <c r="Y1019" i="11" s="1"/>
  <c r="Y1018" i="11" s="1"/>
  <c r="W1020" i="11"/>
  <c r="V1020" i="11"/>
  <c r="U1020" i="11"/>
  <c r="U1019" i="11" s="1"/>
  <c r="U1018" i="11" s="1"/>
  <c r="T1020" i="11"/>
  <c r="T1019" i="11" s="1"/>
  <c r="T1018" i="11" s="1"/>
  <c r="T1017" i="11" s="1"/>
  <c r="T1016" i="11" s="1"/>
  <c r="T1015" i="11" s="1"/>
  <c r="R1020" i="11"/>
  <c r="Q1020" i="11"/>
  <c r="Q1019" i="11" s="1"/>
  <c r="Q1018" i="11" s="1"/>
  <c r="P1020" i="11"/>
  <c r="O1020" i="11"/>
  <c r="M1020" i="11"/>
  <c r="M1019" i="11" s="1"/>
  <c r="M1018" i="11" s="1"/>
  <c r="L1020" i="11"/>
  <c r="L1019" i="11" s="1"/>
  <c r="L1018" i="11" s="1"/>
  <c r="L1017" i="11" s="1"/>
  <c r="L1016" i="11" s="1"/>
  <c r="L1015" i="11" s="1"/>
  <c r="K1020" i="11"/>
  <c r="J1020" i="11"/>
  <c r="I1020" i="11"/>
  <c r="I1019" i="11" s="1"/>
  <c r="I1018" i="11" s="1"/>
  <c r="H1020" i="11"/>
  <c r="G1020" i="11"/>
  <c r="F1020" i="11"/>
  <c r="AU1019" i="11"/>
  <c r="AU1018" i="11" s="1"/>
  <c r="AU1017" i="11" s="1"/>
  <c r="AU1016" i="11" s="1"/>
  <c r="AQ1019" i="11"/>
  <c r="AQ1018" i="11" s="1"/>
  <c r="AQ1017" i="11" s="1"/>
  <c r="AQ1016" i="11" s="1"/>
  <c r="AQ1015" i="11" s="1"/>
  <c r="AM1019" i="11"/>
  <c r="AM1018" i="11" s="1"/>
  <c r="AM1017" i="11" s="1"/>
  <c r="AM1016" i="11" s="1"/>
  <c r="AM1015" i="11" s="1"/>
  <c r="AL1019" i="11"/>
  <c r="AJ1019" i="11"/>
  <c r="AJ1018" i="11" s="1"/>
  <c r="AJ1017" i="11" s="1"/>
  <c r="AH1019" i="11"/>
  <c r="AF1019" i="11"/>
  <c r="AF1018" i="11" s="1"/>
  <c r="AF1017" i="11" s="1"/>
  <c r="AD1019" i="11"/>
  <c r="AA1019" i="11"/>
  <c r="AA1018" i="11" s="1"/>
  <c r="AA1017" i="11" s="1"/>
  <c r="AA1016" i="11" s="1"/>
  <c r="AA1015" i="11" s="1"/>
  <c r="Z1019" i="11"/>
  <c r="W1019" i="11"/>
  <c r="W1018" i="11" s="1"/>
  <c r="W1017" i="11" s="1"/>
  <c r="W1016" i="11" s="1"/>
  <c r="W1015" i="11" s="1"/>
  <c r="V1019" i="11"/>
  <c r="R1019" i="11"/>
  <c r="P1019" i="11"/>
  <c r="P1018" i="11" s="1"/>
  <c r="P1017" i="11" s="1"/>
  <c r="O1019" i="11"/>
  <c r="O1018" i="11" s="1"/>
  <c r="O1017" i="11" s="1"/>
  <c r="O1016" i="11" s="1"/>
  <c r="O1015" i="11" s="1"/>
  <c r="K1019" i="11"/>
  <c r="K1018" i="11" s="1"/>
  <c r="K1017" i="11" s="1"/>
  <c r="K1016" i="11" s="1"/>
  <c r="K1015" i="11" s="1"/>
  <c r="J1019" i="11"/>
  <c r="H1019" i="11"/>
  <c r="H1018" i="11" s="1"/>
  <c r="H1017" i="11" s="1"/>
  <c r="H1016" i="11" s="1"/>
  <c r="H1015" i="11" s="1"/>
  <c r="G1019" i="11"/>
  <c r="F1019" i="11"/>
  <c r="AL1018" i="11"/>
  <c r="AL1017" i="11" s="1"/>
  <c r="AL1016" i="11" s="1"/>
  <c r="AL1015" i="11" s="1"/>
  <c r="AH1018" i="11"/>
  <c r="AH1017" i="11" s="1"/>
  <c r="AH1016" i="11" s="1"/>
  <c r="AH1015" i="11" s="1"/>
  <c r="AD1018" i="11"/>
  <c r="AD1017" i="11" s="1"/>
  <c r="AD1016" i="11" s="1"/>
  <c r="AD1015" i="11" s="1"/>
  <c r="AD1014" i="11" s="1"/>
  <c r="Z1018" i="11"/>
  <c r="Z1017" i="11" s="1"/>
  <c r="Z1016" i="11" s="1"/>
  <c r="Z1015" i="11" s="1"/>
  <c r="V1018" i="11"/>
  <c r="V1017" i="11" s="1"/>
  <c r="V1016" i="11" s="1"/>
  <c r="V1015" i="11" s="1"/>
  <c r="R1018" i="11"/>
  <c r="R1017" i="11" s="1"/>
  <c r="R1016" i="11" s="1"/>
  <c r="R1015" i="11" s="1"/>
  <c r="N1018" i="11"/>
  <c r="N1017" i="11" s="1"/>
  <c r="N1016" i="11" s="1"/>
  <c r="N1015" i="11" s="1"/>
  <c r="J1018" i="11"/>
  <c r="J1017" i="11" s="1"/>
  <c r="J1016" i="11" s="1"/>
  <c r="J1015" i="11" s="1"/>
  <c r="G1018" i="11"/>
  <c r="G1017" i="11" s="1"/>
  <c r="G1016" i="11" s="1"/>
  <c r="F1018" i="11"/>
  <c r="F1017" i="11" s="1"/>
  <c r="F1016" i="11" s="1"/>
  <c r="F1015" i="11" s="1"/>
  <c r="F1014" i="11" s="1"/>
  <c r="AS1017" i="11"/>
  <c r="AS1016" i="11" s="1"/>
  <c r="AS1015" i="11" s="1"/>
  <c r="AO1017" i="11"/>
  <c r="AO1016" i="11" s="1"/>
  <c r="AC1017" i="11"/>
  <c r="AC1016" i="11" s="1"/>
  <c r="Y1017" i="11"/>
  <c r="Y1016" i="11" s="1"/>
  <c r="Y1015" i="11" s="1"/>
  <c r="U1017" i="11"/>
  <c r="U1016" i="11" s="1"/>
  <c r="Q1017" i="11"/>
  <c r="Q1016" i="11" s="1"/>
  <c r="Q1015" i="11" s="1"/>
  <c r="M1017" i="11"/>
  <c r="M1016" i="11" s="1"/>
  <c r="I1017" i="11"/>
  <c r="I1016" i="11" s="1"/>
  <c r="I1015" i="11" s="1"/>
  <c r="AJ1016" i="11"/>
  <c r="AJ1015" i="11" s="1"/>
  <c r="AF1016" i="11"/>
  <c r="AF1015" i="11" s="1"/>
  <c r="P1016" i="11"/>
  <c r="P1015" i="11" s="1"/>
  <c r="AU1015" i="11"/>
  <c r="AO1015" i="11"/>
  <c r="AC1015" i="11"/>
  <c r="U1015" i="11"/>
  <c r="M1015" i="11"/>
  <c r="G1015" i="11"/>
  <c r="AT1012" i="11"/>
  <c r="AP1012" i="11"/>
  <c r="AR1012" i="11" s="1"/>
  <c r="AR1011" i="11" s="1"/>
  <c r="AA1012" i="11"/>
  <c r="N1012" i="11"/>
  <c r="H1012" i="11"/>
  <c r="L1012" i="11" s="1"/>
  <c r="L1011" i="11" s="1"/>
  <c r="AU1011" i="11"/>
  <c r="AS1011" i="11"/>
  <c r="AQ1011" i="11"/>
  <c r="AO1011" i="11"/>
  <c r="AM1011" i="11"/>
  <c r="AL1011" i="11"/>
  <c r="AJ1011" i="11"/>
  <c r="AH1011" i="11"/>
  <c r="AF1011" i="11"/>
  <c r="AD1011" i="11"/>
  <c r="AB1011" i="11"/>
  <c r="Z1011" i="11"/>
  <c r="Y1011" i="11"/>
  <c r="W1011" i="11"/>
  <c r="V1011" i="11"/>
  <c r="U1011" i="11"/>
  <c r="T1011" i="11"/>
  <c r="R1011" i="11"/>
  <c r="P1011" i="11"/>
  <c r="O1011" i="11"/>
  <c r="M1011" i="11"/>
  <c r="K1011" i="11"/>
  <c r="J1011" i="11"/>
  <c r="I1011" i="11"/>
  <c r="H1011" i="11"/>
  <c r="G1011" i="11"/>
  <c r="F1011" i="11"/>
  <c r="AP1010" i="11"/>
  <c r="AA1010" i="11"/>
  <c r="AC1010" i="11" s="1"/>
  <c r="H1010" i="11"/>
  <c r="L1010" i="11" s="1"/>
  <c r="N1010" i="11" s="1"/>
  <c r="AU1009" i="11"/>
  <c r="AS1009" i="11"/>
  <c r="AS1004" i="11" s="1"/>
  <c r="AS1003" i="11" s="1"/>
  <c r="AS1002" i="11" s="1"/>
  <c r="AS1001" i="11" s="1"/>
  <c r="AS993" i="11" s="1"/>
  <c r="AQ1009" i="11"/>
  <c r="AO1009" i="11"/>
  <c r="AM1009" i="11"/>
  <c r="AL1009" i="11"/>
  <c r="AL1004" i="11" s="1"/>
  <c r="AL1003" i="11" s="1"/>
  <c r="AL1002" i="11" s="1"/>
  <c r="AJ1009" i="11"/>
  <c r="AH1009" i="11"/>
  <c r="AF1009" i="11"/>
  <c r="AD1009" i="11"/>
  <c r="AD1004" i="11" s="1"/>
  <c r="AD1003" i="11" s="1"/>
  <c r="AD1002" i="11" s="1"/>
  <c r="AD1001" i="11" s="1"/>
  <c r="AB1009" i="11"/>
  <c r="Z1009" i="11"/>
  <c r="Y1009" i="11"/>
  <c r="W1009" i="11"/>
  <c r="V1009" i="11"/>
  <c r="U1009" i="11"/>
  <c r="T1009" i="11"/>
  <c r="T1004" i="11" s="1"/>
  <c r="T1003" i="11" s="1"/>
  <c r="T1002" i="11" s="1"/>
  <c r="T1001" i="11" s="1"/>
  <c r="R1009" i="11"/>
  <c r="P1009" i="11"/>
  <c r="P1004" i="11" s="1"/>
  <c r="O1009" i="11"/>
  <c r="M1009" i="11"/>
  <c r="K1009" i="11"/>
  <c r="J1009" i="11"/>
  <c r="I1009" i="11"/>
  <c r="G1009" i="11"/>
  <c r="F1009" i="11"/>
  <c r="AT1008" i="11"/>
  <c r="AP1008" i="11"/>
  <c r="AR1008" i="11" s="1"/>
  <c r="AN1008" i="11"/>
  <c r="AC1008" i="11"/>
  <c r="AA1008" i="11"/>
  <c r="Q1008" i="11"/>
  <c r="L1008" i="11"/>
  <c r="N1008" i="11" s="1"/>
  <c r="N1007" i="11" s="1"/>
  <c r="H1008" i="11"/>
  <c r="AU1007" i="11"/>
  <c r="AS1007" i="11"/>
  <c r="AR1007" i="11"/>
  <c r="AQ1007" i="11"/>
  <c r="AP1007" i="11"/>
  <c r="AO1007" i="11"/>
  <c r="AN1007" i="11"/>
  <c r="AN1004" i="11" s="1"/>
  <c r="AN1003" i="11" s="1"/>
  <c r="AN1002" i="11" s="1"/>
  <c r="AN1001" i="11" s="1"/>
  <c r="AN993" i="11" s="1"/>
  <c r="AM1007" i="11"/>
  <c r="AL1007" i="11"/>
  <c r="AJ1007" i="11"/>
  <c r="AH1007" i="11"/>
  <c r="AF1007" i="11"/>
  <c r="AD1007" i="11"/>
  <c r="AB1007" i="11"/>
  <c r="AA1007" i="11"/>
  <c r="Z1007" i="11"/>
  <c r="Y1007" i="11"/>
  <c r="W1007" i="11"/>
  <c r="V1007" i="11"/>
  <c r="U1007" i="11"/>
  <c r="T1007" i="11"/>
  <c r="R1007" i="11"/>
  <c r="P1007" i="11"/>
  <c r="O1007" i="11"/>
  <c r="M1007" i="11"/>
  <c r="L1007" i="11"/>
  <c r="K1007" i="11"/>
  <c r="J1007" i="11"/>
  <c r="I1007" i="11"/>
  <c r="H1007" i="11"/>
  <c r="G1007" i="11"/>
  <c r="F1007" i="11"/>
  <c r="AP1006" i="11"/>
  <c r="AR1006" i="11" s="1"/>
  <c r="AA1006" i="11"/>
  <c r="H1006" i="11"/>
  <c r="L1006" i="11" s="1"/>
  <c r="AU1005" i="11"/>
  <c r="AS1005" i="11"/>
  <c r="AQ1005" i="11"/>
  <c r="AO1005" i="11"/>
  <c r="AM1005" i="11"/>
  <c r="AL1005" i="11"/>
  <c r="AJ1005" i="11"/>
  <c r="AH1005" i="11"/>
  <c r="AF1005" i="11"/>
  <c r="AD1005" i="11"/>
  <c r="AB1005" i="11"/>
  <c r="Z1005" i="11"/>
  <c r="Y1005" i="11"/>
  <c r="W1005" i="11"/>
  <c r="V1005" i="11"/>
  <c r="U1005" i="11"/>
  <c r="T1005" i="11"/>
  <c r="R1005" i="11"/>
  <c r="P1005" i="11"/>
  <c r="O1005" i="11"/>
  <c r="M1005" i="11"/>
  <c r="K1005" i="11"/>
  <c r="J1005" i="11"/>
  <c r="I1005" i="11"/>
  <c r="H1005" i="11"/>
  <c r="G1005" i="11"/>
  <c r="F1005" i="11"/>
  <c r="AO1004" i="11"/>
  <c r="AO1003" i="11" s="1"/>
  <c r="AO1002" i="11" s="1"/>
  <c r="AO1001" i="11" s="1"/>
  <c r="AO993" i="11" s="1"/>
  <c r="AM1004" i="11"/>
  <c r="AM1003" i="11" s="1"/>
  <c r="Y1004" i="11"/>
  <c r="Y1003" i="11" s="1"/>
  <c r="Y1002" i="11" s="1"/>
  <c r="Y1001" i="11" s="1"/>
  <c r="Y993" i="11" s="1"/>
  <c r="W1004" i="11"/>
  <c r="W1003" i="11" s="1"/>
  <c r="W1002" i="11" s="1"/>
  <c r="W1001" i="11" s="1"/>
  <c r="W993" i="11" s="1"/>
  <c r="U1004" i="11"/>
  <c r="U1003" i="11" s="1"/>
  <c r="U1002" i="11" s="1"/>
  <c r="U1001" i="11" s="1"/>
  <c r="U993" i="11" s="1"/>
  <c r="O1004" i="11"/>
  <c r="O1003" i="11" s="1"/>
  <c r="M1004" i="11"/>
  <c r="M1003" i="11" s="1"/>
  <c r="M1002" i="11" s="1"/>
  <c r="M1001" i="11" s="1"/>
  <c r="M993" i="11" s="1"/>
  <c r="K1004" i="11"/>
  <c r="K1003" i="11" s="1"/>
  <c r="I1004" i="11"/>
  <c r="I1003" i="11" s="1"/>
  <c r="I1002" i="11" s="1"/>
  <c r="I1001" i="11" s="1"/>
  <c r="I993" i="11" s="1"/>
  <c r="G1004" i="11"/>
  <c r="G1003" i="11" s="1"/>
  <c r="P1003" i="11"/>
  <c r="P1002" i="11" s="1"/>
  <c r="P1001" i="11" s="1"/>
  <c r="P993" i="11" s="1"/>
  <c r="AM1002" i="11"/>
  <c r="AM1001" i="11" s="1"/>
  <c r="AM993" i="11" s="1"/>
  <c r="O1002" i="11"/>
  <c r="O1001" i="11" s="1"/>
  <c r="O993" i="11" s="1"/>
  <c r="K1002" i="11"/>
  <c r="K1001" i="11" s="1"/>
  <c r="K993" i="11" s="1"/>
  <c r="G1002" i="11"/>
  <c r="G1001" i="11" s="1"/>
  <c r="G993" i="11" s="1"/>
  <c r="AL1001" i="11"/>
  <c r="AL993" i="11" s="1"/>
  <c r="X1000" i="11"/>
  <c r="X999" i="11"/>
  <c r="V999" i="11"/>
  <c r="T999" i="11"/>
  <c r="X998" i="11"/>
  <c r="X997" i="11"/>
  <c r="X996" i="11" s="1"/>
  <c r="V997" i="11"/>
  <c r="T997" i="11"/>
  <c r="T996" i="11" s="1"/>
  <c r="T995" i="11" s="1"/>
  <c r="T994" i="11" s="1"/>
  <c r="V996" i="11"/>
  <c r="V995" i="11" s="1"/>
  <c r="V994" i="11" s="1"/>
  <c r="X995" i="11"/>
  <c r="X994" i="11" s="1"/>
  <c r="AD993" i="11"/>
  <c r="AP992" i="11"/>
  <c r="AE992" i="11"/>
  <c r="AC992" i="11"/>
  <c r="Q992" i="11"/>
  <c r="L992" i="11"/>
  <c r="N992" i="11" s="1"/>
  <c r="H992" i="11"/>
  <c r="AU991" i="11"/>
  <c r="AS991" i="11"/>
  <c r="AQ991" i="11"/>
  <c r="AO991" i="11"/>
  <c r="AM991" i="11"/>
  <c r="AM990" i="11" s="1"/>
  <c r="AL991" i="11"/>
  <c r="AJ991" i="11"/>
  <c r="AH991" i="11"/>
  <c r="AF991" i="11"/>
  <c r="AD991" i="11"/>
  <c r="AC991" i="11"/>
  <c r="AC990" i="11" s="1"/>
  <c r="AB991" i="11"/>
  <c r="Z991" i="11"/>
  <c r="Z990" i="11" s="1"/>
  <c r="Y991" i="11"/>
  <c r="W991" i="11"/>
  <c r="V991" i="11"/>
  <c r="V990" i="11" s="1"/>
  <c r="U991" i="11"/>
  <c r="T991" i="11"/>
  <c r="T990" i="11" s="1"/>
  <c r="R991" i="11"/>
  <c r="R990" i="11" s="1"/>
  <c r="P991" i="11"/>
  <c r="P990" i="11" s="1"/>
  <c r="O991" i="11"/>
  <c r="N991" i="11"/>
  <c r="N990" i="11" s="1"/>
  <c r="M991" i="11"/>
  <c r="L991" i="11"/>
  <c r="L990" i="11" s="1"/>
  <c r="K991" i="11"/>
  <c r="J991" i="11"/>
  <c r="J990" i="11" s="1"/>
  <c r="I991" i="11"/>
  <c r="H991" i="11"/>
  <c r="H990" i="11" s="1"/>
  <c r="G991" i="11"/>
  <c r="F991" i="11"/>
  <c r="F990" i="11" s="1"/>
  <c r="AU990" i="11"/>
  <c r="AS990" i="11"/>
  <c r="AQ990" i="11"/>
  <c r="AQ981" i="11" s="1"/>
  <c r="AQ980" i="11" s="1"/>
  <c r="AO990" i="11"/>
  <c r="AL990" i="11"/>
  <c r="AJ990" i="11"/>
  <c r="AH990" i="11"/>
  <c r="AF990" i="11"/>
  <c r="AD990" i="11"/>
  <c r="AB990" i="11"/>
  <c r="Y990" i="11"/>
  <c r="W990" i="11"/>
  <c r="U990" i="11"/>
  <c r="O990" i="11"/>
  <c r="M990" i="11"/>
  <c r="K990" i="11"/>
  <c r="I990" i="11"/>
  <c r="G990" i="11"/>
  <c r="AR989" i="11"/>
  <c r="AR988" i="11" s="1"/>
  <c r="AR987" i="11" s="1"/>
  <c r="AP989" i="11"/>
  <c r="AG989" i="11"/>
  <c r="AG988" i="11" s="1"/>
  <c r="AG987" i="11" s="1"/>
  <c r="AC989" i="11"/>
  <c r="AE989" i="11" s="1"/>
  <c r="R989" i="11"/>
  <c r="Q989" i="11"/>
  <c r="L989" i="11"/>
  <c r="N989" i="11" s="1"/>
  <c r="H989" i="11"/>
  <c r="AU988" i="11"/>
  <c r="AU987" i="11" s="1"/>
  <c r="AS988" i="11"/>
  <c r="AQ988" i="11"/>
  <c r="AP988" i="11"/>
  <c r="AP987" i="11" s="1"/>
  <c r="AO988" i="11"/>
  <c r="AM988" i="11"/>
  <c r="AM987" i="11" s="1"/>
  <c r="AL988" i="11"/>
  <c r="AJ988" i="11"/>
  <c r="AJ987" i="11" s="1"/>
  <c r="AH988" i="11"/>
  <c r="AF988" i="11"/>
  <c r="AE988" i="11"/>
  <c r="AE987" i="11" s="1"/>
  <c r="AD988" i="11"/>
  <c r="AC988" i="11"/>
  <c r="AC987" i="11" s="1"/>
  <c r="AB988" i="11"/>
  <c r="Z988" i="11"/>
  <c r="Z987" i="11" s="1"/>
  <c r="Y988" i="11"/>
  <c r="W988" i="11"/>
  <c r="V988" i="11"/>
  <c r="V987" i="11" s="1"/>
  <c r="U988" i="11"/>
  <c r="T988" i="11"/>
  <c r="T987" i="11" s="1"/>
  <c r="R988" i="11"/>
  <c r="R987" i="11" s="1"/>
  <c r="P988" i="11"/>
  <c r="P987" i="11" s="1"/>
  <c r="O988" i="11"/>
  <c r="N988" i="11"/>
  <c r="N987" i="11" s="1"/>
  <c r="M988" i="11"/>
  <c r="L988" i="11"/>
  <c r="L987" i="11" s="1"/>
  <c r="K988" i="11"/>
  <c r="J988" i="11"/>
  <c r="J987" i="11" s="1"/>
  <c r="I988" i="11"/>
  <c r="H988" i="11"/>
  <c r="H987" i="11" s="1"/>
  <c r="G988" i="11"/>
  <c r="F988" i="11"/>
  <c r="F987" i="11" s="1"/>
  <c r="AS987" i="11"/>
  <c r="AQ987" i="11"/>
  <c r="AO987" i="11"/>
  <c r="AL987" i="11"/>
  <c r="AH987" i="11"/>
  <c r="AF987" i="11"/>
  <c r="AD987" i="11"/>
  <c r="AB987" i="11"/>
  <c r="Y987" i="11"/>
  <c r="W987" i="11"/>
  <c r="U987" i="11"/>
  <c r="U981" i="11" s="1"/>
  <c r="U980" i="11" s="1"/>
  <c r="O987" i="11"/>
  <c r="M987" i="11"/>
  <c r="K987" i="11"/>
  <c r="I987" i="11"/>
  <c r="I981" i="11" s="1"/>
  <c r="I980" i="11" s="1"/>
  <c r="G987" i="11"/>
  <c r="AR986" i="11"/>
  <c r="AP986" i="11"/>
  <c r="AC986" i="11"/>
  <c r="H986" i="11"/>
  <c r="AU985" i="11"/>
  <c r="AU982" i="11" s="1"/>
  <c r="AS985" i="11"/>
  <c r="AS982" i="11" s="1"/>
  <c r="AQ985" i="11"/>
  <c r="AQ982" i="11" s="1"/>
  <c r="AP985" i="11"/>
  <c r="AO985" i="11"/>
  <c r="AM985" i="11"/>
  <c r="AL985" i="11"/>
  <c r="AL982" i="11" s="1"/>
  <c r="AJ985" i="11"/>
  <c r="AJ982" i="11" s="1"/>
  <c r="AJ981" i="11" s="1"/>
  <c r="AJ980" i="11" s="1"/>
  <c r="AH985" i="11"/>
  <c r="AH982" i="11" s="1"/>
  <c r="AF985" i="11"/>
  <c r="AF982" i="11" s="1"/>
  <c r="AF981" i="11" s="1"/>
  <c r="AD985" i="11"/>
  <c r="AD982" i="11" s="1"/>
  <c r="AB985" i="11"/>
  <c r="AB982" i="11" s="1"/>
  <c r="AB981" i="11" s="1"/>
  <c r="AB980" i="11" s="1"/>
  <c r="Z985" i="11"/>
  <c r="Y985" i="11"/>
  <c r="Y982" i="11" s="1"/>
  <c r="Y981" i="11" s="1"/>
  <c r="Y980" i="11" s="1"/>
  <c r="W985" i="11"/>
  <c r="W982" i="11" s="1"/>
  <c r="V985" i="11"/>
  <c r="U985" i="11"/>
  <c r="U982" i="11" s="1"/>
  <c r="T985" i="11"/>
  <c r="R985" i="11"/>
  <c r="P985" i="11"/>
  <c r="O985" i="11"/>
  <c r="O982" i="11" s="1"/>
  <c r="M985" i="11"/>
  <c r="M982" i="11" s="1"/>
  <c r="M981" i="11" s="1"/>
  <c r="M980" i="11" s="1"/>
  <c r="K985" i="11"/>
  <c r="K982" i="11" s="1"/>
  <c r="J985" i="11"/>
  <c r="I985" i="11"/>
  <c r="I982" i="11" s="1"/>
  <c r="G985" i="11"/>
  <c r="G982" i="11" s="1"/>
  <c r="G981" i="11" s="1"/>
  <c r="G980" i="11" s="1"/>
  <c r="F985" i="11"/>
  <c r="AV984" i="11"/>
  <c r="AV983" i="11" s="1"/>
  <c r="AR984" i="11"/>
  <c r="AT984" i="11" s="1"/>
  <c r="AI984" i="11"/>
  <c r="AE984" i="11"/>
  <c r="AG984" i="11" s="1"/>
  <c r="S984" i="11"/>
  <c r="N984" i="11"/>
  <c r="Q984" i="11" s="1"/>
  <c r="Q983" i="11" s="1"/>
  <c r="L984" i="11"/>
  <c r="AU983" i="11"/>
  <c r="AT983" i="11"/>
  <c r="AS983" i="11"/>
  <c r="AR983" i="11"/>
  <c r="AQ983" i="11"/>
  <c r="AJ983" i="11"/>
  <c r="AH983" i="11"/>
  <c r="AG983" i="11"/>
  <c r="AF983" i="11"/>
  <c r="AE983" i="11"/>
  <c r="AD983" i="11"/>
  <c r="W983" i="11"/>
  <c r="V983" i="11"/>
  <c r="U983" i="11"/>
  <c r="T983" i="11"/>
  <c r="R983" i="11"/>
  <c r="R982" i="11" s="1"/>
  <c r="R981" i="11" s="1"/>
  <c r="P983" i="11"/>
  <c r="O983" i="11"/>
  <c r="N983" i="11"/>
  <c r="M983" i="11"/>
  <c r="L983" i="11"/>
  <c r="K983" i="11"/>
  <c r="J983" i="11"/>
  <c r="I983" i="11"/>
  <c r="AO982" i="11"/>
  <c r="AO981" i="11" s="1"/>
  <c r="AO980" i="11" s="1"/>
  <c r="AN982" i="11"/>
  <c r="AM982" i="11"/>
  <c r="AA982" i="11"/>
  <c r="Z982" i="11"/>
  <c r="Z981" i="11" s="1"/>
  <c r="V982" i="11"/>
  <c r="V981" i="11" s="1"/>
  <c r="T982" i="11"/>
  <c r="T981" i="11" s="1"/>
  <c r="T980" i="11" s="1"/>
  <c r="P982" i="11"/>
  <c r="P981" i="11" s="1"/>
  <c r="P980" i="11" s="1"/>
  <c r="J982" i="11"/>
  <c r="J981" i="11" s="1"/>
  <c r="F982" i="11"/>
  <c r="F981" i="11" s="1"/>
  <c r="AS981" i="11"/>
  <c r="AS980" i="11" s="1"/>
  <c r="AM981" i="11"/>
  <c r="AM980" i="11" s="1"/>
  <c r="W981" i="11"/>
  <c r="W980" i="11" s="1"/>
  <c r="O981" i="11"/>
  <c r="O980" i="11" s="1"/>
  <c r="K981" i="11"/>
  <c r="K980" i="11" s="1"/>
  <c r="AF980" i="11"/>
  <c r="Z980" i="11"/>
  <c r="V980" i="11"/>
  <c r="R980" i="11"/>
  <c r="J980" i="11"/>
  <c r="F980" i="11"/>
  <c r="AP979" i="11"/>
  <c r="AR979" i="11" s="1"/>
  <c r="AN979" i="11"/>
  <c r="AC979" i="11"/>
  <c r="AA979" i="11"/>
  <c r="L979" i="11"/>
  <c r="H979" i="11"/>
  <c r="AU978" i="11"/>
  <c r="AS978" i="11"/>
  <c r="AQ978" i="11"/>
  <c r="AP978" i="11"/>
  <c r="AO978" i="11"/>
  <c r="AN978" i="11"/>
  <c r="AM978" i="11"/>
  <c r="AL978" i="11"/>
  <c r="AJ978" i="11"/>
  <c r="AH978" i="11"/>
  <c r="AF978" i="11"/>
  <c r="AD978" i="11"/>
  <c r="AB978" i="11"/>
  <c r="AA978" i="11"/>
  <c r="Z978" i="11"/>
  <c r="Y978" i="11"/>
  <c r="W978" i="11"/>
  <c r="V978" i="11"/>
  <c r="U978" i="11"/>
  <c r="T978" i="11"/>
  <c r="R978" i="11"/>
  <c r="P978" i="11"/>
  <c r="O978" i="11"/>
  <c r="M978" i="11"/>
  <c r="K978" i="11"/>
  <c r="J978" i="11"/>
  <c r="I978" i="11"/>
  <c r="H978" i="11"/>
  <c r="G978" i="11"/>
  <c r="F978" i="11"/>
  <c r="AT977" i="11"/>
  <c r="AV977" i="11" s="1"/>
  <c r="AP977" i="11"/>
  <c r="AR977" i="11" s="1"/>
  <c r="AN977" i="11"/>
  <c r="AG977" i="11"/>
  <c r="AI977" i="11" s="1"/>
  <c r="AK977" i="11" s="1"/>
  <c r="AC977" i="11"/>
  <c r="AE977" i="11" s="1"/>
  <c r="AA977" i="11"/>
  <c r="Q977" i="11"/>
  <c r="S977" i="11" s="1"/>
  <c r="X977" i="11" s="1"/>
  <c r="L977" i="11"/>
  <c r="N977" i="11" s="1"/>
  <c r="H977" i="11"/>
  <c r="AR976" i="11"/>
  <c r="AT976" i="11" s="1"/>
  <c r="AV976" i="11" s="1"/>
  <c r="AV974" i="11" s="1"/>
  <c r="AN976" i="11"/>
  <c r="AP976" i="11" s="1"/>
  <c r="AA976" i="11"/>
  <c r="AC976" i="11" s="1"/>
  <c r="AE976" i="11" s="1"/>
  <c r="N976" i="11"/>
  <c r="Q976" i="11" s="1"/>
  <c r="S976" i="11" s="1"/>
  <c r="X976" i="11" s="1"/>
  <c r="H976" i="11"/>
  <c r="L976" i="11" s="1"/>
  <c r="AT975" i="11"/>
  <c r="AV975" i="11" s="1"/>
  <c r="AP975" i="11"/>
  <c r="AR975" i="11" s="1"/>
  <c r="AN975" i="11"/>
  <c r="AG975" i="11"/>
  <c r="AI975" i="11" s="1"/>
  <c r="AK975" i="11" s="1"/>
  <c r="AC975" i="11"/>
  <c r="AE975" i="11" s="1"/>
  <c r="AA975" i="11"/>
  <c r="L975" i="11"/>
  <c r="H975" i="11"/>
  <c r="AU974" i="11"/>
  <c r="AT974" i="11"/>
  <c r="AS974" i="11"/>
  <c r="AR974" i="11"/>
  <c r="AQ974" i="11"/>
  <c r="AP974" i="11"/>
  <c r="AP973" i="11" s="1"/>
  <c r="AP972" i="11" s="1"/>
  <c r="AO974" i="11"/>
  <c r="AN974" i="11"/>
  <c r="AN973" i="11" s="1"/>
  <c r="AM974" i="11"/>
  <c r="AL974" i="11"/>
  <c r="AL973" i="11" s="1"/>
  <c r="AL972" i="11" s="1"/>
  <c r="AJ974" i="11"/>
  <c r="AJ973" i="11" s="1"/>
  <c r="AJ972" i="11" s="1"/>
  <c r="AH974" i="11"/>
  <c r="AH973" i="11" s="1"/>
  <c r="AH972" i="11" s="1"/>
  <c r="AF974" i="11"/>
  <c r="AF973" i="11" s="1"/>
  <c r="AD974" i="11"/>
  <c r="AD973" i="11" s="1"/>
  <c r="AD972" i="11" s="1"/>
  <c r="AB974" i="11"/>
  <c r="AB973" i="11" s="1"/>
  <c r="Z974" i="11"/>
  <c r="Z973" i="11" s="1"/>
  <c r="Z972" i="11" s="1"/>
  <c r="Y974" i="11"/>
  <c r="W974" i="11"/>
  <c r="V974" i="11"/>
  <c r="V973" i="11" s="1"/>
  <c r="V972" i="11" s="1"/>
  <c r="U974" i="11"/>
  <c r="T974" i="11"/>
  <c r="T973" i="11" s="1"/>
  <c r="R974" i="11"/>
  <c r="R973" i="11" s="1"/>
  <c r="R972" i="11" s="1"/>
  <c r="P974" i="11"/>
  <c r="P973" i="11" s="1"/>
  <c r="O974" i="11"/>
  <c r="M974" i="11"/>
  <c r="K974" i="11"/>
  <c r="J974" i="11"/>
  <c r="J973" i="11" s="1"/>
  <c r="J972" i="11" s="1"/>
  <c r="I974" i="11"/>
  <c r="H974" i="11"/>
  <c r="H973" i="11" s="1"/>
  <c r="G974" i="11"/>
  <c r="F974" i="11"/>
  <c r="F973" i="11" s="1"/>
  <c r="F972" i="11" s="1"/>
  <c r="AU973" i="11"/>
  <c r="AU972" i="11" s="1"/>
  <c r="AS973" i="11"/>
  <c r="AS972" i="11" s="1"/>
  <c r="AQ973" i="11"/>
  <c r="AQ972" i="11" s="1"/>
  <c r="AO973" i="11"/>
  <c r="AO972" i="11" s="1"/>
  <c r="AM973" i="11"/>
  <c r="AM972" i="11" s="1"/>
  <c r="Y973" i="11"/>
  <c r="Y972" i="11" s="1"/>
  <c r="W973" i="11"/>
  <c r="W972" i="11" s="1"/>
  <c r="U973" i="11"/>
  <c r="U972" i="11" s="1"/>
  <c r="O973" i="11"/>
  <c r="O972" i="11" s="1"/>
  <c r="M973" i="11"/>
  <c r="M972" i="11" s="1"/>
  <c r="K973" i="11"/>
  <c r="K972" i="11" s="1"/>
  <c r="I973" i="11"/>
  <c r="I972" i="11" s="1"/>
  <c r="G973" i="11"/>
  <c r="G972" i="11" s="1"/>
  <c r="AN972" i="11"/>
  <c r="AF972" i="11"/>
  <c r="AB972" i="11"/>
  <c r="T972" i="11"/>
  <c r="P972" i="11"/>
  <c r="H972" i="11"/>
  <c r="AP971" i="11"/>
  <c r="AR971" i="11" s="1"/>
  <c r="AR969" i="11" s="1"/>
  <c r="AN971" i="11"/>
  <c r="AC971" i="11"/>
  <c r="AE971" i="11" s="1"/>
  <c r="AA971" i="11"/>
  <c r="L971" i="11"/>
  <c r="N971" i="11" s="1"/>
  <c r="H971" i="11"/>
  <c r="X970" i="11"/>
  <c r="AU969" i="11"/>
  <c r="AS969" i="11"/>
  <c r="AS965" i="11" s="1"/>
  <c r="AS964" i="11" s="1"/>
  <c r="AS963" i="11" s="1"/>
  <c r="AS962" i="11" s="1"/>
  <c r="AQ969" i="11"/>
  <c r="AO969" i="11"/>
  <c r="AN969" i="11"/>
  <c r="AM969" i="11"/>
  <c r="AL969" i="11"/>
  <c r="AJ969" i="11"/>
  <c r="AH969" i="11"/>
  <c r="AF969" i="11"/>
  <c r="AD969" i="11"/>
  <c r="AC969" i="11"/>
  <c r="AB969" i="11"/>
  <c r="AA969" i="11"/>
  <c r="Z969" i="11"/>
  <c r="Y969" i="11"/>
  <c r="Y965" i="11" s="1"/>
  <c r="Y964" i="11" s="1"/>
  <c r="Y963" i="11" s="1"/>
  <c r="Y962" i="11" s="1"/>
  <c r="W969" i="11"/>
  <c r="V969" i="11"/>
  <c r="U969" i="11"/>
  <c r="T969" i="11"/>
  <c r="R969" i="11"/>
  <c r="P969" i="11"/>
  <c r="O969" i="11"/>
  <c r="M969" i="11"/>
  <c r="K969" i="11"/>
  <c r="J969" i="11"/>
  <c r="I969" i="11"/>
  <c r="I965" i="11" s="1"/>
  <c r="I964" i="11" s="1"/>
  <c r="H969" i="11"/>
  <c r="G969" i="11"/>
  <c r="F969" i="11"/>
  <c r="X968" i="11"/>
  <c r="AP967" i="11"/>
  <c r="AR967" i="11" s="1"/>
  <c r="AN967" i="11"/>
  <c r="AC967" i="11"/>
  <c r="AE967" i="11" s="1"/>
  <c r="AA967" i="11"/>
  <c r="L967" i="11"/>
  <c r="H967" i="11"/>
  <c r="AU966" i="11"/>
  <c r="AS966" i="11"/>
  <c r="AQ966" i="11"/>
  <c r="AP966" i="11"/>
  <c r="AO966" i="11"/>
  <c r="AN966" i="11"/>
  <c r="AN965" i="11" s="1"/>
  <c r="AM966" i="11"/>
  <c r="AL966" i="11"/>
  <c r="AL965" i="11" s="1"/>
  <c r="AL964" i="11" s="1"/>
  <c r="AJ966" i="11"/>
  <c r="AJ965" i="11" s="1"/>
  <c r="AH966" i="11"/>
  <c r="AH965" i="11" s="1"/>
  <c r="AH964" i="11" s="1"/>
  <c r="AF966" i="11"/>
  <c r="AF965" i="11" s="1"/>
  <c r="AF964" i="11" s="1"/>
  <c r="AF963" i="11" s="1"/>
  <c r="AF962" i="11" s="1"/>
  <c r="AD966" i="11"/>
  <c r="AD965" i="11" s="1"/>
  <c r="AD964" i="11" s="1"/>
  <c r="AB966" i="11"/>
  <c r="AB965" i="11" s="1"/>
  <c r="AA966" i="11"/>
  <c r="Z966" i="11"/>
  <c r="Z965" i="11" s="1"/>
  <c r="Z964" i="11" s="1"/>
  <c r="Z963" i="11" s="1"/>
  <c r="Z962" i="11" s="1"/>
  <c r="Y966" i="11"/>
  <c r="W966" i="11"/>
  <c r="V966" i="11"/>
  <c r="V965" i="11" s="1"/>
  <c r="V964" i="11" s="1"/>
  <c r="V963" i="11" s="1"/>
  <c r="U966" i="11"/>
  <c r="T966" i="11"/>
  <c r="T965" i="11" s="1"/>
  <c r="R966" i="11"/>
  <c r="R965" i="11" s="1"/>
  <c r="R964" i="11" s="1"/>
  <c r="R963" i="11" s="1"/>
  <c r="P966" i="11"/>
  <c r="P965" i="11" s="1"/>
  <c r="O966" i="11"/>
  <c r="M966" i="11"/>
  <c r="K966" i="11"/>
  <c r="J966" i="11"/>
  <c r="J965" i="11" s="1"/>
  <c r="J964" i="11" s="1"/>
  <c r="I966" i="11"/>
  <c r="H966" i="11"/>
  <c r="H965" i="11" s="1"/>
  <c r="H964" i="11" s="1"/>
  <c r="G966" i="11"/>
  <c r="F966" i="11"/>
  <c r="F965" i="11" s="1"/>
  <c r="F964" i="11" s="1"/>
  <c r="AU965" i="11"/>
  <c r="AU964" i="11" s="1"/>
  <c r="AQ965" i="11"/>
  <c r="AQ964" i="11" s="1"/>
  <c r="AO965" i="11"/>
  <c r="AO964" i="11" s="1"/>
  <c r="AO963" i="11" s="1"/>
  <c r="AO962" i="11" s="1"/>
  <c r="AM965" i="11"/>
  <c r="AM964" i="11" s="1"/>
  <c r="AA965" i="11"/>
  <c r="AA964" i="11" s="1"/>
  <c r="W965" i="11"/>
  <c r="W964" i="11" s="1"/>
  <c r="U965" i="11"/>
  <c r="U964" i="11" s="1"/>
  <c r="U963" i="11" s="1"/>
  <c r="U962" i="11" s="1"/>
  <c r="O965" i="11"/>
  <c r="O964" i="11" s="1"/>
  <c r="M965" i="11"/>
  <c r="M964" i="11" s="1"/>
  <c r="K965" i="11"/>
  <c r="K964" i="11" s="1"/>
  <c r="K963" i="11" s="1"/>
  <c r="K962" i="11" s="1"/>
  <c r="G965" i="11"/>
  <c r="G964" i="11" s="1"/>
  <c r="AN964" i="11"/>
  <c r="AJ964" i="11"/>
  <c r="AB964" i="11"/>
  <c r="AB963" i="11" s="1"/>
  <c r="T964" i="11"/>
  <c r="T963" i="11" s="1"/>
  <c r="T962" i="11" s="1"/>
  <c r="P964" i="11"/>
  <c r="AU963" i="11"/>
  <c r="AQ963" i="11"/>
  <c r="AQ962" i="11" s="1"/>
  <c r="AM963" i="11"/>
  <c r="AM962" i="11" s="1"/>
  <c r="W963" i="11"/>
  <c r="W962" i="11" s="1"/>
  <c r="O963" i="11"/>
  <c r="O962" i="11" s="1"/>
  <c r="G963" i="11"/>
  <c r="G962" i="11" s="1"/>
  <c r="V962" i="11"/>
  <c r="R962" i="11"/>
  <c r="AT961" i="11"/>
  <c r="AV961" i="11" s="1"/>
  <c r="AV960" i="11" s="1"/>
  <c r="AR961" i="11"/>
  <c r="AK961" i="11"/>
  <c r="AK960" i="11" s="1"/>
  <c r="AG961" i="11"/>
  <c r="AI961" i="11" s="1"/>
  <c r="AI960" i="11" s="1"/>
  <c r="AE961" i="11"/>
  <c r="L961" i="11"/>
  <c r="AU960" i="11"/>
  <c r="AS960" i="11"/>
  <c r="AS955" i="11" s="1"/>
  <c r="AS954" i="11" s="1"/>
  <c r="AS953" i="11" s="1"/>
  <c r="AR960" i="11"/>
  <c r="AQ960" i="11"/>
  <c r="AJ960" i="11"/>
  <c r="AJ955" i="11" s="1"/>
  <c r="AH960" i="11"/>
  <c r="AF960" i="11"/>
  <c r="AF955" i="11" s="1"/>
  <c r="AE960" i="11"/>
  <c r="AD960" i="11"/>
  <c r="W960" i="11"/>
  <c r="W955" i="11" s="1"/>
  <c r="W954" i="11" s="1"/>
  <c r="W953" i="11" s="1"/>
  <c r="V960" i="11"/>
  <c r="U960" i="11"/>
  <c r="T960" i="11"/>
  <c r="R960" i="11"/>
  <c r="P960" i="11"/>
  <c r="O960" i="11"/>
  <c r="O955" i="11" s="1"/>
  <c r="M960" i="11"/>
  <c r="K960" i="11"/>
  <c r="K955" i="11" s="1"/>
  <c r="I960" i="11"/>
  <c r="AR959" i="11"/>
  <c r="AE959" i="11"/>
  <c r="N959" i="11"/>
  <c r="L959" i="11"/>
  <c r="AU958" i="11"/>
  <c r="AS958" i="11"/>
  <c r="AQ958" i="11"/>
  <c r="AJ958" i="11"/>
  <c r="AH958" i="11"/>
  <c r="AF958" i="11"/>
  <c r="AD958" i="11"/>
  <c r="W958" i="11"/>
  <c r="V958" i="11"/>
  <c r="U958" i="11"/>
  <c r="T958" i="11"/>
  <c r="T955" i="11" s="1"/>
  <c r="T954" i="11" s="1"/>
  <c r="R958" i="11"/>
  <c r="P958" i="11"/>
  <c r="P955" i="11" s="1"/>
  <c r="P954" i="11" s="1"/>
  <c r="O958" i="11"/>
  <c r="M958" i="11"/>
  <c r="L958" i="11"/>
  <c r="K958" i="11"/>
  <c r="I958" i="11"/>
  <c r="AT957" i="11"/>
  <c r="AR957" i="11"/>
  <c r="AG957" i="11"/>
  <c r="AE957" i="11"/>
  <c r="L957" i="11"/>
  <c r="N957" i="11" s="1"/>
  <c r="N956" i="11" s="1"/>
  <c r="AU956" i="11"/>
  <c r="AS956" i="11"/>
  <c r="AR956" i="11"/>
  <c r="AQ956" i="11"/>
  <c r="AJ956" i="11"/>
  <c r="AH956" i="11"/>
  <c r="AF956" i="11"/>
  <c r="AE956" i="11"/>
  <c r="AD956" i="11"/>
  <c r="W956" i="11"/>
  <c r="V956" i="11"/>
  <c r="U956" i="11"/>
  <c r="T956" i="11"/>
  <c r="R956" i="11"/>
  <c r="P956" i="11"/>
  <c r="O956" i="11"/>
  <c r="M956" i="11"/>
  <c r="K956" i="11"/>
  <c r="I956" i="11"/>
  <c r="V955" i="11"/>
  <c r="V954" i="11" s="1"/>
  <c r="V953" i="11" s="1"/>
  <c r="R955" i="11"/>
  <c r="R954" i="11" s="1"/>
  <c r="R953" i="11" s="1"/>
  <c r="I955" i="11"/>
  <c r="I954" i="11" s="1"/>
  <c r="I953" i="11" s="1"/>
  <c r="AJ954" i="11"/>
  <c r="AJ953" i="11" s="1"/>
  <c r="AF954" i="11"/>
  <c r="AF953" i="11" s="1"/>
  <c r="O954" i="11"/>
  <c r="O953" i="11" s="1"/>
  <c r="K954" i="11"/>
  <c r="K953" i="11" s="1"/>
  <c r="T953" i="11"/>
  <c r="P953" i="11"/>
  <c r="AP952" i="11"/>
  <c r="AR952" i="11" s="1"/>
  <c r="AT952" i="11" s="1"/>
  <c r="AN952" i="11"/>
  <c r="AC952" i="11"/>
  <c r="AA952" i="11"/>
  <c r="L952" i="11"/>
  <c r="N952" i="11" s="1"/>
  <c r="H952" i="11"/>
  <c r="AU951" i="11"/>
  <c r="AS951" i="11"/>
  <c r="AQ951" i="11"/>
  <c r="AP951" i="11"/>
  <c r="AO951" i="11"/>
  <c r="AN951" i="11"/>
  <c r="AM951" i="11"/>
  <c r="AL951" i="11"/>
  <c r="AJ951" i="11"/>
  <c r="AH951" i="11"/>
  <c r="AF951" i="11"/>
  <c r="AD951" i="11"/>
  <c r="AB951" i="11"/>
  <c r="AA951" i="11"/>
  <c r="Z951" i="11"/>
  <c r="Y951" i="11"/>
  <c r="W951" i="11"/>
  <c r="V951" i="11"/>
  <c r="U951" i="11"/>
  <c r="T951" i="11"/>
  <c r="R951" i="11"/>
  <c r="P951" i="11"/>
  <c r="O951" i="11"/>
  <c r="M951" i="11"/>
  <c r="L951" i="11"/>
  <c r="K951" i="11"/>
  <c r="J951" i="11"/>
  <c r="I951" i="11"/>
  <c r="H951" i="11"/>
  <c r="G951" i="11"/>
  <c r="F951" i="11"/>
  <c r="AT950" i="11"/>
  <c r="AP950" i="11"/>
  <c r="AR950" i="11" s="1"/>
  <c r="AN950" i="11"/>
  <c r="AC950" i="11"/>
  <c r="AA950" i="11"/>
  <c r="Q950" i="11"/>
  <c r="L950" i="11"/>
  <c r="N950" i="11" s="1"/>
  <c r="N949" i="11" s="1"/>
  <c r="H950" i="11"/>
  <c r="AU949" i="11"/>
  <c r="AS949" i="11"/>
  <c r="AR949" i="11"/>
  <c r="AQ949" i="11"/>
  <c r="AP949" i="11"/>
  <c r="AO949" i="11"/>
  <c r="AN949" i="11"/>
  <c r="AM949" i="11"/>
  <c r="AL949" i="11"/>
  <c r="AJ949" i="11"/>
  <c r="AH949" i="11"/>
  <c r="AF949" i="11"/>
  <c r="AD949" i="11"/>
  <c r="AB949" i="11"/>
  <c r="AA949" i="11"/>
  <c r="Z949" i="11"/>
  <c r="Y949" i="11"/>
  <c r="W949" i="11"/>
  <c r="V949" i="11"/>
  <c r="U949" i="11"/>
  <c r="T949" i="11"/>
  <c r="R949" i="11"/>
  <c r="P949" i="11"/>
  <c r="O949" i="11"/>
  <c r="M949" i="11"/>
  <c r="L949" i="11"/>
  <c r="K949" i="11"/>
  <c r="J949" i="11"/>
  <c r="I949" i="11"/>
  <c r="H949" i="11"/>
  <c r="G949" i="11"/>
  <c r="F949" i="11"/>
  <c r="AP948" i="11"/>
  <c r="AR948" i="11" s="1"/>
  <c r="AN948" i="11"/>
  <c r="AC948" i="11"/>
  <c r="AA948" i="11"/>
  <c r="L948" i="11"/>
  <c r="N948" i="11" s="1"/>
  <c r="N947" i="11" s="1"/>
  <c r="H948" i="11"/>
  <c r="AU947" i="11"/>
  <c r="AS947" i="11"/>
  <c r="AQ947" i="11"/>
  <c r="AP947" i="11"/>
  <c r="AO947" i="11"/>
  <c r="AN947" i="11"/>
  <c r="AM947" i="11"/>
  <c r="AL947" i="11"/>
  <c r="AJ947" i="11"/>
  <c r="AH947" i="11"/>
  <c r="AF947" i="11"/>
  <c r="AD947" i="11"/>
  <c r="AB947" i="11"/>
  <c r="AA947" i="11"/>
  <c r="Z947" i="11"/>
  <c r="Y947" i="11"/>
  <c r="W947" i="11"/>
  <c r="V947" i="11"/>
  <c r="U947" i="11"/>
  <c r="T947" i="11"/>
  <c r="R947" i="11"/>
  <c r="P947" i="11"/>
  <c r="O947" i="11"/>
  <c r="M947" i="11"/>
  <c r="L947" i="11"/>
  <c r="K947" i="11"/>
  <c r="J947" i="11"/>
  <c r="I947" i="11"/>
  <c r="H947" i="11"/>
  <c r="G947" i="11"/>
  <c r="F947" i="11"/>
  <c r="AT946" i="11"/>
  <c r="AP946" i="11"/>
  <c r="AR946" i="11" s="1"/>
  <c r="AN946" i="11"/>
  <c r="AC946" i="11"/>
  <c r="AA946" i="11"/>
  <c r="Q946" i="11"/>
  <c r="L946" i="11"/>
  <c r="N946" i="11" s="1"/>
  <c r="N945" i="11" s="1"/>
  <c r="H946" i="11"/>
  <c r="AU945" i="11"/>
  <c r="AS945" i="11"/>
  <c r="AR945" i="11"/>
  <c r="AQ945" i="11"/>
  <c r="AP945" i="11"/>
  <c r="AO945" i="11"/>
  <c r="AN945" i="11"/>
  <c r="AM945" i="11"/>
  <c r="AL945" i="11"/>
  <c r="AJ945" i="11"/>
  <c r="AH945" i="11"/>
  <c r="AF945" i="11"/>
  <c r="AD945" i="11"/>
  <c r="AB945" i="11"/>
  <c r="AA945" i="11"/>
  <c r="Z945" i="11"/>
  <c r="Y945" i="11"/>
  <c r="W945" i="11"/>
  <c r="V945" i="11"/>
  <c r="U945" i="11"/>
  <c r="T945" i="11"/>
  <c r="R945" i="11"/>
  <c r="P945" i="11"/>
  <c r="O945" i="11"/>
  <c r="M945" i="11"/>
  <c r="L945" i="11"/>
  <c r="K945" i="11"/>
  <c r="J945" i="11"/>
  <c r="I945" i="11"/>
  <c r="H945" i="11"/>
  <c r="G945" i="11"/>
  <c r="F945" i="11"/>
  <c r="AP944" i="11"/>
  <c r="AR944" i="11" s="1"/>
  <c r="AT944" i="11" s="1"/>
  <c r="AN944" i="11"/>
  <c r="AC944" i="11"/>
  <c r="AA944" i="11"/>
  <c r="L944" i="11"/>
  <c r="N944" i="11" s="1"/>
  <c r="H944" i="11"/>
  <c r="AU943" i="11"/>
  <c r="AS943" i="11"/>
  <c r="AQ943" i="11"/>
  <c r="AP943" i="11"/>
  <c r="AP942" i="11" s="1"/>
  <c r="AO943" i="11"/>
  <c r="AN943" i="11"/>
  <c r="AM943" i="11"/>
  <c r="AL943" i="11"/>
  <c r="AL942" i="11" s="1"/>
  <c r="AJ943" i="11"/>
  <c r="AH943" i="11"/>
  <c r="AH942" i="11" s="1"/>
  <c r="AF943" i="11"/>
  <c r="AD943" i="11"/>
  <c r="AD942" i="11" s="1"/>
  <c r="AD941" i="11" s="1"/>
  <c r="AB943" i="11"/>
  <c r="AA943" i="11"/>
  <c r="Z943" i="11"/>
  <c r="Z942" i="11" s="1"/>
  <c r="Y943" i="11"/>
  <c r="W943" i="11"/>
  <c r="V943" i="11"/>
  <c r="V942" i="11" s="1"/>
  <c r="V941" i="11" s="1"/>
  <c r="U943" i="11"/>
  <c r="T943" i="11"/>
  <c r="R943" i="11"/>
  <c r="R942" i="11" s="1"/>
  <c r="P943" i="11"/>
  <c r="O943" i="11"/>
  <c r="M943" i="11"/>
  <c r="L943" i="11"/>
  <c r="K943" i="11"/>
  <c r="J943" i="11"/>
  <c r="J942" i="11" s="1"/>
  <c r="I943" i="11"/>
  <c r="H943" i="11"/>
  <c r="G943" i="11"/>
  <c r="F943" i="11"/>
  <c r="F942" i="11" s="1"/>
  <c r="AU942" i="11"/>
  <c r="AU941" i="11" s="1"/>
  <c r="AS942" i="11"/>
  <c r="AS941" i="11" s="1"/>
  <c r="AQ942" i="11"/>
  <c r="AQ941" i="11" s="1"/>
  <c r="AO942" i="11"/>
  <c r="AO941" i="11" s="1"/>
  <c r="AM942" i="11"/>
  <c r="AM941" i="11" s="1"/>
  <c r="AA942" i="11"/>
  <c r="AA941" i="11" s="1"/>
  <c r="Y942" i="11"/>
  <c r="Y941" i="11" s="1"/>
  <c r="W942" i="11"/>
  <c r="W941" i="11" s="1"/>
  <c r="U942" i="11"/>
  <c r="U941" i="11" s="1"/>
  <c r="O942" i="11"/>
  <c r="O941" i="11" s="1"/>
  <c r="M942" i="11"/>
  <c r="M941" i="11" s="1"/>
  <c r="K942" i="11"/>
  <c r="K941" i="11" s="1"/>
  <c r="I942" i="11"/>
  <c r="I941" i="11" s="1"/>
  <c r="G942" i="11"/>
  <c r="G941" i="11" s="1"/>
  <c r="AP941" i="11"/>
  <c r="AL941" i="11"/>
  <c r="AH941" i="11"/>
  <c r="Z941" i="11"/>
  <c r="R941" i="11"/>
  <c r="J941" i="11"/>
  <c r="F941" i="11"/>
  <c r="AP940" i="11"/>
  <c r="AR940" i="11" s="1"/>
  <c r="AN940" i="11"/>
  <c r="AG940" i="11"/>
  <c r="AC940" i="11"/>
  <c r="AE940" i="11" s="1"/>
  <c r="AE939" i="11" s="1"/>
  <c r="AA940" i="11"/>
  <c r="L940" i="11"/>
  <c r="H940" i="11"/>
  <c r="AU939" i="11"/>
  <c r="AS939" i="11"/>
  <c r="AQ939" i="11"/>
  <c r="AP939" i="11"/>
  <c r="AO939" i="11"/>
  <c r="AN939" i="11"/>
  <c r="AM939" i="11"/>
  <c r="AL939" i="11"/>
  <c r="AL936" i="11" s="1"/>
  <c r="AL935" i="11" s="1"/>
  <c r="AL913" i="11" s="1"/>
  <c r="AL912" i="11" s="1"/>
  <c r="AJ939" i="11"/>
  <c r="AH939" i="11"/>
  <c r="AF939" i="11"/>
  <c r="AD939" i="11"/>
  <c r="AD936" i="11" s="1"/>
  <c r="AD935" i="11" s="1"/>
  <c r="AD913" i="11" s="1"/>
  <c r="AB939" i="11"/>
  <c r="AA939" i="11"/>
  <c r="Z939" i="11"/>
  <c r="Y939" i="11"/>
  <c r="W939" i="11"/>
  <c r="V939" i="11"/>
  <c r="V936" i="11" s="1"/>
  <c r="V935" i="11" s="1"/>
  <c r="V913" i="11" s="1"/>
  <c r="V912" i="11" s="1"/>
  <c r="V911" i="11" s="1"/>
  <c r="U939" i="11"/>
  <c r="T939" i="11"/>
  <c r="R939" i="11"/>
  <c r="P939" i="11"/>
  <c r="O939" i="11"/>
  <c r="M939" i="11"/>
  <c r="K939" i="11"/>
  <c r="J939" i="11"/>
  <c r="I939" i="11"/>
  <c r="H939" i="11"/>
  <c r="G939" i="11"/>
  <c r="F939" i="11"/>
  <c r="AP938" i="11"/>
  <c r="AN938" i="11"/>
  <c r="AG938" i="11"/>
  <c r="AC938" i="11"/>
  <c r="AE938" i="11" s="1"/>
  <c r="AA938" i="11"/>
  <c r="L938" i="11"/>
  <c r="J938" i="11"/>
  <c r="H938" i="11"/>
  <c r="H937" i="11" s="1"/>
  <c r="H936" i="11" s="1"/>
  <c r="H935" i="11" s="1"/>
  <c r="AU937" i="11"/>
  <c r="AU936" i="11" s="1"/>
  <c r="AU935" i="11" s="1"/>
  <c r="AS937" i="11"/>
  <c r="AS936" i="11" s="1"/>
  <c r="AQ937" i="11"/>
  <c r="AQ936" i="11" s="1"/>
  <c r="AQ935" i="11" s="1"/>
  <c r="AO937" i="11"/>
  <c r="AO936" i="11" s="1"/>
  <c r="AO935" i="11" s="1"/>
  <c r="AN937" i="11"/>
  <c r="AM937" i="11"/>
  <c r="AM936" i="11" s="1"/>
  <c r="AM935" i="11" s="1"/>
  <c r="AL937" i="11"/>
  <c r="AJ937" i="11"/>
  <c r="AH937" i="11"/>
  <c r="AF937" i="11"/>
  <c r="AE937" i="11"/>
  <c r="AE936" i="11" s="1"/>
  <c r="AE935" i="11" s="1"/>
  <c r="AD937" i="11"/>
  <c r="AC937" i="11"/>
  <c r="AB937" i="11"/>
  <c r="AA937" i="11"/>
  <c r="AA936" i="11" s="1"/>
  <c r="AA935" i="11" s="1"/>
  <c r="AA913" i="11" s="1"/>
  <c r="AA912" i="11" s="1"/>
  <c r="Z937" i="11"/>
  <c r="Y937" i="11"/>
  <c r="Y936" i="11" s="1"/>
  <c r="Y935" i="11" s="1"/>
  <c r="Y913" i="11" s="1"/>
  <c r="Y912" i="11" s="1"/>
  <c r="Y911" i="11" s="1"/>
  <c r="W937" i="11"/>
  <c r="W936" i="11" s="1"/>
  <c r="W935" i="11" s="1"/>
  <c r="V937" i="11"/>
  <c r="U937" i="11"/>
  <c r="U936" i="11" s="1"/>
  <c r="T937" i="11"/>
  <c r="R937" i="11"/>
  <c r="P937" i="11"/>
  <c r="O937" i="11"/>
  <c r="O936" i="11" s="1"/>
  <c r="O935" i="11" s="1"/>
  <c r="M937" i="11"/>
  <c r="M936" i="11" s="1"/>
  <c r="K937" i="11"/>
  <c r="K936" i="11" s="1"/>
  <c r="K935" i="11" s="1"/>
  <c r="J937" i="11"/>
  <c r="I937" i="11"/>
  <c r="I936" i="11" s="1"/>
  <c r="I935" i="11" s="1"/>
  <c r="G937" i="11"/>
  <c r="G936" i="11" s="1"/>
  <c r="G935" i="11" s="1"/>
  <c r="F937" i="11"/>
  <c r="AN936" i="11"/>
  <c r="AN935" i="11" s="1"/>
  <c r="AJ936" i="11"/>
  <c r="AJ935" i="11" s="1"/>
  <c r="AH936" i="11"/>
  <c r="AH935" i="11" s="1"/>
  <c r="AF936" i="11"/>
  <c r="AF935" i="11" s="1"/>
  <c r="AB936" i="11"/>
  <c r="AB935" i="11" s="1"/>
  <c r="Z936" i="11"/>
  <c r="Z935" i="11" s="1"/>
  <c r="Z913" i="11" s="1"/>
  <c r="Z912" i="11" s="1"/>
  <c r="T936" i="11"/>
  <c r="T935" i="11" s="1"/>
  <c r="R936" i="11"/>
  <c r="R935" i="11" s="1"/>
  <c r="P936" i="11"/>
  <c r="P935" i="11" s="1"/>
  <c r="J936" i="11"/>
  <c r="J935" i="11" s="1"/>
  <c r="F936" i="11"/>
  <c r="F935" i="11" s="1"/>
  <c r="F913" i="11" s="1"/>
  <c r="F912" i="11" s="1"/>
  <c r="AS935" i="11"/>
  <c r="AS913" i="11" s="1"/>
  <c r="AS912" i="11" s="1"/>
  <c r="AS911" i="11" s="1"/>
  <c r="U935" i="11"/>
  <c r="M935" i="11"/>
  <c r="M913" i="11" s="1"/>
  <c r="AV934" i="11"/>
  <c r="AV933" i="11" s="1"/>
  <c r="AV932" i="11" s="1"/>
  <c r="AR934" i="11"/>
  <c r="AT934" i="11" s="1"/>
  <c r="AT933" i="11" s="1"/>
  <c r="AT932" i="11" s="1"/>
  <c r="AI934" i="11"/>
  <c r="AE934" i="11"/>
  <c r="AG934" i="11" s="1"/>
  <c r="AG933" i="11" s="1"/>
  <c r="AG932" i="11" s="1"/>
  <c r="J934" i="11"/>
  <c r="AU933" i="11"/>
  <c r="AS933" i="11"/>
  <c r="AS932" i="11" s="1"/>
  <c r="AQ933" i="11"/>
  <c r="AJ933" i="11"/>
  <c r="AJ932" i="11" s="1"/>
  <c r="AH933" i="11"/>
  <c r="AF933" i="11"/>
  <c r="AF932" i="11" s="1"/>
  <c r="AD933" i="11"/>
  <c r="W933" i="11"/>
  <c r="W932" i="11" s="1"/>
  <c r="V933" i="11"/>
  <c r="U933" i="11"/>
  <c r="T933" i="11"/>
  <c r="R933" i="11"/>
  <c r="P933" i="11"/>
  <c r="O933" i="11"/>
  <c r="O932" i="11" s="1"/>
  <c r="M933" i="11"/>
  <c r="K933" i="11"/>
  <c r="K932" i="11" s="1"/>
  <c r="I933" i="11"/>
  <c r="AU932" i="11"/>
  <c r="AQ932" i="11"/>
  <c r="AH932" i="11"/>
  <c r="AD932" i="11"/>
  <c r="V932" i="11"/>
  <c r="U932" i="11"/>
  <c r="T932" i="11"/>
  <c r="R932" i="11"/>
  <c r="P932" i="11"/>
  <c r="M932" i="11"/>
  <c r="I932" i="11"/>
  <c r="X931" i="11"/>
  <c r="X930" i="11"/>
  <c r="V930" i="11"/>
  <c r="T930" i="11"/>
  <c r="AT929" i="11"/>
  <c r="AV929" i="11" s="1"/>
  <c r="AV928" i="11" s="1"/>
  <c r="AR929" i="11"/>
  <c r="AK929" i="11"/>
  <c r="AK928" i="11" s="1"/>
  <c r="AG929" i="11"/>
  <c r="AI929" i="11" s="1"/>
  <c r="AI928" i="11" s="1"/>
  <c r="S929" i="11"/>
  <c r="N929" i="11"/>
  <c r="Q929" i="11" s="1"/>
  <c r="Q928" i="11" s="1"/>
  <c r="AU928" i="11"/>
  <c r="AS928" i="11"/>
  <c r="AR928" i="11"/>
  <c r="AQ928" i="11"/>
  <c r="AJ928" i="11"/>
  <c r="AH928" i="11"/>
  <c r="AF928" i="11"/>
  <c r="W928" i="11"/>
  <c r="V928" i="11"/>
  <c r="U928" i="11"/>
  <c r="T928" i="11"/>
  <c r="R928" i="11"/>
  <c r="P928" i="11"/>
  <c r="O928" i="11"/>
  <c r="M928" i="11"/>
  <c r="AT927" i="11"/>
  <c r="AR927" i="11"/>
  <c r="AG927" i="11"/>
  <c r="AE927" i="11"/>
  <c r="Q927" i="11"/>
  <c r="L927" i="11"/>
  <c r="N927" i="11" s="1"/>
  <c r="N926" i="11" s="1"/>
  <c r="AU926" i="11"/>
  <c r="AS926" i="11"/>
  <c r="AR926" i="11"/>
  <c r="AQ926" i="11"/>
  <c r="AJ926" i="11"/>
  <c r="AH926" i="11"/>
  <c r="AF926" i="11"/>
  <c r="AE926" i="11"/>
  <c r="W926" i="11"/>
  <c r="V926" i="11"/>
  <c r="U926" i="11"/>
  <c r="T926" i="11"/>
  <c r="T915" i="11" s="1"/>
  <c r="T914" i="11" s="1"/>
  <c r="R926" i="11"/>
  <c r="P926" i="11"/>
  <c r="P915" i="11" s="1"/>
  <c r="P914" i="11" s="1"/>
  <c r="O926" i="11"/>
  <c r="I926" i="11"/>
  <c r="AP925" i="11"/>
  <c r="AE925" i="11"/>
  <c r="AC925" i="11"/>
  <c r="Q925" i="11"/>
  <c r="L925" i="11"/>
  <c r="N925" i="11" s="1"/>
  <c r="H925" i="11"/>
  <c r="AU924" i="11"/>
  <c r="AS924" i="11"/>
  <c r="AQ924" i="11"/>
  <c r="AO924" i="11"/>
  <c r="AJ924" i="11"/>
  <c r="AH924" i="11"/>
  <c r="AF924" i="11"/>
  <c r="AD924" i="11"/>
  <c r="AC924" i="11"/>
  <c r="AB924" i="11"/>
  <c r="W924" i="11"/>
  <c r="V924" i="11"/>
  <c r="V915" i="11" s="1"/>
  <c r="V914" i="11" s="1"/>
  <c r="U924" i="11"/>
  <c r="T924" i="11"/>
  <c r="R924" i="11"/>
  <c r="R915" i="11" s="1"/>
  <c r="R914" i="11" s="1"/>
  <c r="P924" i="11"/>
  <c r="O924" i="11"/>
  <c r="N924" i="11"/>
  <c r="M924" i="11"/>
  <c r="L924" i="11"/>
  <c r="K924" i="11"/>
  <c r="J924" i="11"/>
  <c r="J915" i="11" s="1"/>
  <c r="I924" i="11"/>
  <c r="H924" i="11"/>
  <c r="G924" i="11"/>
  <c r="X923" i="11"/>
  <c r="X922" i="11" s="1"/>
  <c r="W922" i="11"/>
  <c r="V922" i="11"/>
  <c r="U922" i="11"/>
  <c r="T922" i="11"/>
  <c r="Q921" i="11"/>
  <c r="S921" i="11" s="1"/>
  <c r="W920" i="11"/>
  <c r="V920" i="11"/>
  <c r="U920" i="11"/>
  <c r="U915" i="11" s="1"/>
  <c r="U914" i="11" s="1"/>
  <c r="T920" i="11"/>
  <c r="R920" i="11"/>
  <c r="Q920" i="11"/>
  <c r="P920" i="11"/>
  <c r="O920" i="11"/>
  <c r="AT919" i="11"/>
  <c r="AR919" i="11"/>
  <c r="AG919" i="11"/>
  <c r="AE919" i="11"/>
  <c r="Q919" i="11"/>
  <c r="S919" i="11" s="1"/>
  <c r="L919" i="11"/>
  <c r="N919" i="11" s="1"/>
  <c r="N918" i="11" s="1"/>
  <c r="AU918" i="11"/>
  <c r="AS918" i="11"/>
  <c r="AR918" i="11"/>
  <c r="AQ918" i="11"/>
  <c r="AJ918" i="11"/>
  <c r="AH918" i="11"/>
  <c r="AF918" i="11"/>
  <c r="AE918" i="11"/>
  <c r="AD918" i="11"/>
  <c r="W918" i="11"/>
  <c r="V918" i="11"/>
  <c r="U918" i="11"/>
  <c r="T918" i="11"/>
  <c r="R918" i="11"/>
  <c r="Q918" i="11"/>
  <c r="P918" i="11"/>
  <c r="O918" i="11"/>
  <c r="M918" i="11"/>
  <c r="K918" i="11"/>
  <c r="J918" i="11"/>
  <c r="I918" i="11"/>
  <c r="AT917" i="11"/>
  <c r="AV917" i="11" s="1"/>
  <c r="AV916" i="11" s="1"/>
  <c r="AR917" i="11"/>
  <c r="AG917" i="11"/>
  <c r="AI917" i="11" s="1"/>
  <c r="AE917" i="11"/>
  <c r="L917" i="11"/>
  <c r="AU916" i="11"/>
  <c r="AS916" i="11"/>
  <c r="AR916" i="11"/>
  <c r="AQ916" i="11"/>
  <c r="AJ916" i="11"/>
  <c r="AJ915" i="11" s="1"/>
  <c r="AJ914" i="11" s="1"/>
  <c r="AH916" i="11"/>
  <c r="AF916" i="11"/>
  <c r="AF915" i="11" s="1"/>
  <c r="AF914" i="11" s="1"/>
  <c r="AE916" i="11"/>
  <c r="AD916" i="11"/>
  <c r="AD915" i="11" s="1"/>
  <c r="AD914" i="11" s="1"/>
  <c r="W916" i="11"/>
  <c r="W915" i="11" s="1"/>
  <c r="V916" i="11"/>
  <c r="U916" i="11"/>
  <c r="T916" i="11"/>
  <c r="R916" i="11"/>
  <c r="P916" i="11"/>
  <c r="O916" i="11"/>
  <c r="O915" i="11" s="1"/>
  <c r="M916" i="11"/>
  <c r="K916" i="11"/>
  <c r="K915" i="11" s="1"/>
  <c r="J916" i="11"/>
  <c r="I916" i="11"/>
  <c r="AS915" i="11"/>
  <c r="AO915" i="11"/>
  <c r="AN915" i="11"/>
  <c r="AN914" i="11" s="1"/>
  <c r="AM915" i="11"/>
  <c r="AL915" i="11"/>
  <c r="AL914" i="11" s="1"/>
  <c r="AH915" i="11"/>
  <c r="AH914" i="11" s="1"/>
  <c r="AC915" i="11"/>
  <c r="AB915" i="11"/>
  <c r="AA915" i="11"/>
  <c r="Z915" i="11"/>
  <c r="Y915" i="11"/>
  <c r="Y914" i="11" s="1"/>
  <c r="M915" i="11"/>
  <c r="M914" i="11" s="1"/>
  <c r="H915" i="11"/>
  <c r="G915" i="11"/>
  <c r="AS914" i="11"/>
  <c r="AO914" i="11"/>
  <c r="AM914" i="11"/>
  <c r="AB914" i="11"/>
  <c r="AA914" i="11"/>
  <c r="Z914" i="11"/>
  <c r="W914" i="11"/>
  <c r="K914" i="11"/>
  <c r="H914" i="11"/>
  <c r="G914" i="11"/>
  <c r="AO913" i="11"/>
  <c r="AO912" i="11" s="1"/>
  <c r="AO911" i="11" s="1"/>
  <c r="AN910" i="11"/>
  <c r="AP910" i="11" s="1"/>
  <c r="AA910" i="11"/>
  <c r="AC910" i="11" s="1"/>
  <c r="H910" i="11"/>
  <c r="L910" i="11" s="1"/>
  <c r="AU909" i="11"/>
  <c r="AU908" i="11" s="1"/>
  <c r="AU907" i="11" s="1"/>
  <c r="AS909" i="11"/>
  <c r="AS908" i="11" s="1"/>
  <c r="AS907" i="11" s="1"/>
  <c r="AQ909" i="11"/>
  <c r="AQ908" i="11" s="1"/>
  <c r="AQ907" i="11" s="1"/>
  <c r="AO909" i="11"/>
  <c r="AO908" i="11" s="1"/>
  <c r="AM909" i="11"/>
  <c r="AM908" i="11" s="1"/>
  <c r="AM907" i="11" s="1"/>
  <c r="AL909" i="11"/>
  <c r="AJ909" i="11"/>
  <c r="AH909" i="11"/>
  <c r="AF909" i="11"/>
  <c r="AD909" i="11"/>
  <c r="AB909" i="11"/>
  <c r="AA909" i="11"/>
  <c r="AA908" i="11" s="1"/>
  <c r="AA907" i="11" s="1"/>
  <c r="Z909" i="11"/>
  <c r="Y909" i="11"/>
  <c r="Y908" i="11" s="1"/>
  <c r="W909" i="11"/>
  <c r="W908" i="11" s="1"/>
  <c r="W907" i="11" s="1"/>
  <c r="V909" i="11"/>
  <c r="U909" i="11"/>
  <c r="U908" i="11" s="1"/>
  <c r="T909" i="11"/>
  <c r="R909" i="11"/>
  <c r="P909" i="11"/>
  <c r="O909" i="11"/>
  <c r="O908" i="11" s="1"/>
  <c r="O907" i="11" s="1"/>
  <c r="M909" i="11"/>
  <c r="M908" i="11" s="1"/>
  <c r="K909" i="11"/>
  <c r="K908" i="11" s="1"/>
  <c r="K907" i="11" s="1"/>
  <c r="J909" i="11"/>
  <c r="I909" i="11"/>
  <c r="I908" i="11" s="1"/>
  <c r="G909" i="11"/>
  <c r="G908" i="11" s="1"/>
  <c r="G907" i="11" s="1"/>
  <c r="F909" i="11"/>
  <c r="AL908" i="11"/>
  <c r="AL907" i="11" s="1"/>
  <c r="AJ908" i="11"/>
  <c r="AJ907" i="11" s="1"/>
  <c r="AH908" i="11"/>
  <c r="AH907" i="11" s="1"/>
  <c r="AF908" i="11"/>
  <c r="AF907" i="11" s="1"/>
  <c r="AD908" i="11"/>
  <c r="AD907" i="11" s="1"/>
  <c r="AB908" i="11"/>
  <c r="AB907" i="11" s="1"/>
  <c r="Z908" i="11"/>
  <c r="Z907" i="11" s="1"/>
  <c r="V908" i="11"/>
  <c r="V907" i="11" s="1"/>
  <c r="T908" i="11"/>
  <c r="T907" i="11" s="1"/>
  <c r="R908" i="11"/>
  <c r="R907" i="11" s="1"/>
  <c r="R898" i="11" s="1"/>
  <c r="R897" i="11" s="1"/>
  <c r="P908" i="11"/>
  <c r="P907" i="11" s="1"/>
  <c r="J908" i="11"/>
  <c r="J907" i="11" s="1"/>
  <c r="F908" i="11"/>
  <c r="F907" i="11" s="1"/>
  <c r="AO907" i="11"/>
  <c r="Y907" i="11"/>
  <c r="U907" i="11"/>
  <c r="M907" i="11"/>
  <c r="I907" i="11"/>
  <c r="X906" i="11"/>
  <c r="X905" i="11" s="1"/>
  <c r="W905" i="11"/>
  <c r="V905" i="11"/>
  <c r="U905" i="11"/>
  <c r="T905" i="11"/>
  <c r="X904" i="11"/>
  <c r="X903" i="11" s="1"/>
  <c r="W903" i="11"/>
  <c r="V903" i="11"/>
  <c r="U903" i="11"/>
  <c r="T903" i="11"/>
  <c r="AN902" i="11"/>
  <c r="AA902" i="11"/>
  <c r="AC902" i="11" s="1"/>
  <c r="AE902" i="11" s="1"/>
  <c r="H902" i="11"/>
  <c r="AU901" i="11"/>
  <c r="AU900" i="11" s="1"/>
  <c r="AS901" i="11"/>
  <c r="AS900" i="11" s="1"/>
  <c r="AS899" i="11" s="1"/>
  <c r="AQ901" i="11"/>
  <c r="AQ900" i="11" s="1"/>
  <c r="AO901" i="11"/>
  <c r="AO900" i="11" s="1"/>
  <c r="AO899" i="11" s="1"/>
  <c r="AO898" i="11" s="1"/>
  <c r="AO897" i="11" s="1"/>
  <c r="AM901" i="11"/>
  <c r="AM900" i="11" s="1"/>
  <c r="AL901" i="11"/>
  <c r="AJ901" i="11"/>
  <c r="AH901" i="11"/>
  <c r="AF901" i="11"/>
  <c r="AD901" i="11"/>
  <c r="AB901" i="11"/>
  <c r="AA901" i="11"/>
  <c r="AA900" i="11" s="1"/>
  <c r="Z901" i="11"/>
  <c r="Y901" i="11"/>
  <c r="Y900" i="11" s="1"/>
  <c r="Y899" i="11" s="1"/>
  <c r="W901" i="11"/>
  <c r="W900" i="11" s="1"/>
  <c r="W899" i="11" s="1"/>
  <c r="W898" i="11" s="1"/>
  <c r="W897" i="11" s="1"/>
  <c r="V901" i="11"/>
  <c r="U901" i="11"/>
  <c r="U900" i="11" s="1"/>
  <c r="U899" i="11" s="1"/>
  <c r="U898" i="11" s="1"/>
  <c r="U897" i="11" s="1"/>
  <c r="T901" i="11"/>
  <c r="R901" i="11"/>
  <c r="P901" i="11"/>
  <c r="O901" i="11"/>
  <c r="O900" i="11" s="1"/>
  <c r="M901" i="11"/>
  <c r="M900" i="11" s="1"/>
  <c r="M899" i="11" s="1"/>
  <c r="M898" i="11" s="1"/>
  <c r="M897" i="11" s="1"/>
  <c r="M886" i="11" s="1"/>
  <c r="K901" i="11"/>
  <c r="K900" i="11" s="1"/>
  <c r="J901" i="11"/>
  <c r="I901" i="11"/>
  <c r="I900" i="11" s="1"/>
  <c r="I899" i="11" s="1"/>
  <c r="G901" i="11"/>
  <c r="G900" i="11" s="1"/>
  <c r="G899" i="11" s="1"/>
  <c r="G898" i="11" s="1"/>
  <c r="G897" i="11" s="1"/>
  <c r="F901" i="11"/>
  <c r="AL900" i="11"/>
  <c r="AL899" i="11" s="1"/>
  <c r="AJ900" i="11"/>
  <c r="AJ899" i="11" s="1"/>
  <c r="AJ898" i="11" s="1"/>
  <c r="AJ897" i="11" s="1"/>
  <c r="AH900" i="11"/>
  <c r="AH899" i="11" s="1"/>
  <c r="AF900" i="11"/>
  <c r="AF899" i="11" s="1"/>
  <c r="AD900" i="11"/>
  <c r="AD899" i="11" s="1"/>
  <c r="AB900" i="11"/>
  <c r="AB899" i="11" s="1"/>
  <c r="AB898" i="11" s="1"/>
  <c r="AB897" i="11" s="1"/>
  <c r="Z900" i="11"/>
  <c r="Z899" i="11" s="1"/>
  <c r="V900" i="11"/>
  <c r="V899" i="11" s="1"/>
  <c r="T900" i="11"/>
  <c r="T899" i="11" s="1"/>
  <c r="T898" i="11" s="1"/>
  <c r="T897" i="11" s="1"/>
  <c r="R900" i="11"/>
  <c r="R899" i="11" s="1"/>
  <c r="P900" i="11"/>
  <c r="P899" i="11" s="1"/>
  <c r="P898" i="11" s="1"/>
  <c r="P897" i="11" s="1"/>
  <c r="J900" i="11"/>
  <c r="J899" i="11" s="1"/>
  <c r="J898" i="11" s="1"/>
  <c r="J897" i="11" s="1"/>
  <c r="F900" i="11"/>
  <c r="F899" i="11" s="1"/>
  <c r="AU899" i="11"/>
  <c r="AU898" i="11" s="1"/>
  <c r="AU897" i="11" s="1"/>
  <c r="AQ899" i="11"/>
  <c r="AQ898" i="11" s="1"/>
  <c r="AQ897" i="11" s="1"/>
  <c r="AM899" i="11"/>
  <c r="AM898" i="11" s="1"/>
  <c r="AM897" i="11" s="1"/>
  <c r="AA899" i="11"/>
  <c r="AA898" i="11" s="1"/>
  <c r="AA897" i="11" s="1"/>
  <c r="O899" i="11"/>
  <c r="K899" i="11"/>
  <c r="K898" i="11" s="1"/>
  <c r="K897" i="11" s="1"/>
  <c r="AL898" i="11"/>
  <c r="AL897" i="11" s="1"/>
  <c r="AH898" i="11"/>
  <c r="AH897" i="11" s="1"/>
  <c r="AD898" i="11"/>
  <c r="AD897" i="11" s="1"/>
  <c r="Z898" i="11"/>
  <c r="Z897" i="11" s="1"/>
  <c r="V898" i="11"/>
  <c r="V897" i="11" s="1"/>
  <c r="F898" i="11"/>
  <c r="F897" i="11" s="1"/>
  <c r="AN896" i="11"/>
  <c r="AA896" i="11"/>
  <c r="AC896" i="11" s="1"/>
  <c r="AE896" i="11" s="1"/>
  <c r="H896" i="11"/>
  <c r="AU895" i="11"/>
  <c r="AU894" i="11" s="1"/>
  <c r="AS895" i="11"/>
  <c r="AS894" i="11" s="1"/>
  <c r="AS893" i="11" s="1"/>
  <c r="AS888" i="11" s="1"/>
  <c r="AS887" i="11" s="1"/>
  <c r="AQ895" i="11"/>
  <c r="AQ894" i="11" s="1"/>
  <c r="AO895" i="11"/>
  <c r="AO894" i="11" s="1"/>
  <c r="AO893" i="11" s="1"/>
  <c r="AO888" i="11" s="1"/>
  <c r="AO887" i="11" s="1"/>
  <c r="AM895" i="11"/>
  <c r="AM894" i="11" s="1"/>
  <c r="AL895" i="11"/>
  <c r="AJ895" i="11"/>
  <c r="AH895" i="11"/>
  <c r="AF895" i="11"/>
  <c r="AD895" i="11"/>
  <c r="AB895" i="11"/>
  <c r="AA895" i="11"/>
  <c r="AA894" i="11" s="1"/>
  <c r="Z895" i="11"/>
  <c r="Y895" i="11"/>
  <c r="Y894" i="11" s="1"/>
  <c r="Y893" i="11" s="1"/>
  <c r="Y888" i="11" s="1"/>
  <c r="Y887" i="11" s="1"/>
  <c r="W895" i="11"/>
  <c r="W894" i="11" s="1"/>
  <c r="W893" i="11" s="1"/>
  <c r="W888" i="11" s="1"/>
  <c r="W887" i="11" s="1"/>
  <c r="W886" i="11" s="1"/>
  <c r="V895" i="11"/>
  <c r="U895" i="11"/>
  <c r="U894" i="11" s="1"/>
  <c r="U893" i="11" s="1"/>
  <c r="U888" i="11" s="1"/>
  <c r="U887" i="11" s="1"/>
  <c r="T895" i="11"/>
  <c r="R895" i="11"/>
  <c r="P895" i="11"/>
  <c r="O895" i="11"/>
  <c r="O894" i="11" s="1"/>
  <c r="M895" i="11"/>
  <c r="M894" i="11" s="1"/>
  <c r="M893" i="11" s="1"/>
  <c r="M888" i="11" s="1"/>
  <c r="M887" i="11" s="1"/>
  <c r="K895" i="11"/>
  <c r="K894" i="11" s="1"/>
  <c r="J895" i="11"/>
  <c r="I895" i="11"/>
  <c r="I894" i="11" s="1"/>
  <c r="I893" i="11" s="1"/>
  <c r="I888" i="11" s="1"/>
  <c r="I887" i="11" s="1"/>
  <c r="G895" i="11"/>
  <c r="G894" i="11" s="1"/>
  <c r="G893" i="11" s="1"/>
  <c r="G888" i="11" s="1"/>
  <c r="G887" i="11" s="1"/>
  <c r="G886" i="11" s="1"/>
  <c r="F895" i="11"/>
  <c r="AL894" i="11"/>
  <c r="AL893" i="11" s="1"/>
  <c r="AL888" i="11" s="1"/>
  <c r="AJ894" i="11"/>
  <c r="AJ893" i="11" s="1"/>
  <c r="AJ888" i="11" s="1"/>
  <c r="AJ887" i="11" s="1"/>
  <c r="AJ886" i="11" s="1"/>
  <c r="AH894" i="11"/>
  <c r="AH893" i="11" s="1"/>
  <c r="AH888" i="11" s="1"/>
  <c r="AF894" i="11"/>
  <c r="AF893" i="11" s="1"/>
  <c r="AF888" i="11" s="1"/>
  <c r="AF887" i="11" s="1"/>
  <c r="AD894" i="11"/>
  <c r="AD893" i="11" s="1"/>
  <c r="AD888" i="11" s="1"/>
  <c r="AB894" i="11"/>
  <c r="AB893" i="11" s="1"/>
  <c r="AB888" i="11" s="1"/>
  <c r="AB887" i="11" s="1"/>
  <c r="AB886" i="11" s="1"/>
  <c r="Z894" i="11"/>
  <c r="Z893" i="11" s="1"/>
  <c r="Z888" i="11" s="1"/>
  <c r="V894" i="11"/>
  <c r="V893" i="11" s="1"/>
  <c r="V888" i="11" s="1"/>
  <c r="T894" i="11"/>
  <c r="T893" i="11" s="1"/>
  <c r="T888" i="11" s="1"/>
  <c r="T887" i="11" s="1"/>
  <c r="T886" i="11" s="1"/>
  <c r="R894" i="11"/>
  <c r="R893" i="11" s="1"/>
  <c r="P894" i="11"/>
  <c r="P893" i="11" s="1"/>
  <c r="J894" i="11"/>
  <c r="J893" i="11" s="1"/>
  <c r="J888" i="11" s="1"/>
  <c r="J887" i="11" s="1"/>
  <c r="J886" i="11" s="1"/>
  <c r="F894" i="11"/>
  <c r="F893" i="11" s="1"/>
  <c r="F888" i="11" s="1"/>
  <c r="F887" i="11" s="1"/>
  <c r="F886" i="11" s="1"/>
  <c r="AU893" i="11"/>
  <c r="AQ893" i="11"/>
  <c r="AQ888" i="11" s="1"/>
  <c r="AQ887" i="11" s="1"/>
  <c r="AQ886" i="11" s="1"/>
  <c r="AM893" i="11"/>
  <c r="AA893" i="11"/>
  <c r="AA888" i="11" s="1"/>
  <c r="AA887" i="11" s="1"/>
  <c r="AA886" i="11" s="1"/>
  <c r="O893" i="11"/>
  <c r="K893" i="11"/>
  <c r="K888" i="11" s="1"/>
  <c r="K887" i="11" s="1"/>
  <c r="K886" i="11" s="1"/>
  <c r="S892" i="11"/>
  <c r="Q892" i="11"/>
  <c r="S891" i="11"/>
  <c r="S890" i="11" s="1"/>
  <c r="S889" i="11" s="1"/>
  <c r="R891" i="11"/>
  <c r="Q891" i="11"/>
  <c r="Q890" i="11" s="1"/>
  <c r="Q889" i="11" s="1"/>
  <c r="P891" i="11"/>
  <c r="O891" i="11"/>
  <c r="O890" i="11" s="1"/>
  <c r="O889" i="11" s="1"/>
  <c r="O888" i="11" s="1"/>
  <c r="O887" i="11" s="1"/>
  <c r="R890" i="11"/>
  <c r="R889" i="11" s="1"/>
  <c r="P890" i="11"/>
  <c r="P889" i="11" s="1"/>
  <c r="AU888" i="11"/>
  <c r="AU887" i="11" s="1"/>
  <c r="AU886" i="11" s="1"/>
  <c r="AM888" i="11"/>
  <c r="AM887" i="11" s="1"/>
  <c r="AM886" i="11" s="1"/>
  <c r="AL887" i="11"/>
  <c r="AH887" i="11"/>
  <c r="AH886" i="11" s="1"/>
  <c r="AD887" i="11"/>
  <c r="Z887" i="11"/>
  <c r="Z886" i="11" s="1"/>
  <c r="V887" i="11"/>
  <c r="U886" i="11"/>
  <c r="AV885" i="11"/>
  <c r="AN885" i="11"/>
  <c r="AP885" i="11" s="1"/>
  <c r="AR885" i="11" s="1"/>
  <c r="AT885" i="11" s="1"/>
  <c r="AE885" i="11"/>
  <c r="AG885" i="11" s="1"/>
  <c r="AI885" i="11" s="1"/>
  <c r="AK885" i="11" s="1"/>
  <c r="AA885" i="11"/>
  <c r="AC885" i="11" s="1"/>
  <c r="S885" i="11"/>
  <c r="X885" i="11" s="1"/>
  <c r="H885" i="11"/>
  <c r="L885" i="11" s="1"/>
  <c r="N885" i="11" s="1"/>
  <c r="Q885" i="11" s="1"/>
  <c r="AP884" i="11"/>
  <c r="AR884" i="11" s="1"/>
  <c r="AT884" i="11" s="1"/>
  <c r="AV884" i="11" s="1"/>
  <c r="AN884" i="11"/>
  <c r="AG884" i="11"/>
  <c r="AI884" i="11" s="1"/>
  <c r="AK884" i="11" s="1"/>
  <c r="AC884" i="11"/>
  <c r="AE884" i="11" s="1"/>
  <c r="AA884" i="11"/>
  <c r="L884" i="11"/>
  <c r="N884" i="11" s="1"/>
  <c r="Q884" i="11" s="1"/>
  <c r="S884" i="11" s="1"/>
  <c r="X884" i="11" s="1"/>
  <c r="H884" i="11"/>
  <c r="AR883" i="11"/>
  <c r="AN883" i="11"/>
  <c r="AP883" i="11" s="1"/>
  <c r="AA883" i="11"/>
  <c r="AC883" i="11" s="1"/>
  <c r="N883" i="11"/>
  <c r="H883" i="11"/>
  <c r="L883" i="11" s="1"/>
  <c r="AU882" i="11"/>
  <c r="AU881" i="11" s="1"/>
  <c r="AU880" i="11" s="1"/>
  <c r="AU879" i="11" s="1"/>
  <c r="AU878" i="11" s="1"/>
  <c r="AU877" i="11" s="1"/>
  <c r="AS882" i="11"/>
  <c r="AS881" i="11" s="1"/>
  <c r="AQ882" i="11"/>
  <c r="AQ881" i="11" s="1"/>
  <c r="AQ880" i="11" s="1"/>
  <c r="AQ879" i="11" s="1"/>
  <c r="AO882" i="11"/>
  <c r="AO881" i="11" s="1"/>
  <c r="AM882" i="11"/>
  <c r="AM881" i="11" s="1"/>
  <c r="AM880" i="11" s="1"/>
  <c r="AM879" i="11" s="1"/>
  <c r="AM878" i="11" s="1"/>
  <c r="AM877" i="11" s="1"/>
  <c r="AL882" i="11"/>
  <c r="AJ882" i="11"/>
  <c r="AH882" i="11"/>
  <c r="AF882" i="11"/>
  <c r="AD882" i="11"/>
  <c r="AB882" i="11"/>
  <c r="AA882" i="11"/>
  <c r="AA881" i="11" s="1"/>
  <c r="AA880" i="11" s="1"/>
  <c r="AA879" i="11" s="1"/>
  <c r="Z882" i="11"/>
  <c r="Y882" i="11"/>
  <c r="Y881" i="11" s="1"/>
  <c r="W882" i="11"/>
  <c r="W881" i="11" s="1"/>
  <c r="W880" i="11" s="1"/>
  <c r="W879" i="11" s="1"/>
  <c r="W878" i="11" s="1"/>
  <c r="W877" i="11" s="1"/>
  <c r="V882" i="11"/>
  <c r="U882" i="11"/>
  <c r="U881" i="11" s="1"/>
  <c r="T882" i="11"/>
  <c r="R882" i="11"/>
  <c r="P882" i="11"/>
  <c r="O882" i="11"/>
  <c r="O881" i="11" s="1"/>
  <c r="O880" i="11" s="1"/>
  <c r="O879" i="11" s="1"/>
  <c r="M882" i="11"/>
  <c r="M881" i="11" s="1"/>
  <c r="M880" i="11" s="1"/>
  <c r="M879" i="11" s="1"/>
  <c r="M878" i="11" s="1"/>
  <c r="M877" i="11" s="1"/>
  <c r="K882" i="11"/>
  <c r="K881" i="11" s="1"/>
  <c r="K880" i="11" s="1"/>
  <c r="K879" i="11" s="1"/>
  <c r="J882" i="11"/>
  <c r="I882" i="11"/>
  <c r="I881" i="11" s="1"/>
  <c r="G882" i="11"/>
  <c r="G881" i="11" s="1"/>
  <c r="G880" i="11" s="1"/>
  <c r="G879" i="11" s="1"/>
  <c r="G878" i="11" s="1"/>
  <c r="G877" i="11" s="1"/>
  <c r="F882" i="11"/>
  <c r="AL881" i="11"/>
  <c r="AL880" i="11" s="1"/>
  <c r="AL879" i="11" s="1"/>
  <c r="AL878" i="11" s="1"/>
  <c r="AJ881" i="11"/>
  <c r="AJ880" i="11" s="1"/>
  <c r="AH881" i="11"/>
  <c r="AH880" i="11" s="1"/>
  <c r="AH879" i="11" s="1"/>
  <c r="AH878" i="11" s="1"/>
  <c r="AH877" i="11" s="1"/>
  <c r="AF881" i="11"/>
  <c r="AF880" i="11" s="1"/>
  <c r="AD881" i="11"/>
  <c r="AD880" i="11" s="1"/>
  <c r="AD879" i="11" s="1"/>
  <c r="AD878" i="11" s="1"/>
  <c r="AD877" i="11" s="1"/>
  <c r="AB881" i="11"/>
  <c r="AB880" i="11" s="1"/>
  <c r="Z881" i="11"/>
  <c r="Z880" i="11" s="1"/>
  <c r="Z879" i="11" s="1"/>
  <c r="Z878" i="11" s="1"/>
  <c r="Z877" i="11" s="1"/>
  <c r="V881" i="11"/>
  <c r="V880" i="11" s="1"/>
  <c r="V879" i="11" s="1"/>
  <c r="V878" i="11" s="1"/>
  <c r="T881" i="11"/>
  <c r="T880" i="11" s="1"/>
  <c r="T879" i="11" s="1"/>
  <c r="T878" i="11" s="1"/>
  <c r="T877" i="11" s="1"/>
  <c r="R881" i="11"/>
  <c r="R880" i="11" s="1"/>
  <c r="R879" i="11" s="1"/>
  <c r="R878" i="11" s="1"/>
  <c r="P881" i="11"/>
  <c r="P880" i="11" s="1"/>
  <c r="J881" i="11"/>
  <c r="J880" i="11" s="1"/>
  <c r="J879" i="11" s="1"/>
  <c r="J878" i="11" s="1"/>
  <c r="J877" i="11" s="1"/>
  <c r="F881" i="11"/>
  <c r="F880" i="11" s="1"/>
  <c r="F879" i="11" s="1"/>
  <c r="F878" i="11" s="1"/>
  <c r="AS880" i="11"/>
  <c r="AS879" i="11" s="1"/>
  <c r="AS878" i="11" s="1"/>
  <c r="AS877" i="11" s="1"/>
  <c r="AO880" i="11"/>
  <c r="AO879" i="11" s="1"/>
  <c r="AO878" i="11" s="1"/>
  <c r="AO877" i="11" s="1"/>
  <c r="Y880" i="11"/>
  <c r="Y879" i="11" s="1"/>
  <c r="Y878" i="11" s="1"/>
  <c r="Y877" i="11" s="1"/>
  <c r="U880" i="11"/>
  <c r="U879" i="11" s="1"/>
  <c r="U878" i="11" s="1"/>
  <c r="U877" i="11" s="1"/>
  <c r="I880" i="11"/>
  <c r="I879" i="11" s="1"/>
  <c r="I878" i="11" s="1"/>
  <c r="I877" i="11" s="1"/>
  <c r="AJ879" i="11"/>
  <c r="AJ878" i="11" s="1"/>
  <c r="AJ877" i="11" s="1"/>
  <c r="AF879" i="11"/>
  <c r="AF878" i="11" s="1"/>
  <c r="AF877" i="11" s="1"/>
  <c r="AB879" i="11"/>
  <c r="AB878" i="11" s="1"/>
  <c r="AB877" i="11" s="1"/>
  <c r="P879" i="11"/>
  <c r="P878" i="11" s="1"/>
  <c r="P877" i="11" s="1"/>
  <c r="AQ878" i="11"/>
  <c r="AQ877" i="11" s="1"/>
  <c r="AA878" i="11"/>
  <c r="AA877" i="11" s="1"/>
  <c r="O878" i="11"/>
  <c r="O877" i="11" s="1"/>
  <c r="K878" i="11"/>
  <c r="K877" i="11" s="1"/>
  <c r="AL877" i="11"/>
  <c r="V877" i="11"/>
  <c r="R877" i="11"/>
  <c r="F877" i="11"/>
  <c r="AP876" i="11"/>
  <c r="AR876" i="11" s="1"/>
  <c r="AN876" i="11"/>
  <c r="AC876" i="11"/>
  <c r="AE876" i="11" s="1"/>
  <c r="AA876" i="11"/>
  <c r="L876" i="11"/>
  <c r="H876" i="11"/>
  <c r="AU875" i="11"/>
  <c r="AS875" i="11"/>
  <c r="AQ875" i="11"/>
  <c r="AP875" i="11"/>
  <c r="AP874" i="11" s="1"/>
  <c r="AP873" i="11" s="1"/>
  <c r="AP872" i="11" s="1"/>
  <c r="AO875" i="11"/>
  <c r="AN875" i="11"/>
  <c r="AN874" i="11" s="1"/>
  <c r="AM875" i="11"/>
  <c r="AL875" i="11"/>
  <c r="AL874" i="11" s="1"/>
  <c r="AL873" i="11" s="1"/>
  <c r="AL872" i="11" s="1"/>
  <c r="AJ875" i="11"/>
  <c r="AJ874" i="11" s="1"/>
  <c r="AH875" i="11"/>
  <c r="AH874" i="11" s="1"/>
  <c r="AH873" i="11" s="1"/>
  <c r="AH872" i="11" s="1"/>
  <c r="AF875" i="11"/>
  <c r="AF874" i="11" s="1"/>
  <c r="AF873" i="11" s="1"/>
  <c r="AF872" i="11" s="1"/>
  <c r="AF871" i="11" s="1"/>
  <c r="AF870" i="11" s="1"/>
  <c r="AD875" i="11"/>
  <c r="AD874" i="11" s="1"/>
  <c r="AD873" i="11" s="1"/>
  <c r="AD872" i="11" s="1"/>
  <c r="AB875" i="11"/>
  <c r="AB874" i="11" s="1"/>
  <c r="AA875" i="11"/>
  <c r="Z875" i="11"/>
  <c r="Z874" i="11" s="1"/>
  <c r="Z873" i="11" s="1"/>
  <c r="Z872" i="11" s="1"/>
  <c r="Z871" i="11" s="1"/>
  <c r="Z870" i="11" s="1"/>
  <c r="Y875" i="11"/>
  <c r="W875" i="11"/>
  <c r="V875" i="11"/>
  <c r="V874" i="11" s="1"/>
  <c r="V873" i="11" s="1"/>
  <c r="V872" i="11" s="1"/>
  <c r="U875" i="11"/>
  <c r="T875" i="11"/>
  <c r="T874" i="11" s="1"/>
  <c r="R875" i="11"/>
  <c r="R874" i="11" s="1"/>
  <c r="R873" i="11" s="1"/>
  <c r="R872" i="11" s="1"/>
  <c r="P875" i="11"/>
  <c r="P874" i="11" s="1"/>
  <c r="O875" i="11"/>
  <c r="M875" i="11"/>
  <c r="K875" i="11"/>
  <c r="J875" i="11"/>
  <c r="J874" i="11" s="1"/>
  <c r="J873" i="11" s="1"/>
  <c r="J872" i="11" s="1"/>
  <c r="J871" i="11" s="1"/>
  <c r="J870" i="11" s="1"/>
  <c r="I875" i="11"/>
  <c r="H875" i="11"/>
  <c r="H874" i="11" s="1"/>
  <c r="H873" i="11" s="1"/>
  <c r="H872" i="11" s="1"/>
  <c r="H871" i="11" s="1"/>
  <c r="H870" i="11" s="1"/>
  <c r="G875" i="11"/>
  <c r="F875" i="11"/>
  <c r="F874" i="11" s="1"/>
  <c r="F873" i="11" s="1"/>
  <c r="F872" i="11" s="1"/>
  <c r="F871" i="11" s="1"/>
  <c r="F870" i="11" s="1"/>
  <c r="AU874" i="11"/>
  <c r="AU873" i="11" s="1"/>
  <c r="AS874" i="11"/>
  <c r="AS873" i="11" s="1"/>
  <c r="AS872" i="11" s="1"/>
  <c r="AS871" i="11" s="1"/>
  <c r="AQ874" i="11"/>
  <c r="AQ873" i="11" s="1"/>
  <c r="AO874" i="11"/>
  <c r="AO873" i="11" s="1"/>
  <c r="AO872" i="11" s="1"/>
  <c r="AO871" i="11" s="1"/>
  <c r="AO870" i="11" s="1"/>
  <c r="AM874" i="11"/>
  <c r="AM873" i="11" s="1"/>
  <c r="AA874" i="11"/>
  <c r="AA873" i="11" s="1"/>
  <c r="Y874" i="11"/>
  <c r="Y873" i="11" s="1"/>
  <c r="Y872" i="11" s="1"/>
  <c r="Y871" i="11" s="1"/>
  <c r="Y870" i="11" s="1"/>
  <c r="W874" i="11"/>
  <c r="W873" i="11" s="1"/>
  <c r="U874" i="11"/>
  <c r="U873" i="11" s="1"/>
  <c r="U872" i="11" s="1"/>
  <c r="U871" i="11" s="1"/>
  <c r="U870" i="11" s="1"/>
  <c r="O874" i="11"/>
  <c r="O873" i="11" s="1"/>
  <c r="M874" i="11"/>
  <c r="M873" i="11" s="1"/>
  <c r="M872" i="11" s="1"/>
  <c r="M871" i="11" s="1"/>
  <c r="K874" i="11"/>
  <c r="K873" i="11" s="1"/>
  <c r="K872" i="11" s="1"/>
  <c r="K871" i="11" s="1"/>
  <c r="K870" i="11" s="1"/>
  <c r="I874" i="11"/>
  <c r="I873" i="11" s="1"/>
  <c r="I872" i="11" s="1"/>
  <c r="I871" i="11" s="1"/>
  <c r="G874" i="11"/>
  <c r="G873" i="11" s="1"/>
  <c r="AN873" i="11"/>
  <c r="AN872" i="11" s="1"/>
  <c r="AN871" i="11" s="1"/>
  <c r="AN870" i="11" s="1"/>
  <c r="AJ873" i="11"/>
  <c r="AJ872" i="11" s="1"/>
  <c r="AJ871" i="11" s="1"/>
  <c r="AJ870" i="11" s="1"/>
  <c r="AB873" i="11"/>
  <c r="AB872" i="11" s="1"/>
  <c r="AB871" i="11" s="1"/>
  <c r="AB870" i="11" s="1"/>
  <c r="T873" i="11"/>
  <c r="T872" i="11" s="1"/>
  <c r="T871" i="11" s="1"/>
  <c r="T870" i="11" s="1"/>
  <c r="P873" i="11"/>
  <c r="P872" i="11" s="1"/>
  <c r="P871" i="11" s="1"/>
  <c r="P870" i="11" s="1"/>
  <c r="AU872" i="11"/>
  <c r="AU871" i="11" s="1"/>
  <c r="AU870" i="11" s="1"/>
  <c r="AQ872" i="11"/>
  <c r="AQ871" i="11" s="1"/>
  <c r="AQ870" i="11" s="1"/>
  <c r="AM872" i="11"/>
  <c r="AM871" i="11" s="1"/>
  <c r="AM870" i="11" s="1"/>
  <c r="AA872" i="11"/>
  <c r="AA871" i="11" s="1"/>
  <c r="AA870" i="11" s="1"/>
  <c r="W872" i="11"/>
  <c r="W871" i="11" s="1"/>
  <c r="W870" i="11" s="1"/>
  <c r="O872" i="11"/>
  <c r="O871" i="11" s="1"/>
  <c r="O870" i="11" s="1"/>
  <c r="G872" i="11"/>
  <c r="G871" i="11" s="1"/>
  <c r="G870" i="11" s="1"/>
  <c r="AP871" i="11"/>
  <c r="AP870" i="11" s="1"/>
  <c r="AL871" i="11"/>
  <c r="AL870" i="11" s="1"/>
  <c r="AH871" i="11"/>
  <c r="AH870" i="11" s="1"/>
  <c r="AD871" i="11"/>
  <c r="AD870" i="11" s="1"/>
  <c r="V871" i="11"/>
  <c r="V870" i="11" s="1"/>
  <c r="R871" i="11"/>
  <c r="R870" i="11" s="1"/>
  <c r="AS870" i="11"/>
  <c r="M870" i="11"/>
  <c r="I870" i="11"/>
  <c r="AT867" i="11"/>
  <c r="AV867" i="11" s="1"/>
  <c r="AV866" i="11" s="1"/>
  <c r="AR867" i="11"/>
  <c r="AK867" i="11"/>
  <c r="AG867" i="11"/>
  <c r="AI867" i="11" s="1"/>
  <c r="AI866" i="11" s="1"/>
  <c r="AE867" i="11"/>
  <c r="Q867" i="11"/>
  <c r="S867" i="11" s="1"/>
  <c r="S866" i="11" s="1"/>
  <c r="L867" i="11"/>
  <c r="N867" i="11" s="1"/>
  <c r="N866" i="11" s="1"/>
  <c r="AT866" i="11"/>
  <c r="AR866" i="11"/>
  <c r="AK866" i="11"/>
  <c r="AG866" i="11"/>
  <c r="AE866" i="11"/>
  <c r="Q866" i="11"/>
  <c r="Q863" i="11" s="1"/>
  <c r="Q862" i="11" s="1"/>
  <c r="Q861" i="11" s="1"/>
  <c r="Q860" i="11" s="1"/>
  <c r="Q859" i="11" s="1"/>
  <c r="L866" i="11"/>
  <c r="J866" i="11"/>
  <c r="S865" i="11"/>
  <c r="X865" i="11" s="1"/>
  <c r="Q865" i="11"/>
  <c r="X864" i="11"/>
  <c r="W864" i="11"/>
  <c r="V864" i="11"/>
  <c r="U864" i="11"/>
  <c r="T864" i="11"/>
  <c r="T863" i="11" s="1"/>
  <c r="T862" i="11" s="1"/>
  <c r="T861" i="11" s="1"/>
  <c r="T860" i="11" s="1"/>
  <c r="T859" i="11" s="1"/>
  <c r="R864" i="11"/>
  <c r="Q864" i="11"/>
  <c r="P864" i="11"/>
  <c r="P863" i="11" s="1"/>
  <c r="P862" i="11" s="1"/>
  <c r="P861" i="11" s="1"/>
  <c r="P860" i="11" s="1"/>
  <c r="P859" i="11" s="1"/>
  <c r="O864" i="11"/>
  <c r="AU863" i="11"/>
  <c r="AS863" i="11"/>
  <c r="AQ863" i="11"/>
  <c r="AP863" i="11"/>
  <c r="AO863" i="11"/>
  <c r="AN863" i="11"/>
  <c r="AM863" i="11"/>
  <c r="AL863" i="11"/>
  <c r="AJ863" i="11"/>
  <c r="AH863" i="11"/>
  <c r="AF863" i="11"/>
  <c r="AE863" i="11"/>
  <c r="AD863" i="11"/>
  <c r="AC863" i="11"/>
  <c r="AB863" i="11"/>
  <c r="AA863" i="11"/>
  <c r="Z863" i="11"/>
  <c r="Y863" i="11"/>
  <c r="W863" i="11"/>
  <c r="V863" i="11"/>
  <c r="U863" i="11"/>
  <c r="R863" i="11"/>
  <c r="O863" i="11"/>
  <c r="N863" i="11"/>
  <c r="L863" i="11"/>
  <c r="J863" i="11"/>
  <c r="J862" i="11" s="1"/>
  <c r="AE862" i="11"/>
  <c r="W862" i="11"/>
  <c r="V862" i="11"/>
  <c r="V861" i="11" s="1"/>
  <c r="V860" i="11" s="1"/>
  <c r="V859" i="11" s="1"/>
  <c r="U862" i="11"/>
  <c r="R862" i="11"/>
  <c r="R861" i="11" s="1"/>
  <c r="R860" i="11" s="1"/>
  <c r="R859" i="11" s="1"/>
  <c r="O862" i="11"/>
  <c r="N862" i="11"/>
  <c r="N861" i="11" s="1"/>
  <c r="N860" i="11" s="1"/>
  <c r="N859" i="11" s="1"/>
  <c r="L862" i="11"/>
  <c r="AE861" i="11"/>
  <c r="W861" i="11"/>
  <c r="U861" i="11"/>
  <c r="O861" i="11"/>
  <c r="L861" i="11"/>
  <c r="J861" i="11"/>
  <c r="J860" i="11" s="1"/>
  <c r="J859" i="11" s="1"/>
  <c r="AE860" i="11"/>
  <c r="W860" i="11"/>
  <c r="U860" i="11"/>
  <c r="O860" i="11"/>
  <c r="L860" i="11"/>
  <c r="AE859" i="11"/>
  <c r="W859" i="11"/>
  <c r="U859" i="11"/>
  <c r="O859" i="11"/>
  <c r="L859" i="11"/>
  <c r="AP858" i="11"/>
  <c r="AR858" i="11" s="1"/>
  <c r="AN858" i="11"/>
  <c r="AG858" i="11"/>
  <c r="AC858" i="11"/>
  <c r="AE858" i="11" s="1"/>
  <c r="AE857" i="11" s="1"/>
  <c r="AE856" i="11" s="1"/>
  <c r="AE855" i="11" s="1"/>
  <c r="AE854" i="11" s="1"/>
  <c r="AE853" i="11" s="1"/>
  <c r="AA858" i="11"/>
  <c r="L858" i="11"/>
  <c r="H858" i="11"/>
  <c r="AU857" i="11"/>
  <c r="AS857" i="11"/>
  <c r="AQ857" i="11"/>
  <c r="AP857" i="11"/>
  <c r="AP856" i="11" s="1"/>
  <c r="AP855" i="11" s="1"/>
  <c r="AP854" i="11" s="1"/>
  <c r="AP853" i="11" s="1"/>
  <c r="AO857" i="11"/>
  <c r="AN857" i="11"/>
  <c r="AN856" i="11" s="1"/>
  <c r="AM857" i="11"/>
  <c r="AL857" i="11"/>
  <c r="AL856" i="11" s="1"/>
  <c r="AL855" i="11" s="1"/>
  <c r="AL854" i="11" s="1"/>
  <c r="AL853" i="11" s="1"/>
  <c r="AJ857" i="11"/>
  <c r="AJ856" i="11" s="1"/>
  <c r="AH857" i="11"/>
  <c r="AH856" i="11" s="1"/>
  <c r="AH855" i="11" s="1"/>
  <c r="AH854" i="11" s="1"/>
  <c r="AH853" i="11" s="1"/>
  <c r="AF857" i="11"/>
  <c r="AF856" i="11" s="1"/>
  <c r="AD857" i="11"/>
  <c r="AD856" i="11" s="1"/>
  <c r="AD855" i="11" s="1"/>
  <c r="AD854" i="11" s="1"/>
  <c r="AD853" i="11" s="1"/>
  <c r="AB857" i="11"/>
  <c r="AB856" i="11" s="1"/>
  <c r="AA857" i="11"/>
  <c r="Z857" i="11"/>
  <c r="Z856" i="11" s="1"/>
  <c r="Z855" i="11" s="1"/>
  <c r="Z854" i="11" s="1"/>
  <c r="Z853" i="11" s="1"/>
  <c r="Y857" i="11"/>
  <c r="W857" i="11"/>
  <c r="V857" i="11"/>
  <c r="V856" i="11" s="1"/>
  <c r="V855" i="11" s="1"/>
  <c r="V854" i="11" s="1"/>
  <c r="U857" i="11"/>
  <c r="T857" i="11"/>
  <c r="T856" i="11" s="1"/>
  <c r="T855" i="11" s="1"/>
  <c r="T854" i="11" s="1"/>
  <c r="T853" i="11" s="1"/>
  <c r="R857" i="11"/>
  <c r="R856" i="11" s="1"/>
  <c r="R855" i="11" s="1"/>
  <c r="R854" i="11" s="1"/>
  <c r="P857" i="11"/>
  <c r="P856" i="11" s="1"/>
  <c r="O857" i="11"/>
  <c r="M857" i="11"/>
  <c r="K857" i="11"/>
  <c r="J857" i="11"/>
  <c r="J856" i="11" s="1"/>
  <c r="J855" i="11" s="1"/>
  <c r="J854" i="11" s="1"/>
  <c r="J853" i="11" s="1"/>
  <c r="I857" i="11"/>
  <c r="H857" i="11"/>
  <c r="H856" i="11" s="1"/>
  <c r="G857" i="11"/>
  <c r="F857" i="11"/>
  <c r="F856" i="11" s="1"/>
  <c r="F855" i="11" s="1"/>
  <c r="F854" i="11" s="1"/>
  <c r="AU856" i="11"/>
  <c r="AU855" i="11" s="1"/>
  <c r="AU854" i="11" s="1"/>
  <c r="AU853" i="11" s="1"/>
  <c r="AS856" i="11"/>
  <c r="AS855" i="11" s="1"/>
  <c r="AS854" i="11" s="1"/>
  <c r="AS853" i="11" s="1"/>
  <c r="AQ856" i="11"/>
  <c r="AQ855" i="11" s="1"/>
  <c r="AO856" i="11"/>
  <c r="AO855" i="11" s="1"/>
  <c r="AO854" i="11" s="1"/>
  <c r="AO853" i="11" s="1"/>
  <c r="AM856" i="11"/>
  <c r="AM855" i="11" s="1"/>
  <c r="AM854" i="11" s="1"/>
  <c r="AM853" i="11" s="1"/>
  <c r="AA856" i="11"/>
  <c r="AA855" i="11" s="1"/>
  <c r="AA854" i="11" s="1"/>
  <c r="AA853" i="11" s="1"/>
  <c r="Y856" i="11"/>
  <c r="Y855" i="11" s="1"/>
  <c r="Y854" i="11" s="1"/>
  <c r="Y853" i="11" s="1"/>
  <c r="W856" i="11"/>
  <c r="W855" i="11" s="1"/>
  <c r="W854" i="11" s="1"/>
  <c r="W853" i="11" s="1"/>
  <c r="U856" i="11"/>
  <c r="U855" i="11" s="1"/>
  <c r="U854" i="11" s="1"/>
  <c r="U853" i="11" s="1"/>
  <c r="O856" i="11"/>
  <c r="O855" i="11" s="1"/>
  <c r="M856" i="11"/>
  <c r="M855" i="11" s="1"/>
  <c r="M854" i="11" s="1"/>
  <c r="M853" i="11" s="1"/>
  <c r="K856" i="11"/>
  <c r="K855" i="11" s="1"/>
  <c r="I856" i="11"/>
  <c r="I855" i="11" s="1"/>
  <c r="I854" i="11" s="1"/>
  <c r="I853" i="11" s="1"/>
  <c r="G856" i="11"/>
  <c r="G855" i="11" s="1"/>
  <c r="AN855" i="11"/>
  <c r="AN854" i="11" s="1"/>
  <c r="AN853" i="11" s="1"/>
  <c r="AJ855" i="11"/>
  <c r="AJ854" i="11" s="1"/>
  <c r="AJ853" i="11" s="1"/>
  <c r="AF855" i="11"/>
  <c r="AF854" i="11" s="1"/>
  <c r="AF853" i="11" s="1"/>
  <c r="AB855" i="11"/>
  <c r="AB854" i="11" s="1"/>
  <c r="AB853" i="11" s="1"/>
  <c r="P855" i="11"/>
  <c r="P854" i="11" s="1"/>
  <c r="P853" i="11" s="1"/>
  <c r="H855" i="11"/>
  <c r="H854" i="11" s="1"/>
  <c r="H853" i="11" s="1"/>
  <c r="AQ854" i="11"/>
  <c r="AQ853" i="11" s="1"/>
  <c r="O854" i="11"/>
  <c r="O853" i="11" s="1"/>
  <c r="K854" i="11"/>
  <c r="K853" i="11" s="1"/>
  <c r="G854" i="11"/>
  <c r="G853" i="11" s="1"/>
  <c r="V853" i="11"/>
  <c r="R853" i="11"/>
  <c r="F853" i="11"/>
  <c r="AP852" i="11"/>
  <c r="AE852" i="11"/>
  <c r="AA852" i="11"/>
  <c r="AC852" i="11" s="1"/>
  <c r="AC851" i="11" s="1"/>
  <c r="H852" i="11"/>
  <c r="L852" i="11" s="1"/>
  <c r="N852" i="11" s="1"/>
  <c r="AU851" i="11"/>
  <c r="AS851" i="11"/>
  <c r="AQ851" i="11"/>
  <c r="AO851" i="11"/>
  <c r="AM851" i="11"/>
  <c r="AL851" i="11"/>
  <c r="AJ851" i="11"/>
  <c r="AH851" i="11"/>
  <c r="AF851" i="11"/>
  <c r="AF848" i="11" s="1"/>
  <c r="AF847" i="11" s="1"/>
  <c r="AF846" i="11" s="1"/>
  <c r="AD851" i="11"/>
  <c r="AB851" i="11"/>
  <c r="Z851" i="11"/>
  <c r="Y851" i="11"/>
  <c r="W851" i="11"/>
  <c r="V851" i="11"/>
  <c r="U851" i="11"/>
  <c r="T851" i="11"/>
  <c r="R851" i="11"/>
  <c r="P851" i="11"/>
  <c r="O851" i="11"/>
  <c r="M851" i="11"/>
  <c r="L851" i="11"/>
  <c r="K851" i="11"/>
  <c r="J851" i="11"/>
  <c r="I851" i="11"/>
  <c r="H851" i="11"/>
  <c r="G851" i="11"/>
  <c r="F851" i="11"/>
  <c r="AP850" i="11"/>
  <c r="AR850" i="11" s="1"/>
  <c r="AR849" i="11" s="1"/>
  <c r="AA850" i="11"/>
  <c r="H850" i="11"/>
  <c r="L850" i="11" s="1"/>
  <c r="L849" i="11" s="1"/>
  <c r="L848" i="11" s="1"/>
  <c r="L847" i="11" s="1"/>
  <c r="L846" i="11" s="1"/>
  <c r="AU849" i="11"/>
  <c r="AU848" i="11" s="1"/>
  <c r="AS849" i="11"/>
  <c r="AQ849" i="11"/>
  <c r="AQ848" i="11" s="1"/>
  <c r="AO849" i="11"/>
  <c r="AM849" i="11"/>
  <c r="AL849" i="11"/>
  <c r="AL848" i="11" s="1"/>
  <c r="AL847" i="11" s="1"/>
  <c r="AL846" i="11" s="1"/>
  <c r="AJ849" i="11"/>
  <c r="AH849" i="11"/>
  <c r="AH848" i="11" s="1"/>
  <c r="AF849" i="11"/>
  <c r="AD849" i="11"/>
  <c r="AD848" i="11" s="1"/>
  <c r="AD847" i="11" s="1"/>
  <c r="AD846" i="11" s="1"/>
  <c r="AB849" i="11"/>
  <c r="Z849" i="11"/>
  <c r="Z848" i="11" s="1"/>
  <c r="Y849" i="11"/>
  <c r="W849" i="11"/>
  <c r="V849" i="11"/>
  <c r="V848" i="11" s="1"/>
  <c r="U849" i="11"/>
  <c r="T849" i="11"/>
  <c r="R849" i="11"/>
  <c r="R848" i="11" s="1"/>
  <c r="R847" i="11" s="1"/>
  <c r="R846" i="11" s="1"/>
  <c r="P849" i="11"/>
  <c r="O849" i="11"/>
  <c r="M849" i="11"/>
  <c r="K849" i="11"/>
  <c r="J849" i="11"/>
  <c r="J848" i="11" s="1"/>
  <c r="I849" i="11"/>
  <c r="H849" i="11"/>
  <c r="G849" i="11"/>
  <c r="F849" i="11"/>
  <c r="F848" i="11" s="1"/>
  <c r="F847" i="11" s="1"/>
  <c r="F846" i="11" s="1"/>
  <c r="AS848" i="11"/>
  <c r="AS847" i="11" s="1"/>
  <c r="AO848" i="11"/>
  <c r="AO847" i="11" s="1"/>
  <c r="AO846" i="11" s="1"/>
  <c r="AM848" i="11"/>
  <c r="AJ848" i="11"/>
  <c r="AJ847" i="11" s="1"/>
  <c r="AJ846" i="11" s="1"/>
  <c r="AB848" i="11"/>
  <c r="AB847" i="11" s="1"/>
  <c r="AB846" i="11" s="1"/>
  <c r="Y848" i="11"/>
  <c r="W848" i="11"/>
  <c r="U848" i="11"/>
  <c r="T848" i="11"/>
  <c r="T847" i="11" s="1"/>
  <c r="P848" i="11"/>
  <c r="P847" i="11" s="1"/>
  <c r="P846" i="11" s="1"/>
  <c r="O848" i="11"/>
  <c r="M848" i="11"/>
  <c r="K848" i="11"/>
  <c r="I848" i="11"/>
  <c r="H848" i="11"/>
  <c r="H847" i="11" s="1"/>
  <c r="H846" i="11" s="1"/>
  <c r="G848" i="11"/>
  <c r="AU847" i="11"/>
  <c r="AU846" i="11" s="1"/>
  <c r="AQ847" i="11"/>
  <c r="AQ846" i="11" s="1"/>
  <c r="AM847" i="11"/>
  <c r="AH847" i="11"/>
  <c r="AH846" i="11" s="1"/>
  <c r="Z847" i="11"/>
  <c r="Z846" i="11" s="1"/>
  <c r="Y847" i="11"/>
  <c r="W847" i="11"/>
  <c r="V847" i="11"/>
  <c r="V846" i="11" s="1"/>
  <c r="U847" i="11"/>
  <c r="O847" i="11"/>
  <c r="M847" i="11"/>
  <c r="K847" i="11"/>
  <c r="J847" i="11"/>
  <c r="J846" i="11" s="1"/>
  <c r="I847" i="11"/>
  <c r="G847" i="11"/>
  <c r="AS846" i="11"/>
  <c r="AM846" i="11"/>
  <c r="Y846" i="11"/>
  <c r="W846" i="11"/>
  <c r="U846" i="11"/>
  <c r="T846" i="11"/>
  <c r="O846" i="11"/>
  <c r="M846" i="11"/>
  <c r="K846" i="11"/>
  <c r="I846" i="11"/>
  <c r="G846" i="11"/>
  <c r="AP845" i="11"/>
  <c r="AR845" i="11" s="1"/>
  <c r="AT845" i="11" s="1"/>
  <c r="AN845" i="11"/>
  <c r="AC845" i="11"/>
  <c r="AA845" i="11"/>
  <c r="L845" i="11"/>
  <c r="N845" i="11" s="1"/>
  <c r="H845" i="11"/>
  <c r="AU844" i="11"/>
  <c r="AS844" i="11"/>
  <c r="AQ844" i="11"/>
  <c r="AP844" i="11"/>
  <c r="AO844" i="11"/>
  <c r="AN844" i="11"/>
  <c r="AM844" i="11"/>
  <c r="AL844" i="11"/>
  <c r="AJ844" i="11"/>
  <c r="AJ840" i="11" s="1"/>
  <c r="AJ839" i="11" s="1"/>
  <c r="AJ838" i="11" s="1"/>
  <c r="AJ837" i="11" s="1"/>
  <c r="AJ836" i="11" s="1"/>
  <c r="AH844" i="11"/>
  <c r="AF844" i="11"/>
  <c r="AD844" i="11"/>
  <c r="AB844" i="11"/>
  <c r="AB840" i="11" s="1"/>
  <c r="AB839" i="11" s="1"/>
  <c r="AB838" i="11" s="1"/>
  <c r="AA844" i="11"/>
  <c r="Z844" i="11"/>
  <c r="Y844" i="11"/>
  <c r="W844" i="11"/>
  <c r="V844" i="11"/>
  <c r="U844" i="11"/>
  <c r="T844" i="11"/>
  <c r="T840" i="11" s="1"/>
  <c r="T839" i="11" s="1"/>
  <c r="T838" i="11" s="1"/>
  <c r="R844" i="11"/>
  <c r="P844" i="11"/>
  <c r="O844" i="11"/>
  <c r="M844" i="11"/>
  <c r="L844" i="11"/>
  <c r="K844" i="11"/>
  <c r="J844" i="11"/>
  <c r="I844" i="11"/>
  <c r="H844" i="11"/>
  <c r="G844" i="11"/>
  <c r="F844" i="11"/>
  <c r="AT843" i="11"/>
  <c r="AV843" i="11" s="1"/>
  <c r="AP843" i="11"/>
  <c r="AR843" i="11" s="1"/>
  <c r="AN843" i="11"/>
  <c r="AC843" i="11"/>
  <c r="AE843" i="11" s="1"/>
  <c r="AG843" i="11" s="1"/>
  <c r="AI843" i="11" s="1"/>
  <c r="AK843" i="11" s="1"/>
  <c r="AA843" i="11"/>
  <c r="Q843" i="11"/>
  <c r="S843" i="11" s="1"/>
  <c r="X843" i="11" s="1"/>
  <c r="L843" i="11"/>
  <c r="N843" i="11" s="1"/>
  <c r="H843" i="11"/>
  <c r="AN842" i="11"/>
  <c r="AA842" i="11"/>
  <c r="AC842" i="11" s="1"/>
  <c r="H842" i="11"/>
  <c r="AU841" i="11"/>
  <c r="AU840" i="11" s="1"/>
  <c r="AU839" i="11" s="1"/>
  <c r="AU838" i="11" s="1"/>
  <c r="AU837" i="11" s="1"/>
  <c r="AS841" i="11"/>
  <c r="AS840" i="11" s="1"/>
  <c r="AS839" i="11" s="1"/>
  <c r="AS838" i="11" s="1"/>
  <c r="AS837" i="11" s="1"/>
  <c r="AS836" i="11" s="1"/>
  <c r="AQ841" i="11"/>
  <c r="AQ840" i="11" s="1"/>
  <c r="AO841" i="11"/>
  <c r="AO840" i="11" s="1"/>
  <c r="AO839" i="11" s="1"/>
  <c r="AO838" i="11" s="1"/>
  <c r="AM841" i="11"/>
  <c r="AM840" i="11" s="1"/>
  <c r="AL841" i="11"/>
  <c r="AJ841" i="11"/>
  <c r="AH841" i="11"/>
  <c r="AF841" i="11"/>
  <c r="AD841" i="11"/>
  <c r="AB841" i="11"/>
  <c r="AA841" i="11"/>
  <c r="AA840" i="11" s="1"/>
  <c r="Z841" i="11"/>
  <c r="Y841" i="11"/>
  <c r="Y840" i="11" s="1"/>
  <c r="Y839" i="11" s="1"/>
  <c r="Y838" i="11" s="1"/>
  <c r="W841" i="11"/>
  <c r="W840" i="11" s="1"/>
  <c r="W839" i="11" s="1"/>
  <c r="W838" i="11" s="1"/>
  <c r="W837" i="11" s="1"/>
  <c r="W836" i="11" s="1"/>
  <c r="V841" i="11"/>
  <c r="U841" i="11"/>
  <c r="U840" i="11" s="1"/>
  <c r="U839" i="11" s="1"/>
  <c r="U838" i="11" s="1"/>
  <c r="U837" i="11" s="1"/>
  <c r="U836" i="11" s="1"/>
  <c r="T841" i="11"/>
  <c r="R841" i="11"/>
  <c r="P841" i="11"/>
  <c r="O841" i="11"/>
  <c r="O840" i="11" s="1"/>
  <c r="O839" i="11" s="1"/>
  <c r="O838" i="11" s="1"/>
  <c r="O837" i="11" s="1"/>
  <c r="O836" i="11" s="1"/>
  <c r="M841" i="11"/>
  <c r="M840" i="11" s="1"/>
  <c r="M839" i="11" s="1"/>
  <c r="M838" i="11" s="1"/>
  <c r="M837" i="11" s="1"/>
  <c r="M836" i="11" s="1"/>
  <c r="K841" i="11"/>
  <c r="K840" i="11" s="1"/>
  <c r="J841" i="11"/>
  <c r="I841" i="11"/>
  <c r="I840" i="11" s="1"/>
  <c r="I839" i="11" s="1"/>
  <c r="I838" i="11" s="1"/>
  <c r="G841" i="11"/>
  <c r="G840" i="11" s="1"/>
  <c r="G839" i="11" s="1"/>
  <c r="G838" i="11" s="1"/>
  <c r="G837" i="11" s="1"/>
  <c r="G836" i="11" s="1"/>
  <c r="F841" i="11"/>
  <c r="AL840" i="11"/>
  <c r="AL839" i="11" s="1"/>
  <c r="AH840" i="11"/>
  <c r="AH839" i="11" s="1"/>
  <c r="AF840" i="11"/>
  <c r="AF839" i="11" s="1"/>
  <c r="AF838" i="11" s="1"/>
  <c r="AF837" i="11" s="1"/>
  <c r="AF836" i="11" s="1"/>
  <c r="AD840" i="11"/>
  <c r="AD839" i="11" s="1"/>
  <c r="Z840" i="11"/>
  <c r="Z839" i="11" s="1"/>
  <c r="Z838" i="11" s="1"/>
  <c r="V840" i="11"/>
  <c r="V839" i="11" s="1"/>
  <c r="R840" i="11"/>
  <c r="R839" i="11" s="1"/>
  <c r="P840" i="11"/>
  <c r="P839" i="11" s="1"/>
  <c r="P838" i="11" s="1"/>
  <c r="P837" i="11" s="1"/>
  <c r="P836" i="11" s="1"/>
  <c r="J840" i="11"/>
  <c r="J839" i="11" s="1"/>
  <c r="J838" i="11" s="1"/>
  <c r="J837" i="11" s="1"/>
  <c r="J836" i="11" s="1"/>
  <c r="F840" i="11"/>
  <c r="F839" i="11" s="1"/>
  <c r="F838" i="11" s="1"/>
  <c r="F837" i="11" s="1"/>
  <c r="F836" i="11" s="1"/>
  <c r="AQ839" i="11"/>
  <c r="AQ838" i="11" s="1"/>
  <c r="AQ837" i="11" s="1"/>
  <c r="AQ836" i="11" s="1"/>
  <c r="AM839" i="11"/>
  <c r="AM838" i="11" s="1"/>
  <c r="AM837" i="11" s="1"/>
  <c r="AA839" i="11"/>
  <c r="AA838" i="11" s="1"/>
  <c r="K839" i="11"/>
  <c r="K838" i="11" s="1"/>
  <c r="K837" i="11" s="1"/>
  <c r="K836" i="11" s="1"/>
  <c r="AL838" i="11"/>
  <c r="AH838" i="11"/>
  <c r="AD838" i="11"/>
  <c r="AD837" i="11" s="1"/>
  <c r="V838" i="11"/>
  <c r="V837" i="11" s="1"/>
  <c r="V836" i="11" s="1"/>
  <c r="R838" i="11"/>
  <c r="AO837" i="11"/>
  <c r="AO836" i="11" s="1"/>
  <c r="Y837" i="11"/>
  <c r="Y836" i="11" s="1"/>
  <c r="I837" i="11"/>
  <c r="I836" i="11" s="1"/>
  <c r="X835" i="11"/>
  <c r="AR834" i="11"/>
  <c r="AT834" i="11" s="1"/>
  <c r="AT833" i="11" s="1"/>
  <c r="AT832" i="11" s="1"/>
  <c r="AP834" i="11"/>
  <c r="AC834" i="11"/>
  <c r="N834" i="11"/>
  <c r="H834" i="11"/>
  <c r="L834" i="11" s="1"/>
  <c r="L833" i="11" s="1"/>
  <c r="L832" i="11" s="1"/>
  <c r="AU833" i="11"/>
  <c r="AU832" i="11" s="1"/>
  <c r="AU827" i="11" s="1"/>
  <c r="AU826" i="11" s="1"/>
  <c r="AS833" i="11"/>
  <c r="AS832" i="11" s="1"/>
  <c r="AQ833" i="11"/>
  <c r="AQ832" i="11" s="1"/>
  <c r="AP833" i="11"/>
  <c r="AO833" i="11"/>
  <c r="AO832" i="11" s="1"/>
  <c r="AM833" i="11"/>
  <c r="AL833" i="11"/>
  <c r="AL832" i="11" s="1"/>
  <c r="AL827" i="11" s="1"/>
  <c r="AL826" i="11" s="1"/>
  <c r="AJ833" i="11"/>
  <c r="AJ832" i="11" s="1"/>
  <c r="AH833" i="11"/>
  <c r="AH832" i="11" s="1"/>
  <c r="AF833" i="11"/>
  <c r="AF832" i="11" s="1"/>
  <c r="AD833" i="11"/>
  <c r="AD832" i="11" s="1"/>
  <c r="AB833" i="11"/>
  <c r="AB832" i="11" s="1"/>
  <c r="Z833" i="11"/>
  <c r="Y833" i="11"/>
  <c r="Y832" i="11" s="1"/>
  <c r="W833" i="11"/>
  <c r="W832" i="11" s="1"/>
  <c r="V833" i="11"/>
  <c r="U833" i="11"/>
  <c r="U832" i="11" s="1"/>
  <c r="U827" i="11" s="1"/>
  <c r="U826" i="11" s="1"/>
  <c r="T833" i="11"/>
  <c r="R833" i="11"/>
  <c r="P833" i="11"/>
  <c r="O833" i="11"/>
  <c r="O832" i="11" s="1"/>
  <c r="M833" i="11"/>
  <c r="M832" i="11" s="1"/>
  <c r="K833" i="11"/>
  <c r="K832" i="11" s="1"/>
  <c r="J833" i="11"/>
  <c r="I833" i="11"/>
  <c r="I832" i="11" s="1"/>
  <c r="G833" i="11"/>
  <c r="G832" i="11" s="1"/>
  <c r="F833" i="11"/>
  <c r="AP832" i="11"/>
  <c r="AM832" i="11"/>
  <c r="Z832" i="11"/>
  <c r="V832" i="11"/>
  <c r="T832" i="11"/>
  <c r="R832" i="11"/>
  <c r="P832" i="11"/>
  <c r="J832" i="11"/>
  <c r="F832" i="11"/>
  <c r="X831" i="11"/>
  <c r="AR830" i="11"/>
  <c r="AP830" i="11"/>
  <c r="AC830" i="11"/>
  <c r="AE830" i="11" s="1"/>
  <c r="AE829" i="11" s="1"/>
  <c r="AE828" i="11" s="1"/>
  <c r="H830" i="11"/>
  <c r="AU829" i="11"/>
  <c r="AU828" i="11" s="1"/>
  <c r="AS829" i="11"/>
  <c r="AS828" i="11" s="1"/>
  <c r="AS827" i="11" s="1"/>
  <c r="AS826" i="11" s="1"/>
  <c r="AQ829" i="11"/>
  <c r="AQ828" i="11" s="1"/>
  <c r="AP829" i="11"/>
  <c r="AO829" i="11"/>
  <c r="AO828" i="11" s="1"/>
  <c r="AM829" i="11"/>
  <c r="AL829" i="11"/>
  <c r="AL828" i="11" s="1"/>
  <c r="AJ829" i="11"/>
  <c r="AJ828" i="11" s="1"/>
  <c r="AJ827" i="11" s="1"/>
  <c r="AJ826" i="11" s="1"/>
  <c r="AH829" i="11"/>
  <c r="AH828" i="11" s="1"/>
  <c r="AF829" i="11"/>
  <c r="AF828" i="11" s="1"/>
  <c r="AF827" i="11" s="1"/>
  <c r="AF826" i="11" s="1"/>
  <c r="AD829" i="11"/>
  <c r="AD828" i="11" s="1"/>
  <c r="AD827" i="11" s="1"/>
  <c r="AD826" i="11" s="1"/>
  <c r="AB829" i="11"/>
  <c r="AB828" i="11" s="1"/>
  <c r="AB827" i="11" s="1"/>
  <c r="AB826" i="11" s="1"/>
  <c r="Z829" i="11"/>
  <c r="Y829" i="11"/>
  <c r="Y828" i="11" s="1"/>
  <c r="W829" i="11"/>
  <c r="W828" i="11" s="1"/>
  <c r="V829" i="11"/>
  <c r="U829" i="11"/>
  <c r="U828" i="11" s="1"/>
  <c r="T829" i="11"/>
  <c r="R829" i="11"/>
  <c r="P829" i="11"/>
  <c r="O829" i="11"/>
  <c r="O828" i="11" s="1"/>
  <c r="O827" i="11" s="1"/>
  <c r="O826" i="11" s="1"/>
  <c r="M829" i="11"/>
  <c r="M828" i="11" s="1"/>
  <c r="M827" i="11" s="1"/>
  <c r="M826" i="11" s="1"/>
  <c r="K829" i="11"/>
  <c r="K828" i="11" s="1"/>
  <c r="K827" i="11" s="1"/>
  <c r="K826" i="11" s="1"/>
  <c r="J829" i="11"/>
  <c r="I829" i="11"/>
  <c r="I828" i="11" s="1"/>
  <c r="G829" i="11"/>
  <c r="G828" i="11" s="1"/>
  <c r="F829" i="11"/>
  <c r="AP828" i="11"/>
  <c r="AP827" i="11" s="1"/>
  <c r="AP826" i="11" s="1"/>
  <c r="AM828" i="11"/>
  <c r="AM827" i="11" s="1"/>
  <c r="AM826" i="11" s="1"/>
  <c r="Z828" i="11"/>
  <c r="V828" i="11"/>
  <c r="T828" i="11"/>
  <c r="T827" i="11" s="1"/>
  <c r="T826" i="11" s="1"/>
  <c r="R828" i="11"/>
  <c r="R827" i="11" s="1"/>
  <c r="P828" i="11"/>
  <c r="P827" i="11" s="1"/>
  <c r="P826" i="11" s="1"/>
  <c r="J828" i="11"/>
  <c r="F828" i="11"/>
  <c r="F827" i="11" s="1"/>
  <c r="F826" i="11" s="1"/>
  <c r="AQ827" i="11"/>
  <c r="AQ826" i="11" s="1"/>
  <c r="AH827" i="11"/>
  <c r="AH826" i="11" s="1"/>
  <c r="Y827" i="11"/>
  <c r="Y826" i="11" s="1"/>
  <c r="I827" i="11"/>
  <c r="I826" i="11" s="1"/>
  <c r="R826" i="11"/>
  <c r="AP825" i="11"/>
  <c r="AR825" i="11" s="1"/>
  <c r="AN825" i="11"/>
  <c r="AG825" i="11"/>
  <c r="AC825" i="11"/>
  <c r="AE825" i="11" s="1"/>
  <c r="AE823" i="11" s="1"/>
  <c r="AE822" i="11" s="1"/>
  <c r="AA825" i="11"/>
  <c r="L825" i="11"/>
  <c r="H825" i="11"/>
  <c r="AU823" i="11"/>
  <c r="AS823" i="11"/>
  <c r="AQ823" i="11"/>
  <c r="AP823" i="11"/>
  <c r="AP822" i="11" s="1"/>
  <c r="AO823" i="11"/>
  <c r="AN823" i="11"/>
  <c r="AN822" i="11" s="1"/>
  <c r="AM823" i="11"/>
  <c r="AL823" i="11"/>
  <c r="AL822" i="11" s="1"/>
  <c r="AJ823" i="11"/>
  <c r="AJ822" i="11" s="1"/>
  <c r="AH823" i="11"/>
  <c r="AH822" i="11" s="1"/>
  <c r="AF823" i="11"/>
  <c r="AF822" i="11" s="1"/>
  <c r="AD823" i="11"/>
  <c r="AD822" i="11" s="1"/>
  <c r="AB823" i="11"/>
  <c r="AB822" i="11" s="1"/>
  <c r="AA823" i="11"/>
  <c r="Z823" i="11"/>
  <c r="Z822" i="11" s="1"/>
  <c r="Y823" i="11"/>
  <c r="W823" i="11"/>
  <c r="V823" i="11"/>
  <c r="V822" i="11" s="1"/>
  <c r="U823" i="11"/>
  <c r="T823" i="11"/>
  <c r="T822" i="11" s="1"/>
  <c r="R823" i="11"/>
  <c r="R822" i="11" s="1"/>
  <c r="P823" i="11"/>
  <c r="P822" i="11" s="1"/>
  <c r="O823" i="11"/>
  <c r="M823" i="11"/>
  <c r="K823" i="11"/>
  <c r="J823" i="11"/>
  <c r="J822" i="11" s="1"/>
  <c r="I823" i="11"/>
  <c r="H823" i="11"/>
  <c r="H822" i="11" s="1"/>
  <c r="G823" i="11"/>
  <c r="F823" i="11"/>
  <c r="F822" i="11" s="1"/>
  <c r="AU822" i="11"/>
  <c r="AS822" i="11"/>
  <c r="AQ822" i="11"/>
  <c r="AO822" i="11"/>
  <c r="AM822" i="11"/>
  <c r="AA822" i="11"/>
  <c r="Y822" i="11"/>
  <c r="W822" i="11"/>
  <c r="U822" i="11"/>
  <c r="O822" i="11"/>
  <c r="M822" i="11"/>
  <c r="K822" i="11"/>
  <c r="I822" i="11"/>
  <c r="G822" i="11"/>
  <c r="AN821" i="11"/>
  <c r="AE821" i="11"/>
  <c r="AA821" i="11"/>
  <c r="AC821" i="11" s="1"/>
  <c r="H821" i="11"/>
  <c r="AU820" i="11"/>
  <c r="AS820" i="11"/>
  <c r="AQ820" i="11"/>
  <c r="AO820" i="11"/>
  <c r="AM820" i="11"/>
  <c r="AL820" i="11"/>
  <c r="AJ820" i="11"/>
  <c r="AH820" i="11"/>
  <c r="AF820" i="11"/>
  <c r="AD820" i="11"/>
  <c r="AC820" i="11"/>
  <c r="AB820" i="11"/>
  <c r="AA820" i="11"/>
  <c r="Z820" i="11"/>
  <c r="Y820" i="11"/>
  <c r="W820" i="11"/>
  <c r="V820" i="11"/>
  <c r="U820" i="11"/>
  <c r="T820" i="11"/>
  <c r="R820" i="11"/>
  <c r="P820" i="11"/>
  <c r="O820" i="11"/>
  <c r="M820" i="11"/>
  <c r="K820" i="11"/>
  <c r="J820" i="11"/>
  <c r="I820" i="11"/>
  <c r="G820" i="11"/>
  <c r="F820" i="11"/>
  <c r="X819" i="11"/>
  <c r="AP818" i="11"/>
  <c r="AR818" i="11" s="1"/>
  <c r="AT818" i="11" s="1"/>
  <c r="AV818" i="11" s="1"/>
  <c r="AN818" i="11"/>
  <c r="AG818" i="11"/>
  <c r="AI818" i="11" s="1"/>
  <c r="AK818" i="11" s="1"/>
  <c r="AC818" i="11"/>
  <c r="AE818" i="11" s="1"/>
  <c r="AA818" i="11"/>
  <c r="L818" i="11"/>
  <c r="N818" i="11" s="1"/>
  <c r="Q818" i="11" s="1"/>
  <c r="S818" i="11" s="1"/>
  <c r="X818" i="11" s="1"/>
  <c r="H818" i="11"/>
  <c r="AR817" i="11"/>
  <c r="AN817" i="11"/>
  <c r="AP817" i="11" s="1"/>
  <c r="AA817" i="11"/>
  <c r="AC817" i="11" s="1"/>
  <c r="N817" i="11"/>
  <c r="H817" i="11"/>
  <c r="L817" i="11" s="1"/>
  <c r="AU816" i="11"/>
  <c r="AU815" i="11" s="1"/>
  <c r="AU814" i="11" s="1"/>
  <c r="AS816" i="11"/>
  <c r="AQ816" i="11"/>
  <c r="AQ815" i="11" s="1"/>
  <c r="AQ814" i="11" s="1"/>
  <c r="AO816" i="11"/>
  <c r="AO815" i="11" s="1"/>
  <c r="AM816" i="11"/>
  <c r="AM815" i="11" s="1"/>
  <c r="AM814" i="11" s="1"/>
  <c r="AL816" i="11"/>
  <c r="AJ816" i="11"/>
  <c r="AH816" i="11"/>
  <c r="AF816" i="11"/>
  <c r="AD816" i="11"/>
  <c r="AB816" i="11"/>
  <c r="AA816" i="11"/>
  <c r="AA815" i="11" s="1"/>
  <c r="AA814" i="11" s="1"/>
  <c r="Z816" i="11"/>
  <c r="Y816" i="11"/>
  <c r="W816" i="11"/>
  <c r="W815" i="11" s="1"/>
  <c r="W814" i="11" s="1"/>
  <c r="V816" i="11"/>
  <c r="U816" i="11"/>
  <c r="U815" i="11" s="1"/>
  <c r="T816" i="11"/>
  <c r="R816" i="11"/>
  <c r="P816" i="11"/>
  <c r="O816" i="11"/>
  <c r="O815" i="11" s="1"/>
  <c r="O814" i="11" s="1"/>
  <c r="M816" i="11"/>
  <c r="M815" i="11" s="1"/>
  <c r="K816" i="11"/>
  <c r="K815" i="11" s="1"/>
  <c r="K814" i="11" s="1"/>
  <c r="J816" i="11"/>
  <c r="I816" i="11"/>
  <c r="G816" i="11"/>
  <c r="G815" i="11" s="1"/>
  <c r="G814" i="11" s="1"/>
  <c r="F816" i="11"/>
  <c r="AL815" i="11"/>
  <c r="AL814" i="11" s="1"/>
  <c r="AJ815" i="11"/>
  <c r="AH815" i="11"/>
  <c r="AF815" i="11"/>
  <c r="AF814" i="11" s="1"/>
  <c r="AD815" i="11"/>
  <c r="AD814" i="11" s="1"/>
  <c r="AB815" i="11"/>
  <c r="Z815" i="11"/>
  <c r="Z814" i="11" s="1"/>
  <c r="V815" i="11"/>
  <c r="T815" i="11"/>
  <c r="T814" i="11" s="1"/>
  <c r="R815" i="11"/>
  <c r="P815" i="11"/>
  <c r="J815" i="11"/>
  <c r="J814" i="11" s="1"/>
  <c r="F815" i="11"/>
  <c r="F814" i="11" s="1"/>
  <c r="AO814" i="11"/>
  <c r="U814" i="11"/>
  <c r="X813" i="11"/>
  <c r="AP812" i="11"/>
  <c r="AR812" i="11" s="1"/>
  <c r="AT812" i="11" s="1"/>
  <c r="AV812" i="11" s="1"/>
  <c r="AN812" i="11"/>
  <c r="AC812" i="11"/>
  <c r="AE812" i="11" s="1"/>
  <c r="AG812" i="11" s="1"/>
  <c r="AI812" i="11" s="1"/>
  <c r="AK812" i="11" s="1"/>
  <c r="AA812" i="11"/>
  <c r="X812" i="11"/>
  <c r="L812" i="11"/>
  <c r="N812" i="11" s="1"/>
  <c r="Q812" i="11" s="1"/>
  <c r="S812" i="11" s="1"/>
  <c r="H812" i="11"/>
  <c r="AN811" i="11"/>
  <c r="AP811" i="11" s="1"/>
  <c r="AP810" i="11" s="1"/>
  <c r="AA811" i="11"/>
  <c r="AC811" i="11" s="1"/>
  <c r="H811" i="11"/>
  <c r="L811" i="11" s="1"/>
  <c r="L810" i="11" s="1"/>
  <c r="AU810" i="11"/>
  <c r="AU802" i="11" s="1"/>
  <c r="AU801" i="11" s="1"/>
  <c r="AS810" i="11"/>
  <c r="AS802" i="11" s="1"/>
  <c r="AS801" i="11" s="1"/>
  <c r="AQ810" i="11"/>
  <c r="AQ802" i="11" s="1"/>
  <c r="AQ801" i="11" s="1"/>
  <c r="AQ800" i="11" s="1"/>
  <c r="AQ799" i="11" s="1"/>
  <c r="AO810" i="11"/>
  <c r="AM810" i="11"/>
  <c r="AM802" i="11" s="1"/>
  <c r="AM801" i="11" s="1"/>
  <c r="AL810" i="11"/>
  <c r="AJ810" i="11"/>
  <c r="AH810" i="11"/>
  <c r="AF810" i="11"/>
  <c r="AD810" i="11"/>
  <c r="AB810" i="11"/>
  <c r="Z810" i="11"/>
  <c r="Y810" i="11"/>
  <c r="W810" i="11"/>
  <c r="W802" i="11" s="1"/>
  <c r="W801" i="11" s="1"/>
  <c r="V810" i="11"/>
  <c r="U810" i="11"/>
  <c r="T810" i="11"/>
  <c r="R810" i="11"/>
  <c r="P810" i="11"/>
  <c r="O810" i="11"/>
  <c r="O802" i="11" s="1"/>
  <c r="O801" i="11" s="1"/>
  <c r="O800" i="11" s="1"/>
  <c r="O799" i="11" s="1"/>
  <c r="M810" i="11"/>
  <c r="M802" i="11" s="1"/>
  <c r="M801" i="11" s="1"/>
  <c r="K810" i="11"/>
  <c r="K802" i="11" s="1"/>
  <c r="K801" i="11" s="1"/>
  <c r="K800" i="11" s="1"/>
  <c r="K799" i="11" s="1"/>
  <c r="J810" i="11"/>
  <c r="I810" i="11"/>
  <c r="G810" i="11"/>
  <c r="G802" i="11" s="1"/>
  <c r="G801" i="11" s="1"/>
  <c r="F810" i="11"/>
  <c r="AN809" i="11"/>
  <c r="AP809" i="11" s="1"/>
  <c r="AP807" i="11" s="1"/>
  <c r="AA809" i="11"/>
  <c r="H809" i="11"/>
  <c r="L809" i="11" s="1"/>
  <c r="N809" i="11" s="1"/>
  <c r="AP808" i="11"/>
  <c r="AR808" i="11" s="1"/>
  <c r="AT808" i="11" s="1"/>
  <c r="AV808" i="11" s="1"/>
  <c r="AN808" i="11"/>
  <c r="AK808" i="11"/>
  <c r="AC808" i="11"/>
  <c r="AE808" i="11" s="1"/>
  <c r="AG808" i="11" s="1"/>
  <c r="AI808" i="11" s="1"/>
  <c r="AA808" i="11"/>
  <c r="L808" i="11"/>
  <c r="N808" i="11" s="1"/>
  <c r="Q808" i="11" s="1"/>
  <c r="S808" i="11" s="1"/>
  <c r="X808" i="11" s="1"/>
  <c r="H808" i="11"/>
  <c r="AU807" i="11"/>
  <c r="AS807" i="11"/>
  <c r="AQ807" i="11"/>
  <c r="AO807" i="11"/>
  <c r="AN807" i="11"/>
  <c r="AM807" i="11"/>
  <c r="AL807" i="11"/>
  <c r="AJ807" i="11"/>
  <c r="AH807" i="11"/>
  <c r="AF807" i="11"/>
  <c r="AD807" i="11"/>
  <c r="AB807" i="11"/>
  <c r="Z807" i="11"/>
  <c r="Y807" i="11"/>
  <c r="W807" i="11"/>
  <c r="V807" i="11"/>
  <c r="U807" i="11"/>
  <c r="T807" i="11"/>
  <c r="R807" i="11"/>
  <c r="P807" i="11"/>
  <c r="O807" i="11"/>
  <c r="M807" i="11"/>
  <c r="K807" i="11"/>
  <c r="J807" i="11"/>
  <c r="I807" i="11"/>
  <c r="H807" i="11"/>
  <c r="G807" i="11"/>
  <c r="F807" i="11"/>
  <c r="AT806" i="11"/>
  <c r="AV806" i="11" s="1"/>
  <c r="AP806" i="11"/>
  <c r="AR806" i="11" s="1"/>
  <c r="AN806" i="11"/>
  <c r="AC806" i="11"/>
  <c r="AE806" i="11" s="1"/>
  <c r="AG806" i="11" s="1"/>
  <c r="AI806" i="11" s="1"/>
  <c r="AK806" i="11" s="1"/>
  <c r="AA806" i="11"/>
  <c r="Q806" i="11"/>
  <c r="S806" i="11" s="1"/>
  <c r="X806" i="11" s="1"/>
  <c r="L806" i="11"/>
  <c r="N806" i="11" s="1"/>
  <c r="H806" i="11"/>
  <c r="AN805" i="11"/>
  <c r="AA805" i="11"/>
  <c r="AC805" i="11" s="1"/>
  <c r="AE805" i="11" s="1"/>
  <c r="AG805" i="11" s="1"/>
  <c r="AI805" i="11" s="1"/>
  <c r="AK805" i="11" s="1"/>
  <c r="H805" i="11"/>
  <c r="AP804" i="11"/>
  <c r="AR804" i="11" s="1"/>
  <c r="AN804" i="11"/>
  <c r="AC804" i="11"/>
  <c r="AE804" i="11" s="1"/>
  <c r="AA804" i="11"/>
  <c r="L804" i="11"/>
  <c r="H804" i="11"/>
  <c r="AU803" i="11"/>
  <c r="AS803" i="11"/>
  <c r="AQ803" i="11"/>
  <c r="AO803" i="11"/>
  <c r="AM803" i="11"/>
  <c r="AL803" i="11"/>
  <c r="AJ803" i="11"/>
  <c r="AH803" i="11"/>
  <c r="AH802" i="11" s="1"/>
  <c r="AH801" i="11" s="1"/>
  <c r="AF803" i="11"/>
  <c r="AD803" i="11"/>
  <c r="AB803" i="11"/>
  <c r="Z803" i="11"/>
  <c r="Z802" i="11" s="1"/>
  <c r="Z801" i="11" s="1"/>
  <c r="Z800" i="11" s="1"/>
  <c r="Y803" i="11"/>
  <c r="W803" i="11"/>
  <c r="V803" i="11"/>
  <c r="V802" i="11" s="1"/>
  <c r="V801" i="11" s="1"/>
  <c r="U803" i="11"/>
  <c r="T803" i="11"/>
  <c r="R803" i="11"/>
  <c r="P803" i="11"/>
  <c r="O803" i="11"/>
  <c r="M803" i="11"/>
  <c r="K803" i="11"/>
  <c r="J803" i="11"/>
  <c r="J802" i="11" s="1"/>
  <c r="J801" i="11" s="1"/>
  <c r="J800" i="11" s="1"/>
  <c r="I803" i="11"/>
  <c r="G803" i="11"/>
  <c r="F803" i="11"/>
  <c r="AO802" i="11"/>
  <c r="AO801" i="11" s="1"/>
  <c r="Y802" i="11"/>
  <c r="Y801" i="11" s="1"/>
  <c r="U802" i="11"/>
  <c r="U801" i="11" s="1"/>
  <c r="I802" i="11"/>
  <c r="I801" i="11" s="1"/>
  <c r="AP798" i="11"/>
  <c r="AR798" i="11" s="1"/>
  <c r="AT798" i="11" s="1"/>
  <c r="AV798" i="11" s="1"/>
  <c r="AN798" i="11"/>
  <c r="AC798" i="11"/>
  <c r="AE798" i="11" s="1"/>
  <c r="AG798" i="11" s="1"/>
  <c r="AI798" i="11" s="1"/>
  <c r="AK798" i="11" s="1"/>
  <c r="AA798" i="11"/>
  <c r="X798" i="11"/>
  <c r="L798" i="11"/>
  <c r="N798" i="11" s="1"/>
  <c r="Q798" i="11" s="1"/>
  <c r="S798" i="11" s="1"/>
  <c r="H798" i="11"/>
  <c r="AN797" i="11"/>
  <c r="AP797" i="11" s="1"/>
  <c r="AR797" i="11" s="1"/>
  <c r="AT797" i="11" s="1"/>
  <c r="AV797" i="11" s="1"/>
  <c r="AA797" i="11"/>
  <c r="H797" i="11"/>
  <c r="L797" i="11" s="1"/>
  <c r="N797" i="11" s="1"/>
  <c r="Q797" i="11" s="1"/>
  <c r="S797" i="11" s="1"/>
  <c r="X797" i="11" s="1"/>
  <c r="AP796" i="11"/>
  <c r="AR796" i="11" s="1"/>
  <c r="AT796" i="11" s="1"/>
  <c r="AV796" i="11" s="1"/>
  <c r="AN796" i="11"/>
  <c r="AK796" i="11"/>
  <c r="AC796" i="11"/>
  <c r="AE796" i="11" s="1"/>
  <c r="AG796" i="11" s="1"/>
  <c r="AI796" i="11" s="1"/>
  <c r="AA796" i="11"/>
  <c r="L796" i="11"/>
  <c r="N796" i="11" s="1"/>
  <c r="Q796" i="11" s="1"/>
  <c r="S796" i="11" s="1"/>
  <c r="X796" i="11" s="1"/>
  <c r="H796" i="11"/>
  <c r="AN795" i="11"/>
  <c r="AE795" i="11"/>
  <c r="AA795" i="11"/>
  <c r="AC795" i="11" s="1"/>
  <c r="H795" i="11"/>
  <c r="AU794" i="11"/>
  <c r="AS794" i="11"/>
  <c r="AQ794" i="11"/>
  <c r="AO794" i="11"/>
  <c r="AM794" i="11"/>
  <c r="AL794" i="11"/>
  <c r="AJ794" i="11"/>
  <c r="AH794" i="11"/>
  <c r="AF794" i="11"/>
  <c r="AD794" i="11"/>
  <c r="AB794" i="11"/>
  <c r="Z794" i="11"/>
  <c r="Y794" i="11"/>
  <c r="W794" i="11"/>
  <c r="V794" i="11"/>
  <c r="U794" i="11"/>
  <c r="T794" i="11"/>
  <c r="R794" i="11"/>
  <c r="P794" i="11"/>
  <c r="O794" i="11"/>
  <c r="M794" i="11"/>
  <c r="K794" i="11"/>
  <c r="J794" i="11"/>
  <c r="I794" i="11"/>
  <c r="G794" i="11"/>
  <c r="F794" i="11"/>
  <c r="AN793" i="11"/>
  <c r="AE793" i="11"/>
  <c r="AA793" i="11"/>
  <c r="AC793" i="11" s="1"/>
  <c r="H793" i="11"/>
  <c r="AU792" i="11"/>
  <c r="AU791" i="11" s="1"/>
  <c r="AU790" i="11" s="1"/>
  <c r="AU789" i="11" s="1"/>
  <c r="AU788" i="11" s="1"/>
  <c r="AS792" i="11"/>
  <c r="AS791" i="11" s="1"/>
  <c r="AS790" i="11" s="1"/>
  <c r="AS789" i="11" s="1"/>
  <c r="AQ792" i="11"/>
  <c r="AQ791" i="11" s="1"/>
  <c r="AQ790" i="11" s="1"/>
  <c r="AQ789" i="11" s="1"/>
  <c r="AQ788" i="11" s="1"/>
  <c r="AO792" i="11"/>
  <c r="AO791" i="11" s="1"/>
  <c r="AO790" i="11" s="1"/>
  <c r="AO789" i="11" s="1"/>
  <c r="AO788" i="11" s="1"/>
  <c r="AM792" i="11"/>
  <c r="AM791" i="11" s="1"/>
  <c r="AM790" i="11" s="1"/>
  <c r="AM789" i="11" s="1"/>
  <c r="AM788" i="11" s="1"/>
  <c r="AL792" i="11"/>
  <c r="AJ792" i="11"/>
  <c r="AH792" i="11"/>
  <c r="AF792" i="11"/>
  <c r="AD792" i="11"/>
  <c r="AC792" i="11"/>
  <c r="AB792" i="11"/>
  <c r="AA792" i="11"/>
  <c r="Z792" i="11"/>
  <c r="Y792" i="11"/>
  <c r="Y791" i="11" s="1"/>
  <c r="Y790" i="11" s="1"/>
  <c r="Y789" i="11" s="1"/>
  <c r="Y788" i="11" s="1"/>
  <c r="W792" i="11"/>
  <c r="W791" i="11" s="1"/>
  <c r="V792" i="11"/>
  <c r="U792" i="11"/>
  <c r="T792" i="11"/>
  <c r="R792" i="11"/>
  <c r="P792" i="11"/>
  <c r="O792" i="11"/>
  <c r="O791" i="11" s="1"/>
  <c r="O790" i="11" s="1"/>
  <c r="O789" i="11" s="1"/>
  <c r="O788" i="11" s="1"/>
  <c r="M792" i="11"/>
  <c r="K792" i="11"/>
  <c r="K791" i="11" s="1"/>
  <c r="K790" i="11" s="1"/>
  <c r="K789" i="11" s="1"/>
  <c r="K788" i="11" s="1"/>
  <c r="J792" i="11"/>
  <c r="I792" i="11"/>
  <c r="I791" i="11" s="1"/>
  <c r="I790" i="11" s="1"/>
  <c r="I789" i="11" s="1"/>
  <c r="I788" i="11" s="1"/>
  <c r="G792" i="11"/>
  <c r="G791" i="11" s="1"/>
  <c r="F792" i="11"/>
  <c r="AL791" i="11"/>
  <c r="AL790" i="11" s="1"/>
  <c r="AL789" i="11" s="1"/>
  <c r="AL788" i="11" s="1"/>
  <c r="AJ791" i="11"/>
  <c r="AJ790" i="11" s="1"/>
  <c r="AJ789" i="11" s="1"/>
  <c r="AJ788" i="11" s="1"/>
  <c r="AH791" i="11"/>
  <c r="AH790" i="11" s="1"/>
  <c r="AF791" i="11"/>
  <c r="AF790" i="11" s="1"/>
  <c r="AF789" i="11" s="1"/>
  <c r="AF788" i="11" s="1"/>
  <c r="AD791" i="11"/>
  <c r="AD790" i="11" s="1"/>
  <c r="AD789" i="11" s="1"/>
  <c r="AD788" i="11" s="1"/>
  <c r="AB791" i="11"/>
  <c r="AB790" i="11" s="1"/>
  <c r="AB789" i="11" s="1"/>
  <c r="AB788" i="11" s="1"/>
  <c r="Z791" i="11"/>
  <c r="Z790" i="11" s="1"/>
  <c r="Z789" i="11" s="1"/>
  <c r="Z788" i="11" s="1"/>
  <c r="V791" i="11"/>
  <c r="V790" i="11" s="1"/>
  <c r="V789" i="11" s="1"/>
  <c r="V788" i="11" s="1"/>
  <c r="T791" i="11"/>
  <c r="T790" i="11" s="1"/>
  <c r="T789" i="11" s="1"/>
  <c r="T788" i="11" s="1"/>
  <c r="R791" i="11"/>
  <c r="R790" i="11" s="1"/>
  <c r="R789" i="11" s="1"/>
  <c r="R788" i="11" s="1"/>
  <c r="P791" i="11"/>
  <c r="P790" i="11" s="1"/>
  <c r="P789" i="11" s="1"/>
  <c r="P788" i="11" s="1"/>
  <c r="J791" i="11"/>
  <c r="J790" i="11" s="1"/>
  <c r="F791" i="11"/>
  <c r="F790" i="11" s="1"/>
  <c r="W790" i="11"/>
  <c r="W789" i="11" s="1"/>
  <c r="W788" i="11" s="1"/>
  <c r="G790" i="11"/>
  <c r="G789" i="11" s="1"/>
  <c r="G788" i="11" s="1"/>
  <c r="AH789" i="11"/>
  <c r="AH788" i="11" s="1"/>
  <c r="J789" i="11"/>
  <c r="J788" i="11" s="1"/>
  <c r="F789" i="11"/>
  <c r="F788" i="11" s="1"/>
  <c r="AS788" i="11"/>
  <c r="AV787" i="11"/>
  <c r="AV786" i="11" s="1"/>
  <c r="AV785" i="11" s="1"/>
  <c r="AV784" i="11" s="1"/>
  <c r="AV783" i="11" s="1"/>
  <c r="AR787" i="11"/>
  <c r="AT787" i="11" s="1"/>
  <c r="AT786" i="11" s="1"/>
  <c r="AT785" i="11" s="1"/>
  <c r="AT784" i="11" s="1"/>
  <c r="AT783" i="11" s="1"/>
  <c r="AP787" i="11"/>
  <c r="AC787" i="11"/>
  <c r="H787" i="11"/>
  <c r="L787" i="11" s="1"/>
  <c r="AU786" i="11"/>
  <c r="AU785" i="11" s="1"/>
  <c r="AU784" i="11" s="1"/>
  <c r="AU783" i="11" s="1"/>
  <c r="AU768" i="11" s="1"/>
  <c r="AS786" i="11"/>
  <c r="AS785" i="11" s="1"/>
  <c r="AS784" i="11" s="1"/>
  <c r="AS783" i="11" s="1"/>
  <c r="AS768" i="11" s="1"/>
  <c r="AQ786" i="11"/>
  <c r="AQ785" i="11" s="1"/>
  <c r="AQ784" i="11" s="1"/>
  <c r="AQ783" i="11" s="1"/>
  <c r="AQ768" i="11" s="1"/>
  <c r="AP786" i="11"/>
  <c r="AO786" i="11"/>
  <c r="AO785" i="11" s="1"/>
  <c r="AM786" i="11"/>
  <c r="AL786" i="11"/>
  <c r="AL785" i="11" s="1"/>
  <c r="AL784" i="11" s="1"/>
  <c r="AL783" i="11" s="1"/>
  <c r="AL768" i="11" s="1"/>
  <c r="AJ786" i="11"/>
  <c r="AJ785" i="11" s="1"/>
  <c r="AJ784" i="11" s="1"/>
  <c r="AJ783" i="11" s="1"/>
  <c r="AJ768" i="11" s="1"/>
  <c r="AH786" i="11"/>
  <c r="AH785" i="11" s="1"/>
  <c r="AH784" i="11" s="1"/>
  <c r="AH783" i="11" s="1"/>
  <c r="AF786" i="11"/>
  <c r="AF785" i="11" s="1"/>
  <c r="AD786" i="11"/>
  <c r="AD785" i="11" s="1"/>
  <c r="AD784" i="11" s="1"/>
  <c r="AD783" i="11" s="1"/>
  <c r="AD768" i="11" s="1"/>
  <c r="AB786" i="11"/>
  <c r="AB785" i="11" s="1"/>
  <c r="AB784" i="11" s="1"/>
  <c r="AB783" i="11" s="1"/>
  <c r="AB768" i="11" s="1"/>
  <c r="Z786" i="11"/>
  <c r="Y786" i="11"/>
  <c r="Y785" i="11" s="1"/>
  <c r="Y784" i="11" s="1"/>
  <c r="Y783" i="11" s="1"/>
  <c r="Y768" i="11" s="1"/>
  <c r="W786" i="11"/>
  <c r="W785" i="11" s="1"/>
  <c r="V786" i="11"/>
  <c r="U786" i="11"/>
  <c r="U785" i="11" s="1"/>
  <c r="U784" i="11" s="1"/>
  <c r="U783" i="11" s="1"/>
  <c r="T786" i="11"/>
  <c r="R786" i="11"/>
  <c r="P786" i="11"/>
  <c r="O786" i="11"/>
  <c r="O785" i="11" s="1"/>
  <c r="M786" i="11"/>
  <c r="M785" i="11" s="1"/>
  <c r="M784" i="11" s="1"/>
  <c r="M783" i="11" s="1"/>
  <c r="M768" i="11" s="1"/>
  <c r="K786" i="11"/>
  <c r="K785" i="11" s="1"/>
  <c r="K784" i="11" s="1"/>
  <c r="K783" i="11" s="1"/>
  <c r="J786" i="11"/>
  <c r="I786" i="11"/>
  <c r="I785" i="11" s="1"/>
  <c r="I784" i="11" s="1"/>
  <c r="I783" i="11" s="1"/>
  <c r="I768" i="11" s="1"/>
  <c r="G786" i="11"/>
  <c r="G785" i="11" s="1"/>
  <c r="F786" i="11"/>
  <c r="AP785" i="11"/>
  <c r="AP784" i="11" s="1"/>
  <c r="AM785" i="11"/>
  <c r="AM784" i="11" s="1"/>
  <c r="AM783" i="11" s="1"/>
  <c r="Z785" i="11"/>
  <c r="Z784" i="11" s="1"/>
  <c r="Z783" i="11" s="1"/>
  <c r="Z768" i="11" s="1"/>
  <c r="V785" i="11"/>
  <c r="V784" i="11" s="1"/>
  <c r="V783" i="11" s="1"/>
  <c r="T785" i="11"/>
  <c r="T784" i="11" s="1"/>
  <c r="R785" i="11"/>
  <c r="R784" i="11" s="1"/>
  <c r="R783" i="11" s="1"/>
  <c r="P785" i="11"/>
  <c r="P784" i="11" s="1"/>
  <c r="J785" i="11"/>
  <c r="J784" i="11" s="1"/>
  <c r="J783" i="11" s="1"/>
  <c r="F785" i="11"/>
  <c r="F784" i="11" s="1"/>
  <c r="F783" i="11" s="1"/>
  <c r="F768" i="11" s="1"/>
  <c r="AO784" i="11"/>
  <c r="AO783" i="11" s="1"/>
  <c r="AO768" i="11" s="1"/>
  <c r="AF784" i="11"/>
  <c r="AF783" i="11" s="1"/>
  <c r="AF768" i="11" s="1"/>
  <c r="W784" i="11"/>
  <c r="W783" i="11" s="1"/>
  <c r="W768" i="11" s="1"/>
  <c r="O784" i="11"/>
  <c r="O783" i="11" s="1"/>
  <c r="G784" i="11"/>
  <c r="G783" i="11" s="1"/>
  <c r="G768" i="11" s="1"/>
  <c r="AP783" i="11"/>
  <c r="T783" i="11"/>
  <c r="P783" i="11"/>
  <c r="P768" i="11" s="1"/>
  <c r="S782" i="11"/>
  <c r="Q782" i="11"/>
  <c r="W781" i="11"/>
  <c r="V781" i="11"/>
  <c r="V780" i="11" s="1"/>
  <c r="U781" i="11"/>
  <c r="T781" i="11"/>
  <c r="R781" i="11"/>
  <c r="R780" i="11" s="1"/>
  <c r="Q781" i="11"/>
  <c r="P781" i="11"/>
  <c r="O781" i="11"/>
  <c r="W780" i="11"/>
  <c r="U780" i="11"/>
  <c r="T780" i="11"/>
  <c r="Q780" i="11"/>
  <c r="P780" i="11"/>
  <c r="O780" i="11"/>
  <c r="X779" i="11"/>
  <c r="X778" i="11" s="1"/>
  <c r="V778" i="11"/>
  <c r="T778" i="11"/>
  <c r="X777" i="11"/>
  <c r="X776" i="11" s="1"/>
  <c r="V776" i="11"/>
  <c r="T776" i="11"/>
  <c r="AR775" i="11"/>
  <c r="AE775" i="11"/>
  <c r="N775" i="11"/>
  <c r="L775" i="11"/>
  <c r="AU774" i="11"/>
  <c r="AS774" i="11"/>
  <c r="AQ774" i="11"/>
  <c r="AJ774" i="11"/>
  <c r="AH774" i="11"/>
  <c r="AF774" i="11"/>
  <c r="AD774" i="11"/>
  <c r="W774" i="11"/>
  <c r="V774" i="11"/>
  <c r="U774" i="11"/>
  <c r="T774" i="11"/>
  <c r="T771" i="11" s="1"/>
  <c r="T770" i="11" s="1"/>
  <c r="T769" i="11" s="1"/>
  <c r="R774" i="11"/>
  <c r="P774" i="11"/>
  <c r="P771" i="11" s="1"/>
  <c r="P770" i="11" s="1"/>
  <c r="P769" i="11" s="1"/>
  <c r="O774" i="11"/>
  <c r="M774" i="11"/>
  <c r="L774" i="11"/>
  <c r="L771" i="11" s="1"/>
  <c r="L770" i="11" s="1"/>
  <c r="L769" i="11" s="1"/>
  <c r="K774" i="11"/>
  <c r="J774" i="11"/>
  <c r="J771" i="11" s="1"/>
  <c r="J770" i="11" s="1"/>
  <c r="J769" i="11" s="1"/>
  <c r="I774" i="11"/>
  <c r="AR773" i="11"/>
  <c r="AT773" i="11" s="1"/>
  <c r="AV773" i="11" s="1"/>
  <c r="AV772" i="11" s="1"/>
  <c r="AI773" i="11"/>
  <c r="AG773" i="11"/>
  <c r="Q773" i="11"/>
  <c r="N773" i="11"/>
  <c r="AU772" i="11"/>
  <c r="AT772" i="11"/>
  <c r="AS772" i="11"/>
  <c r="AR772" i="11"/>
  <c r="AQ772" i="11"/>
  <c r="AJ772" i="11"/>
  <c r="AH772" i="11"/>
  <c r="AG772" i="11"/>
  <c r="AF772" i="11"/>
  <c r="W772" i="11"/>
  <c r="V772" i="11"/>
  <c r="U772" i="11"/>
  <c r="T772" i="11"/>
  <c r="R772" i="11"/>
  <c r="P772" i="11"/>
  <c r="O772" i="11"/>
  <c r="N772" i="11"/>
  <c r="M772" i="11"/>
  <c r="AU771" i="11"/>
  <c r="AS771" i="11"/>
  <c r="AQ771" i="11"/>
  <c r="AJ771" i="11"/>
  <c r="AH771" i="11"/>
  <c r="AF771" i="11"/>
  <c r="AD771" i="11"/>
  <c r="AC771" i="11"/>
  <c r="AC770" i="11" s="1"/>
  <c r="AB771" i="11"/>
  <c r="AA771" i="11"/>
  <c r="Z771" i="11"/>
  <c r="Y771" i="11"/>
  <c r="Y770" i="11" s="1"/>
  <c r="W771" i="11"/>
  <c r="U771" i="11"/>
  <c r="U770" i="11" s="1"/>
  <c r="U769" i="11" s="1"/>
  <c r="O771" i="11"/>
  <c r="M771" i="11"/>
  <c r="M770" i="11" s="1"/>
  <c r="M769" i="11" s="1"/>
  <c r="K771" i="11"/>
  <c r="I771" i="11"/>
  <c r="I770" i="11" s="1"/>
  <c r="I769" i="11" s="1"/>
  <c r="AU770" i="11"/>
  <c r="AS770" i="11"/>
  <c r="AQ770" i="11"/>
  <c r="AP770" i="11"/>
  <c r="AO770" i="11"/>
  <c r="AN770" i="11"/>
  <c r="AM770" i="11"/>
  <c r="AL770" i="11"/>
  <c r="AJ770" i="11"/>
  <c r="AH770" i="11"/>
  <c r="AH769" i="11" s="1"/>
  <c r="AF770" i="11"/>
  <c r="AD770" i="11"/>
  <c r="AB770" i="11"/>
  <c r="AA770" i="11"/>
  <c r="Z770" i="11"/>
  <c r="W770" i="11"/>
  <c r="W769" i="11" s="1"/>
  <c r="O770" i="11"/>
  <c r="K770" i="11"/>
  <c r="K769" i="11" s="1"/>
  <c r="AU769" i="11"/>
  <c r="AS769" i="11"/>
  <c r="AQ769" i="11"/>
  <c r="AJ769" i="11"/>
  <c r="AF769" i="11"/>
  <c r="AD769" i="11"/>
  <c r="O769" i="11"/>
  <c r="AN768" i="11"/>
  <c r="AM768" i="11"/>
  <c r="AA768" i="11"/>
  <c r="X767" i="11"/>
  <c r="X766" i="11" s="1"/>
  <c r="W766" i="11"/>
  <c r="AP765" i="11"/>
  <c r="AR765" i="11" s="1"/>
  <c r="AT765" i="11" s="1"/>
  <c r="AV765" i="11" s="1"/>
  <c r="AN765" i="11"/>
  <c r="AC765" i="11"/>
  <c r="AA765" i="11"/>
  <c r="L765" i="11"/>
  <c r="N765" i="11" s="1"/>
  <c r="Q765" i="11" s="1"/>
  <c r="H765" i="11"/>
  <c r="AV764" i="11"/>
  <c r="AV763" i="11" s="1"/>
  <c r="AV762" i="11" s="1"/>
  <c r="AU764" i="11"/>
  <c r="AT764" i="11"/>
  <c r="AT763" i="11" s="1"/>
  <c r="AS764" i="11"/>
  <c r="AR764" i="11"/>
  <c r="AR763" i="11" s="1"/>
  <c r="AR762" i="11" s="1"/>
  <c r="AQ764" i="11"/>
  <c r="AP764" i="11"/>
  <c r="AP763" i="11" s="1"/>
  <c r="AP762" i="11" s="1"/>
  <c r="AP753" i="11" s="1"/>
  <c r="AP752" i="11" s="1"/>
  <c r="AO764" i="11"/>
  <c r="AN764" i="11"/>
  <c r="AN763" i="11" s="1"/>
  <c r="AN762" i="11" s="1"/>
  <c r="AN753" i="11" s="1"/>
  <c r="AM764" i="11"/>
  <c r="AL764" i="11"/>
  <c r="AL763" i="11" s="1"/>
  <c r="AL762" i="11" s="1"/>
  <c r="AL753" i="11" s="1"/>
  <c r="AL752" i="11" s="1"/>
  <c r="AJ764" i="11"/>
  <c r="AJ763" i="11" s="1"/>
  <c r="AH764" i="11"/>
  <c r="AH763" i="11" s="1"/>
  <c r="AF764" i="11"/>
  <c r="AF763" i="11" s="1"/>
  <c r="AF762" i="11" s="1"/>
  <c r="AD764" i="11"/>
  <c r="AD763" i="11" s="1"/>
  <c r="AD762" i="11" s="1"/>
  <c r="AB764" i="11"/>
  <c r="AB763" i="11" s="1"/>
  <c r="AA764" i="11"/>
  <c r="Z764" i="11"/>
  <c r="Z763" i="11" s="1"/>
  <c r="Y764" i="11"/>
  <c r="W764" i="11"/>
  <c r="V764" i="11"/>
  <c r="V763" i="11" s="1"/>
  <c r="U764" i="11"/>
  <c r="T764" i="11"/>
  <c r="T763" i="11" s="1"/>
  <c r="R764" i="11"/>
  <c r="R763" i="11" s="1"/>
  <c r="P764" i="11"/>
  <c r="P763" i="11" s="1"/>
  <c r="O764" i="11"/>
  <c r="M764" i="11"/>
  <c r="K764" i="11"/>
  <c r="J764" i="11"/>
  <c r="J763" i="11" s="1"/>
  <c r="I764" i="11"/>
  <c r="H764" i="11"/>
  <c r="H763" i="11" s="1"/>
  <c r="G764" i="11"/>
  <c r="F764" i="11"/>
  <c r="F763" i="11" s="1"/>
  <c r="AU763" i="11"/>
  <c r="AU762" i="11" s="1"/>
  <c r="AS763" i="11"/>
  <c r="AS762" i="11" s="1"/>
  <c r="AQ763" i="11"/>
  <c r="AQ762" i="11" s="1"/>
  <c r="AO763" i="11"/>
  <c r="AO762" i="11" s="1"/>
  <c r="AM763" i="11"/>
  <c r="AM762" i="11" s="1"/>
  <c r="AM753" i="11" s="1"/>
  <c r="AM752" i="11" s="1"/>
  <c r="AA763" i="11"/>
  <c r="AA762" i="11" s="1"/>
  <c r="Y763" i="11"/>
  <c r="Y762" i="11" s="1"/>
  <c r="U763" i="11"/>
  <c r="U762" i="11" s="1"/>
  <c r="O763" i="11"/>
  <c r="O762" i="11" s="1"/>
  <c r="M763" i="11"/>
  <c r="M762" i="11" s="1"/>
  <c r="K763" i="11"/>
  <c r="K762" i="11" s="1"/>
  <c r="I763" i="11"/>
  <c r="I762" i="11" s="1"/>
  <c r="G763" i="11"/>
  <c r="G762" i="11" s="1"/>
  <c r="AT762" i="11"/>
  <c r="AJ762" i="11"/>
  <c r="AH762" i="11"/>
  <c r="AH753" i="11" s="1"/>
  <c r="AH752" i="11" s="1"/>
  <c r="AB762" i="11"/>
  <c r="AB753" i="11" s="1"/>
  <c r="AB752" i="11" s="1"/>
  <c r="Z762" i="11"/>
  <c r="Z753" i="11" s="1"/>
  <c r="Z752" i="11" s="1"/>
  <c r="V762" i="11"/>
  <c r="T762" i="11"/>
  <c r="R762" i="11"/>
  <c r="P762" i="11"/>
  <c r="J762" i="11"/>
  <c r="H762" i="11"/>
  <c r="F762" i="11"/>
  <c r="F753" i="11" s="1"/>
  <c r="F752" i="11" s="1"/>
  <c r="AT761" i="11"/>
  <c r="AR761" i="11"/>
  <c r="AG761" i="11"/>
  <c r="AE761" i="11"/>
  <c r="L761" i="11"/>
  <c r="AU760" i="11"/>
  <c r="AS760" i="11"/>
  <c r="AR760" i="11"/>
  <c r="AQ760" i="11"/>
  <c r="AJ760" i="11"/>
  <c r="AJ755" i="11" s="1"/>
  <c r="AJ754" i="11" s="1"/>
  <c r="AH760" i="11"/>
  <c r="AH755" i="11" s="1"/>
  <c r="AH754" i="11" s="1"/>
  <c r="AF760" i="11"/>
  <c r="AE760" i="11"/>
  <c r="W760" i="11"/>
  <c r="V760" i="11"/>
  <c r="U760" i="11"/>
  <c r="T760" i="11"/>
  <c r="R760" i="11"/>
  <c r="R755" i="11" s="1"/>
  <c r="R754" i="11" s="1"/>
  <c r="P760" i="11"/>
  <c r="O760" i="11"/>
  <c r="I760" i="11"/>
  <c r="AP759" i="11"/>
  <c r="AR759" i="11" s="1"/>
  <c r="AT759" i="11" s="1"/>
  <c r="AE759" i="11"/>
  <c r="AG759" i="11" s="1"/>
  <c r="AC759" i="11"/>
  <c r="L759" i="11"/>
  <c r="H759" i="11"/>
  <c r="AU758" i="11"/>
  <c r="AS758" i="11"/>
  <c r="AR758" i="11"/>
  <c r="AQ758" i="11"/>
  <c r="AP758" i="11"/>
  <c r="AO758" i="11"/>
  <c r="AJ758" i="11"/>
  <c r="AH758" i="11"/>
  <c r="AF758" i="11"/>
  <c r="AE758" i="11"/>
  <c r="AD758" i="11"/>
  <c r="AC758" i="11"/>
  <c r="AB758" i="11"/>
  <c r="W758" i="11"/>
  <c r="V758" i="11"/>
  <c r="V755" i="11" s="1"/>
  <c r="V754" i="11" s="1"/>
  <c r="U758" i="11"/>
  <c r="T758" i="11"/>
  <c r="T755" i="11" s="1"/>
  <c r="T754" i="11" s="1"/>
  <c r="R758" i="11"/>
  <c r="P758" i="11"/>
  <c r="P755" i="11" s="1"/>
  <c r="P754" i="11" s="1"/>
  <c r="P753" i="11" s="1"/>
  <c r="O758" i="11"/>
  <c r="M758" i="11"/>
  <c r="K758" i="11"/>
  <c r="J758" i="11"/>
  <c r="I758" i="11"/>
  <c r="H758" i="11"/>
  <c r="H755" i="11" s="1"/>
  <c r="H754" i="11" s="1"/>
  <c r="H753" i="11" s="1"/>
  <c r="G758" i="11"/>
  <c r="AR757" i="11"/>
  <c r="AE757" i="11"/>
  <c r="J757" i="11"/>
  <c r="AU756" i="11"/>
  <c r="AS756" i="11"/>
  <c r="AQ756" i="11"/>
  <c r="AJ756" i="11"/>
  <c r="AH756" i="11"/>
  <c r="AF756" i="11"/>
  <c r="AF755" i="11" s="1"/>
  <c r="AF754" i="11" s="1"/>
  <c r="AD756" i="11"/>
  <c r="W756" i="11"/>
  <c r="V756" i="11"/>
  <c r="U756" i="11"/>
  <c r="T756" i="11"/>
  <c r="R756" i="11"/>
  <c r="P756" i="11"/>
  <c r="O756" i="11"/>
  <c r="M756" i="11"/>
  <c r="K756" i="11"/>
  <c r="K755" i="11" s="1"/>
  <c r="K754" i="11" s="1"/>
  <c r="K753" i="11" s="1"/>
  <c r="K752" i="11" s="1"/>
  <c r="I756" i="11"/>
  <c r="AU755" i="11"/>
  <c r="AQ755" i="11"/>
  <c r="AQ754" i="11" s="1"/>
  <c r="AQ753" i="11" s="1"/>
  <c r="AQ752" i="11" s="1"/>
  <c r="AO755" i="11"/>
  <c r="AN755" i="11"/>
  <c r="AM755" i="11"/>
  <c r="AL755" i="11"/>
  <c r="AD755" i="11"/>
  <c r="AD754" i="11" s="1"/>
  <c r="AB755" i="11"/>
  <c r="AA755" i="11"/>
  <c r="Z755" i="11"/>
  <c r="Y755" i="11"/>
  <c r="W755" i="11"/>
  <c r="U755" i="11"/>
  <c r="U754" i="11" s="1"/>
  <c r="O755" i="11"/>
  <c r="M755" i="11"/>
  <c r="M754" i="11" s="1"/>
  <c r="I755" i="11"/>
  <c r="I754" i="11" s="1"/>
  <c r="I753" i="11" s="1"/>
  <c r="I752" i="11" s="1"/>
  <c r="G755" i="11"/>
  <c r="AU754" i="11"/>
  <c r="AO754" i="11"/>
  <c r="AB754" i="11"/>
  <c r="W754" i="11"/>
  <c r="O754" i="11"/>
  <c r="G754" i="11"/>
  <c r="AO753" i="11"/>
  <c r="AO752" i="11" s="1"/>
  <c r="AA753" i="11"/>
  <c r="AA752" i="11" s="1"/>
  <c r="Y753" i="11"/>
  <c r="Y752" i="11" s="1"/>
  <c r="U753" i="11"/>
  <c r="U752" i="11" s="1"/>
  <c r="M753" i="11"/>
  <c r="M752" i="11" s="1"/>
  <c r="AN752" i="11"/>
  <c r="P752" i="11"/>
  <c r="H752" i="11"/>
  <c r="AP751" i="11"/>
  <c r="AR751" i="11" s="1"/>
  <c r="AT751" i="11" s="1"/>
  <c r="AN751" i="11"/>
  <c r="AC751" i="11"/>
  <c r="AA751" i="11"/>
  <c r="L751" i="11"/>
  <c r="N751" i="11" s="1"/>
  <c r="H751" i="11"/>
  <c r="AU750" i="11"/>
  <c r="AS750" i="11"/>
  <c r="AQ750" i="11"/>
  <c r="AP750" i="11"/>
  <c r="AO750" i="11"/>
  <c r="AN750" i="11"/>
  <c r="AM750" i="11"/>
  <c r="AL750" i="11"/>
  <c r="AJ750" i="11"/>
  <c r="AH750" i="11"/>
  <c r="AF750" i="11"/>
  <c r="AD750" i="11"/>
  <c r="AB750" i="11"/>
  <c r="AA750" i="11"/>
  <c r="Z750" i="11"/>
  <c r="Y750" i="11"/>
  <c r="W750" i="11"/>
  <c r="V750" i="11"/>
  <c r="U750" i="11"/>
  <c r="T750" i="11"/>
  <c r="R750" i="11"/>
  <c r="P750" i="11"/>
  <c r="O750" i="11"/>
  <c r="M750" i="11"/>
  <c r="L750" i="11"/>
  <c r="K750" i="11"/>
  <c r="J750" i="11"/>
  <c r="I750" i="11"/>
  <c r="H750" i="11"/>
  <c r="G750" i="11"/>
  <c r="F750" i="11"/>
  <c r="AT749" i="11"/>
  <c r="AP749" i="11"/>
  <c r="AR749" i="11" s="1"/>
  <c r="AN749" i="11"/>
  <c r="AC749" i="11"/>
  <c r="AA749" i="11"/>
  <c r="Q749" i="11"/>
  <c r="L749" i="11"/>
  <c r="N749" i="11" s="1"/>
  <c r="N748" i="11" s="1"/>
  <c r="H749" i="11"/>
  <c r="AU748" i="11"/>
  <c r="AS748" i="11"/>
  <c r="AR748" i="11"/>
  <c r="AQ748" i="11"/>
  <c r="AP748" i="11"/>
  <c r="AO748" i="11"/>
  <c r="AN748" i="11"/>
  <c r="AM748" i="11"/>
  <c r="AL748" i="11"/>
  <c r="AJ748" i="11"/>
  <c r="AH748" i="11"/>
  <c r="AF748" i="11"/>
  <c r="AD748" i="11"/>
  <c r="AB748" i="11"/>
  <c r="AA748" i="11"/>
  <c r="Z748" i="11"/>
  <c r="Y748" i="11"/>
  <c r="W748" i="11"/>
  <c r="V748" i="11"/>
  <c r="U748" i="11"/>
  <c r="T748" i="11"/>
  <c r="R748" i="11"/>
  <c r="P748" i="11"/>
  <c r="O748" i="11"/>
  <c r="M748" i="11"/>
  <c r="L748" i="11"/>
  <c r="K748" i="11"/>
  <c r="J748" i="11"/>
  <c r="I748" i="11"/>
  <c r="H748" i="11"/>
  <c r="G748" i="11"/>
  <c r="F748" i="11"/>
  <c r="AP747" i="11"/>
  <c r="AR747" i="11" s="1"/>
  <c r="AN747" i="11"/>
  <c r="AC747" i="11"/>
  <c r="AA747" i="11"/>
  <c r="L747" i="11"/>
  <c r="N747" i="11" s="1"/>
  <c r="N746" i="11" s="1"/>
  <c r="H747" i="11"/>
  <c r="AU746" i="11"/>
  <c r="AS746" i="11"/>
  <c r="AQ746" i="11"/>
  <c r="AP746" i="11"/>
  <c r="AO746" i="11"/>
  <c r="AN746" i="11"/>
  <c r="AM746" i="11"/>
  <c r="AL746" i="11"/>
  <c r="AJ746" i="11"/>
  <c r="AH746" i="11"/>
  <c r="AF746" i="11"/>
  <c r="AD746" i="11"/>
  <c r="AB746" i="11"/>
  <c r="AA746" i="11"/>
  <c r="Z746" i="11"/>
  <c r="Y746" i="11"/>
  <c r="W746" i="11"/>
  <c r="V746" i="11"/>
  <c r="U746" i="11"/>
  <c r="T746" i="11"/>
  <c r="R746" i="11"/>
  <c r="P746" i="11"/>
  <c r="O746" i="11"/>
  <c r="M746" i="11"/>
  <c r="L746" i="11"/>
  <c r="K746" i="11"/>
  <c r="J746" i="11"/>
  <c r="I746" i="11"/>
  <c r="H746" i="11"/>
  <c r="G746" i="11"/>
  <c r="F746" i="11"/>
  <c r="AT745" i="11"/>
  <c r="AP745" i="11"/>
  <c r="AR745" i="11" s="1"/>
  <c r="AN745" i="11"/>
  <c r="AC745" i="11"/>
  <c r="AA745" i="11"/>
  <c r="Q745" i="11"/>
  <c r="L745" i="11"/>
  <c r="N745" i="11" s="1"/>
  <c r="N744" i="11" s="1"/>
  <c r="H745" i="11"/>
  <c r="AU744" i="11"/>
  <c r="AS744" i="11"/>
  <c r="AR744" i="11"/>
  <c r="AQ744" i="11"/>
  <c r="AP744" i="11"/>
  <c r="AO744" i="11"/>
  <c r="AN744" i="11"/>
  <c r="AM744" i="11"/>
  <c r="AL744" i="11"/>
  <c r="AJ744" i="11"/>
  <c r="AH744" i="11"/>
  <c r="AF744" i="11"/>
  <c r="AD744" i="11"/>
  <c r="AB744" i="11"/>
  <c r="AA744" i="11"/>
  <c r="Z744" i="11"/>
  <c r="Y744" i="11"/>
  <c r="W744" i="11"/>
  <c r="V744" i="11"/>
  <c r="U744" i="11"/>
  <c r="T744" i="11"/>
  <c r="R744" i="11"/>
  <c r="P744" i="11"/>
  <c r="O744" i="11"/>
  <c r="M744" i="11"/>
  <c r="L744" i="11"/>
  <c r="K744" i="11"/>
  <c r="J744" i="11"/>
  <c r="I744" i="11"/>
  <c r="H744" i="11"/>
  <c r="G744" i="11"/>
  <c r="F744" i="11"/>
  <c r="AP743" i="11"/>
  <c r="AR743" i="11" s="1"/>
  <c r="AT743" i="11" s="1"/>
  <c r="AN743" i="11"/>
  <c r="AC743" i="11"/>
  <c r="AA743" i="11"/>
  <c r="L743" i="11"/>
  <c r="N743" i="11" s="1"/>
  <c r="H743" i="11"/>
  <c r="AU742" i="11"/>
  <c r="AS742" i="11"/>
  <c r="AQ742" i="11"/>
  <c r="AP742" i="11"/>
  <c r="AO742" i="11"/>
  <c r="AN742" i="11"/>
  <c r="AM742" i="11"/>
  <c r="AL742" i="11"/>
  <c r="AJ742" i="11"/>
  <c r="AH742" i="11"/>
  <c r="AF742" i="11"/>
  <c r="AD742" i="11"/>
  <c r="AB742" i="11"/>
  <c r="AA742" i="11"/>
  <c r="Z742" i="11"/>
  <c r="Y742" i="11"/>
  <c r="W742" i="11"/>
  <c r="V742" i="11"/>
  <c r="U742" i="11"/>
  <c r="T742" i="11"/>
  <c r="R742" i="11"/>
  <c r="P742" i="11"/>
  <c r="O742" i="11"/>
  <c r="M742" i="11"/>
  <c r="L742" i="11"/>
  <c r="K742" i="11"/>
  <c r="J742" i="11"/>
  <c r="I742" i="11"/>
  <c r="H742" i="11"/>
  <c r="G742" i="11"/>
  <c r="F742" i="11"/>
  <c r="AT741" i="11"/>
  <c r="AP741" i="11"/>
  <c r="AR741" i="11" s="1"/>
  <c r="AN741" i="11"/>
  <c r="AC741" i="11"/>
  <c r="AA741" i="11"/>
  <c r="Q741" i="11"/>
  <c r="L741" i="11"/>
  <c r="N741" i="11" s="1"/>
  <c r="N740" i="11" s="1"/>
  <c r="H741" i="11"/>
  <c r="AU740" i="11"/>
  <c r="AS740" i="11"/>
  <c r="AR740" i="11"/>
  <c r="AQ740" i="11"/>
  <c r="AP740" i="11"/>
  <c r="AP739" i="11" s="1"/>
  <c r="AO740" i="11"/>
  <c r="AN740" i="11"/>
  <c r="AM740" i="11"/>
  <c r="AL740" i="11"/>
  <c r="AL739" i="11" s="1"/>
  <c r="AJ740" i="11"/>
  <c r="AH740" i="11"/>
  <c r="AH739" i="11" s="1"/>
  <c r="AF740" i="11"/>
  <c r="AD740" i="11"/>
  <c r="AD739" i="11" s="1"/>
  <c r="AB740" i="11"/>
  <c r="AA740" i="11"/>
  <c r="Z740" i="11"/>
  <c r="Z739" i="11" s="1"/>
  <c r="Y740" i="11"/>
  <c r="W740" i="11"/>
  <c r="V740" i="11"/>
  <c r="V739" i="11" s="1"/>
  <c r="U740" i="11"/>
  <c r="T740" i="11"/>
  <c r="R740" i="11"/>
  <c r="R739" i="11" s="1"/>
  <c r="P740" i="11"/>
  <c r="O740" i="11"/>
  <c r="M740" i="11"/>
  <c r="L740" i="11"/>
  <c r="L739" i="11" s="1"/>
  <c r="K740" i="11"/>
  <c r="J740" i="11"/>
  <c r="J739" i="11" s="1"/>
  <c r="I740" i="11"/>
  <c r="H740" i="11"/>
  <c r="H739" i="11" s="1"/>
  <c r="G740" i="11"/>
  <c r="F740" i="11"/>
  <c r="F739" i="11" s="1"/>
  <c r="AU739" i="11"/>
  <c r="AS739" i="11"/>
  <c r="AQ739" i="11"/>
  <c r="AO739" i="11"/>
  <c r="AM739" i="11"/>
  <c r="AA739" i="11"/>
  <c r="Y739" i="11"/>
  <c r="W739" i="11"/>
  <c r="U739" i="11"/>
  <c r="O739" i="11"/>
  <c r="M739" i="11"/>
  <c r="K739" i="11"/>
  <c r="I739" i="11"/>
  <c r="G739" i="11"/>
  <c r="AR738" i="11"/>
  <c r="AN738" i="11"/>
  <c r="AP738" i="11" s="1"/>
  <c r="AL738" i="11"/>
  <c r="AC738" i="11"/>
  <c r="Y738" i="11"/>
  <c r="AA738" i="11" s="1"/>
  <c r="AA737" i="11" s="1"/>
  <c r="AA736" i="11" s="1"/>
  <c r="H738" i="11"/>
  <c r="F738" i="11"/>
  <c r="AU737" i="11"/>
  <c r="AS737" i="11"/>
  <c r="AQ737" i="11"/>
  <c r="AP737" i="11"/>
  <c r="AP736" i="11" s="1"/>
  <c r="AO737" i="11"/>
  <c r="AN737" i="11"/>
  <c r="AN736" i="11" s="1"/>
  <c r="AM737" i="11"/>
  <c r="AL737" i="11"/>
  <c r="AL736" i="11" s="1"/>
  <c r="AJ737" i="11"/>
  <c r="AJ736" i="11" s="1"/>
  <c r="AH737" i="11"/>
  <c r="AH736" i="11" s="1"/>
  <c r="AF737" i="11"/>
  <c r="AF736" i="11" s="1"/>
  <c r="AD737" i="11"/>
  <c r="AD736" i="11" s="1"/>
  <c r="AB737" i="11"/>
  <c r="AB736" i="11" s="1"/>
  <c r="Z737" i="11"/>
  <c r="Z736" i="11" s="1"/>
  <c r="Z735" i="11" s="1"/>
  <c r="W737" i="11"/>
  <c r="V737" i="11"/>
  <c r="V736" i="11" s="1"/>
  <c r="V735" i="11" s="1"/>
  <c r="U737" i="11"/>
  <c r="T737" i="11"/>
  <c r="T736" i="11" s="1"/>
  <c r="R737" i="11"/>
  <c r="R736" i="11" s="1"/>
  <c r="P737" i="11"/>
  <c r="P736" i="11" s="1"/>
  <c r="O737" i="11"/>
  <c r="M737" i="11"/>
  <c r="K737" i="11"/>
  <c r="J737" i="11"/>
  <c r="J736" i="11" s="1"/>
  <c r="J735" i="11" s="1"/>
  <c r="I737" i="11"/>
  <c r="G737" i="11"/>
  <c r="F737" i="11"/>
  <c r="F736" i="11" s="1"/>
  <c r="AU736" i="11"/>
  <c r="AU735" i="11" s="1"/>
  <c r="AS736" i="11"/>
  <c r="AS735" i="11" s="1"/>
  <c r="AQ736" i="11"/>
  <c r="AQ735" i="11" s="1"/>
  <c r="AO736" i="11"/>
  <c r="AO735" i="11" s="1"/>
  <c r="AO717" i="11" s="1"/>
  <c r="AO716" i="11" s="1"/>
  <c r="AM736" i="11"/>
  <c r="AM735" i="11" s="1"/>
  <c r="AM717" i="11" s="1"/>
  <c r="W736" i="11"/>
  <c r="U736" i="11"/>
  <c r="U735" i="11" s="1"/>
  <c r="O736" i="11"/>
  <c r="O735" i="11" s="1"/>
  <c r="M736" i="11"/>
  <c r="M735" i="11" s="1"/>
  <c r="K736" i="11"/>
  <c r="K735" i="11" s="1"/>
  <c r="K717" i="11" s="1"/>
  <c r="K716" i="11" s="1"/>
  <c r="I736" i="11"/>
  <c r="I735" i="11" s="1"/>
  <c r="G736" i="11"/>
  <c r="G735" i="11" s="1"/>
  <c r="AT734" i="11"/>
  <c r="AR734" i="11"/>
  <c r="AG734" i="11"/>
  <c r="AE734" i="11"/>
  <c r="Q734" i="11"/>
  <c r="S734" i="11" s="1"/>
  <c r="L734" i="11"/>
  <c r="N734" i="11" s="1"/>
  <c r="N733" i="11" s="1"/>
  <c r="N732" i="11" s="1"/>
  <c r="AU733" i="11"/>
  <c r="AU732" i="11" s="1"/>
  <c r="AS733" i="11"/>
  <c r="AR733" i="11"/>
  <c r="AR732" i="11" s="1"/>
  <c r="AQ733" i="11"/>
  <c r="AQ732" i="11" s="1"/>
  <c r="AJ733" i="11"/>
  <c r="AH733" i="11"/>
  <c r="AH732" i="11" s="1"/>
  <c r="AF733" i="11"/>
  <c r="AE733" i="11"/>
  <c r="AE732" i="11" s="1"/>
  <c r="AD733" i="11"/>
  <c r="AD732" i="11" s="1"/>
  <c r="W733" i="11"/>
  <c r="V733" i="11"/>
  <c r="V732" i="11" s="1"/>
  <c r="U733" i="11"/>
  <c r="U732" i="11" s="1"/>
  <c r="T733" i="11"/>
  <c r="R733" i="11"/>
  <c r="R732" i="11" s="1"/>
  <c r="Q733" i="11"/>
  <c r="Q732" i="11" s="1"/>
  <c r="P733" i="11"/>
  <c r="O733" i="11"/>
  <c r="M733" i="11"/>
  <c r="M732" i="11" s="1"/>
  <c r="K733" i="11"/>
  <c r="J733" i="11"/>
  <c r="J732" i="11" s="1"/>
  <c r="I733" i="11"/>
  <c r="I732" i="11" s="1"/>
  <c r="AS732" i="11"/>
  <c r="AJ732" i="11"/>
  <c r="AF732" i="11"/>
  <c r="W732" i="11"/>
  <c r="T732" i="11"/>
  <c r="P732" i="11"/>
  <c r="O732" i="11"/>
  <c r="K732" i="11"/>
  <c r="AT731" i="11"/>
  <c r="AR731" i="11"/>
  <c r="AG731" i="11"/>
  <c r="AE731" i="11"/>
  <c r="Q731" i="11"/>
  <c r="L731" i="11"/>
  <c r="N731" i="11" s="1"/>
  <c r="AU730" i="11"/>
  <c r="AS730" i="11"/>
  <c r="AR730" i="11"/>
  <c r="AQ730" i="11"/>
  <c r="AJ730" i="11"/>
  <c r="AH730" i="11"/>
  <c r="AF730" i="11"/>
  <c r="AE730" i="11"/>
  <c r="W730" i="11"/>
  <c r="V730" i="11"/>
  <c r="U730" i="11"/>
  <c r="T730" i="11"/>
  <c r="T719" i="11" s="1"/>
  <c r="T718" i="11" s="1"/>
  <c r="O730" i="11"/>
  <c r="N730" i="11"/>
  <c r="I730" i="11"/>
  <c r="AT729" i="11"/>
  <c r="AP729" i="11"/>
  <c r="AR729" i="11" s="1"/>
  <c r="AR728" i="11" s="1"/>
  <c r="AI729" i="11"/>
  <c r="AE729" i="11"/>
  <c r="AG729" i="11" s="1"/>
  <c r="AG728" i="11" s="1"/>
  <c r="AC729" i="11"/>
  <c r="L729" i="11"/>
  <c r="G729" i="11"/>
  <c r="H729" i="11" s="1"/>
  <c r="H728" i="11" s="1"/>
  <c r="H719" i="11" s="1"/>
  <c r="H718" i="11" s="1"/>
  <c r="AU728" i="11"/>
  <c r="AU719" i="11" s="1"/>
  <c r="AU718" i="11" s="1"/>
  <c r="AS728" i="11"/>
  <c r="AS719" i="11" s="1"/>
  <c r="AS718" i="11" s="1"/>
  <c r="AQ728" i="11"/>
  <c r="AO728" i="11"/>
  <c r="AJ728" i="11"/>
  <c r="AJ719" i="11" s="1"/>
  <c r="AJ718" i="11" s="1"/>
  <c r="AH728" i="11"/>
  <c r="AF728" i="11"/>
  <c r="AF719" i="11" s="1"/>
  <c r="AF718" i="11" s="1"/>
  <c r="AD728" i="11"/>
  <c r="AC728" i="11"/>
  <c r="AB728" i="11"/>
  <c r="AB719" i="11" s="1"/>
  <c r="AB718" i="11" s="1"/>
  <c r="W728" i="11"/>
  <c r="W719" i="11" s="1"/>
  <c r="V728" i="11"/>
  <c r="U728" i="11"/>
  <c r="T728" i="11"/>
  <c r="R728" i="11"/>
  <c r="P728" i="11"/>
  <c r="O728" i="11"/>
  <c r="O719" i="11" s="1"/>
  <c r="M728" i="11"/>
  <c r="K728" i="11"/>
  <c r="K719" i="11" s="1"/>
  <c r="K718" i="11" s="1"/>
  <c r="J728" i="11"/>
  <c r="I728" i="11"/>
  <c r="G728" i="11"/>
  <c r="G719" i="11" s="1"/>
  <c r="G718" i="11" s="1"/>
  <c r="AT727" i="11"/>
  <c r="AR727" i="11"/>
  <c r="AG727" i="11"/>
  <c r="AE727" i="11"/>
  <c r="L727" i="11"/>
  <c r="N727" i="11" s="1"/>
  <c r="AU726" i="11"/>
  <c r="AS726" i="11"/>
  <c r="AR726" i="11"/>
  <c r="AQ726" i="11"/>
  <c r="AJ726" i="11"/>
  <c r="AH726" i="11"/>
  <c r="AF726" i="11"/>
  <c r="AE726" i="11"/>
  <c r="W726" i="11"/>
  <c r="V726" i="11"/>
  <c r="U726" i="11"/>
  <c r="T726" i="11"/>
  <c r="O726" i="11"/>
  <c r="I726" i="11"/>
  <c r="AT725" i="11"/>
  <c r="AR725" i="11"/>
  <c r="AG725" i="11"/>
  <c r="AE725" i="11"/>
  <c r="L725" i="11"/>
  <c r="N725" i="11" s="1"/>
  <c r="Q725" i="11" s="1"/>
  <c r="AU724" i="11"/>
  <c r="AS724" i="11"/>
  <c r="AR724" i="11"/>
  <c r="AQ724" i="11"/>
  <c r="AJ724" i="11"/>
  <c r="AH724" i="11"/>
  <c r="AF724" i="11"/>
  <c r="AE724" i="11"/>
  <c r="W724" i="11"/>
  <c r="V724" i="11"/>
  <c r="U724" i="11"/>
  <c r="T724" i="11"/>
  <c r="O724" i="11"/>
  <c r="I724" i="11"/>
  <c r="AT723" i="11"/>
  <c r="AR723" i="11"/>
  <c r="AG723" i="11"/>
  <c r="AE723" i="11"/>
  <c r="L723" i="11"/>
  <c r="N723" i="11" s="1"/>
  <c r="AU722" i="11"/>
  <c r="AS722" i="11"/>
  <c r="AR722" i="11"/>
  <c r="AQ722" i="11"/>
  <c r="AJ722" i="11"/>
  <c r="AH722" i="11"/>
  <c r="AF722" i="11"/>
  <c r="AE722" i="11"/>
  <c r="AD722" i="11"/>
  <c r="W722" i="11"/>
  <c r="V722" i="11"/>
  <c r="U722" i="11"/>
  <c r="T722" i="11"/>
  <c r="R722" i="11"/>
  <c r="P722" i="11"/>
  <c r="O722" i="11"/>
  <c r="M722" i="11"/>
  <c r="K722" i="11"/>
  <c r="J722" i="11"/>
  <c r="I722" i="11"/>
  <c r="AP721" i="11"/>
  <c r="AE721" i="11"/>
  <c r="AC721" i="11"/>
  <c r="L721" i="11"/>
  <c r="N721" i="11" s="1"/>
  <c r="Q721" i="11" s="1"/>
  <c r="H721" i="11"/>
  <c r="AU720" i="11"/>
  <c r="AS720" i="11"/>
  <c r="AQ720" i="11"/>
  <c r="AO720" i="11"/>
  <c r="AJ720" i="11"/>
  <c r="AH720" i="11"/>
  <c r="AH719" i="11" s="1"/>
  <c r="AH718" i="11" s="1"/>
  <c r="AF720" i="11"/>
  <c r="AD720" i="11"/>
  <c r="AD719" i="11" s="1"/>
  <c r="AC720" i="11"/>
  <c r="AB720" i="11"/>
  <c r="W720" i="11"/>
  <c r="V720" i="11"/>
  <c r="U720" i="11"/>
  <c r="T720" i="11"/>
  <c r="R720" i="11"/>
  <c r="R719" i="11" s="1"/>
  <c r="R718" i="11" s="1"/>
  <c r="P720" i="11"/>
  <c r="O720" i="11"/>
  <c r="M720" i="11"/>
  <c r="L720" i="11"/>
  <c r="K720" i="11"/>
  <c r="J720" i="11"/>
  <c r="I720" i="11"/>
  <c r="H720" i="11"/>
  <c r="G720" i="11"/>
  <c r="AO719" i="11"/>
  <c r="AN719" i="11"/>
  <c r="AM719" i="11"/>
  <c r="AL719" i="11"/>
  <c r="AA719" i="11"/>
  <c r="Z719" i="11"/>
  <c r="Y719" i="11"/>
  <c r="V719" i="11"/>
  <c r="P719" i="11"/>
  <c r="J719" i="11"/>
  <c r="AO718" i="11"/>
  <c r="AN718" i="11"/>
  <c r="AM718" i="11"/>
  <c r="AL718" i="11"/>
  <c r="AA718" i="11"/>
  <c r="Z718" i="11"/>
  <c r="Y718" i="11"/>
  <c r="V718" i="11"/>
  <c r="P718" i="11"/>
  <c r="J718" i="11"/>
  <c r="AM716" i="11"/>
  <c r="AN715" i="11"/>
  <c r="AP715" i="11" s="1"/>
  <c r="AA715" i="11"/>
  <c r="H715" i="11"/>
  <c r="L715" i="11" s="1"/>
  <c r="N715" i="11" s="1"/>
  <c r="Q715" i="11" s="1"/>
  <c r="S715" i="11" s="1"/>
  <c r="X715" i="11" s="1"/>
  <c r="AP714" i="11"/>
  <c r="AR714" i="11" s="1"/>
  <c r="AT714" i="11" s="1"/>
  <c r="AV714" i="11" s="1"/>
  <c r="AN714" i="11"/>
  <c r="AK714" i="11"/>
  <c r="AC714" i="11"/>
  <c r="AE714" i="11" s="1"/>
  <c r="AG714" i="11" s="1"/>
  <c r="AI714" i="11" s="1"/>
  <c r="AA714" i="11"/>
  <c r="T714" i="11"/>
  <c r="H714" i="11"/>
  <c r="AN713" i="11"/>
  <c r="AP713" i="11" s="1"/>
  <c r="AR713" i="11" s="1"/>
  <c r="AA713" i="11"/>
  <c r="AC713" i="11" s="1"/>
  <c r="AE713" i="11" s="1"/>
  <c r="AG713" i="11" s="1"/>
  <c r="H713" i="11"/>
  <c r="L713" i="11" s="1"/>
  <c r="AU712" i="11"/>
  <c r="AS712" i="11"/>
  <c r="AQ712" i="11"/>
  <c r="AO712" i="11"/>
  <c r="AO709" i="11" s="1"/>
  <c r="AN712" i="11"/>
  <c r="AM712" i="11"/>
  <c r="AL712" i="11"/>
  <c r="AJ712" i="11"/>
  <c r="AH712" i="11"/>
  <c r="AF712" i="11"/>
  <c r="AD712" i="11"/>
  <c r="AB712" i="11"/>
  <c r="Z712" i="11"/>
  <c r="Y712" i="11"/>
  <c r="W712" i="11"/>
  <c r="V712" i="11"/>
  <c r="U712" i="11"/>
  <c r="T712" i="11"/>
  <c r="R712" i="11"/>
  <c r="P712" i="11"/>
  <c r="O712" i="11"/>
  <c r="M712" i="11"/>
  <c r="K712" i="11"/>
  <c r="J712" i="11"/>
  <c r="I712" i="11"/>
  <c r="G712" i="11"/>
  <c r="F712" i="11"/>
  <c r="AP711" i="11"/>
  <c r="AN711" i="11"/>
  <c r="AG711" i="11"/>
  <c r="AC711" i="11"/>
  <c r="AE711" i="11" s="1"/>
  <c r="AE710" i="11" s="1"/>
  <c r="AA711" i="11"/>
  <c r="L711" i="11"/>
  <c r="H711" i="11"/>
  <c r="AU710" i="11"/>
  <c r="AS710" i="11"/>
  <c r="AQ710" i="11"/>
  <c r="AO710" i="11"/>
  <c r="AN710" i="11"/>
  <c r="AN709" i="11" s="1"/>
  <c r="AM710" i="11"/>
  <c r="AL710" i="11"/>
  <c r="AL709" i="11" s="1"/>
  <c r="AJ710" i="11"/>
  <c r="AH710" i="11"/>
  <c r="AF710" i="11"/>
  <c r="AF709" i="11" s="1"/>
  <c r="AD710" i="11"/>
  <c r="AD709" i="11" s="1"/>
  <c r="AB710" i="11"/>
  <c r="AA710" i="11"/>
  <c r="Z710" i="11"/>
  <c r="Y710" i="11"/>
  <c r="W710" i="11"/>
  <c r="V710" i="11"/>
  <c r="U710" i="11"/>
  <c r="T710" i="11"/>
  <c r="T709" i="11" s="1"/>
  <c r="R710" i="11"/>
  <c r="P710" i="11"/>
  <c r="O710" i="11"/>
  <c r="M710" i="11"/>
  <c r="K710" i="11"/>
  <c r="J710" i="11"/>
  <c r="I710" i="11"/>
  <c r="H710" i="11"/>
  <c r="G710" i="11"/>
  <c r="F710" i="11"/>
  <c r="F709" i="11" s="1"/>
  <c r="AU709" i="11"/>
  <c r="AS709" i="11"/>
  <c r="AQ709" i="11"/>
  <c r="AM709" i="11"/>
  <c r="AM705" i="11" s="1"/>
  <c r="Y709" i="11"/>
  <c r="W709" i="11"/>
  <c r="U709" i="11"/>
  <c r="O709" i="11"/>
  <c r="O705" i="11" s="1"/>
  <c r="M709" i="11"/>
  <c r="K709" i="11"/>
  <c r="I709" i="11"/>
  <c r="G709" i="11"/>
  <c r="AN708" i="11"/>
  <c r="AA708" i="11"/>
  <c r="AC708" i="11" s="1"/>
  <c r="H708" i="11"/>
  <c r="AU707" i="11"/>
  <c r="AU706" i="11" s="1"/>
  <c r="AS707" i="11"/>
  <c r="AS706" i="11" s="1"/>
  <c r="AS705" i="11" s="1"/>
  <c r="AQ707" i="11"/>
  <c r="AQ706" i="11" s="1"/>
  <c r="AO707" i="11"/>
  <c r="AO706" i="11" s="1"/>
  <c r="AM707" i="11"/>
  <c r="AM706" i="11" s="1"/>
  <c r="AL707" i="11"/>
  <c r="AJ707" i="11"/>
  <c r="AH707" i="11"/>
  <c r="AF707" i="11"/>
  <c r="AD707" i="11"/>
  <c r="AB707" i="11"/>
  <c r="AA707" i="11"/>
  <c r="AA706" i="11" s="1"/>
  <c r="Z707" i="11"/>
  <c r="Y707" i="11"/>
  <c r="Y706" i="11" s="1"/>
  <c r="W707" i="11"/>
  <c r="W706" i="11" s="1"/>
  <c r="W705" i="11" s="1"/>
  <c r="V707" i="11"/>
  <c r="U707" i="11"/>
  <c r="U706" i="11" s="1"/>
  <c r="U705" i="11" s="1"/>
  <c r="T707" i="11"/>
  <c r="R707" i="11"/>
  <c r="P707" i="11"/>
  <c r="O707" i="11"/>
  <c r="O706" i="11" s="1"/>
  <c r="M707" i="11"/>
  <c r="M706" i="11" s="1"/>
  <c r="M705" i="11" s="1"/>
  <c r="K707" i="11"/>
  <c r="K706" i="11" s="1"/>
  <c r="J707" i="11"/>
  <c r="I707" i="11"/>
  <c r="I706" i="11" s="1"/>
  <c r="I705" i="11" s="1"/>
  <c r="G707" i="11"/>
  <c r="G706" i="11" s="1"/>
  <c r="F707" i="11"/>
  <c r="AL706" i="11"/>
  <c r="AJ706" i="11"/>
  <c r="AH706" i="11"/>
  <c r="AF706" i="11"/>
  <c r="AD706" i="11"/>
  <c r="AB706" i="11"/>
  <c r="Z706" i="11"/>
  <c r="V706" i="11"/>
  <c r="T706" i="11"/>
  <c r="R706" i="11"/>
  <c r="P706" i="11"/>
  <c r="J706" i="11"/>
  <c r="F706" i="11"/>
  <c r="F705" i="11" s="1"/>
  <c r="F687" i="11" s="1"/>
  <c r="F686" i="11" s="1"/>
  <c r="AU705" i="11"/>
  <c r="AQ705" i="11"/>
  <c r="K705" i="11"/>
  <c r="AR704" i="11"/>
  <c r="AE704" i="11"/>
  <c r="N704" i="11"/>
  <c r="H704" i="11"/>
  <c r="L704" i="11" s="1"/>
  <c r="L703" i="11" s="1"/>
  <c r="L702" i="11" s="1"/>
  <c r="AU703" i="11"/>
  <c r="AU702" i="11" s="1"/>
  <c r="AS703" i="11"/>
  <c r="AS702" i="11" s="1"/>
  <c r="AQ703" i="11"/>
  <c r="AQ702" i="11" s="1"/>
  <c r="AO703" i="11"/>
  <c r="AM703" i="11"/>
  <c r="AM702" i="11" s="1"/>
  <c r="AL703" i="11"/>
  <c r="AJ703" i="11"/>
  <c r="AH703" i="11"/>
  <c r="AF703" i="11"/>
  <c r="AD703" i="11"/>
  <c r="AB703" i="11"/>
  <c r="AB702" i="11" s="1"/>
  <c r="Z703" i="11"/>
  <c r="Y703" i="11"/>
  <c r="Y702" i="11" s="1"/>
  <c r="W703" i="11"/>
  <c r="W702" i="11" s="1"/>
  <c r="V703" i="11"/>
  <c r="U703" i="11"/>
  <c r="U702" i="11" s="1"/>
  <c r="T703" i="11"/>
  <c r="R703" i="11"/>
  <c r="P703" i="11"/>
  <c r="O703" i="11"/>
  <c r="O702" i="11" s="1"/>
  <c r="O688" i="11" s="1"/>
  <c r="M703" i="11"/>
  <c r="M702" i="11" s="1"/>
  <c r="K703" i="11"/>
  <c r="K702" i="11" s="1"/>
  <c r="J703" i="11"/>
  <c r="I703" i="11"/>
  <c r="I702" i="11" s="1"/>
  <c r="G703" i="11"/>
  <c r="G702" i="11" s="1"/>
  <c r="F703" i="11"/>
  <c r="AO702" i="11"/>
  <c r="AL702" i="11"/>
  <c r="AJ702" i="11"/>
  <c r="AH702" i="11"/>
  <c r="AF702" i="11"/>
  <c r="AD702" i="11"/>
  <c r="Z702" i="11"/>
  <c r="V702" i="11"/>
  <c r="T702" i="11"/>
  <c r="R702" i="11"/>
  <c r="P702" i="11"/>
  <c r="J702" i="11"/>
  <c r="F702" i="11"/>
  <c r="AP701" i="11"/>
  <c r="AR701" i="11" s="1"/>
  <c r="AN701" i="11"/>
  <c r="AG701" i="11"/>
  <c r="AC701" i="11"/>
  <c r="AE701" i="11" s="1"/>
  <c r="AE700" i="11" s="1"/>
  <c r="AA701" i="11"/>
  <c r="L701" i="11"/>
  <c r="H701" i="11"/>
  <c r="AU700" i="11"/>
  <c r="AS700" i="11"/>
  <c r="AQ700" i="11"/>
  <c r="AO700" i="11"/>
  <c r="AN700" i="11"/>
  <c r="AM700" i="11"/>
  <c r="AL700" i="11"/>
  <c r="AL689" i="11" s="1"/>
  <c r="AL688" i="11" s="1"/>
  <c r="AJ700" i="11"/>
  <c r="AH700" i="11"/>
  <c r="AH689" i="11" s="1"/>
  <c r="AH688" i="11" s="1"/>
  <c r="AF700" i="11"/>
  <c r="AD700" i="11"/>
  <c r="AB700" i="11"/>
  <c r="AA700" i="11"/>
  <c r="Z700" i="11"/>
  <c r="Y700" i="11"/>
  <c r="W700" i="11"/>
  <c r="V700" i="11"/>
  <c r="U700" i="11"/>
  <c r="T700" i="11"/>
  <c r="R700" i="11"/>
  <c r="P700" i="11"/>
  <c r="O700" i="11"/>
  <c r="M700" i="11"/>
  <c r="K700" i="11"/>
  <c r="J700" i="11"/>
  <c r="I700" i="11"/>
  <c r="H700" i="11"/>
  <c r="G700" i="11"/>
  <c r="F700" i="11"/>
  <c r="AP699" i="11"/>
  <c r="AE699" i="11"/>
  <c r="AG699" i="11" s="1"/>
  <c r="AC699" i="11"/>
  <c r="L699" i="11"/>
  <c r="N699" i="11" s="1"/>
  <c r="H699" i="11"/>
  <c r="AU698" i="11"/>
  <c r="AS698" i="11"/>
  <c r="AQ698" i="11"/>
  <c r="AO698" i="11"/>
  <c r="AM698" i="11"/>
  <c r="AL698" i="11"/>
  <c r="AJ698" i="11"/>
  <c r="AH698" i="11"/>
  <c r="AF698" i="11"/>
  <c r="AE698" i="11"/>
  <c r="AD698" i="11"/>
  <c r="AC698" i="11"/>
  <c r="AB698" i="11"/>
  <c r="Z698" i="11"/>
  <c r="Z689" i="11" s="1"/>
  <c r="Y698" i="11"/>
  <c r="W698" i="11"/>
  <c r="V698" i="11"/>
  <c r="U698" i="11"/>
  <c r="T698" i="11"/>
  <c r="R698" i="11"/>
  <c r="R689" i="11" s="1"/>
  <c r="R688" i="11" s="1"/>
  <c r="P698" i="11"/>
  <c r="O698" i="11"/>
  <c r="M698" i="11"/>
  <c r="L698" i="11"/>
  <c r="K698" i="11"/>
  <c r="J698" i="11"/>
  <c r="I698" i="11"/>
  <c r="H698" i="11"/>
  <c r="G698" i="11"/>
  <c r="F698" i="11"/>
  <c r="F689" i="11" s="1"/>
  <c r="F688" i="11" s="1"/>
  <c r="AT697" i="11"/>
  <c r="AV697" i="11" s="1"/>
  <c r="AV696" i="11" s="1"/>
  <c r="AR697" i="11"/>
  <c r="AK697" i="11"/>
  <c r="AK696" i="11" s="1"/>
  <c r="AG697" i="11"/>
  <c r="AI697" i="11" s="1"/>
  <c r="AI696" i="11" s="1"/>
  <c r="AE697" i="11"/>
  <c r="L697" i="11"/>
  <c r="AU696" i="11"/>
  <c r="AS696" i="11"/>
  <c r="AR696" i="11"/>
  <c r="AQ696" i="11"/>
  <c r="AJ696" i="11"/>
  <c r="AH696" i="11"/>
  <c r="AF696" i="11"/>
  <c r="AE696" i="11"/>
  <c r="W696" i="11"/>
  <c r="V696" i="11"/>
  <c r="U696" i="11"/>
  <c r="T696" i="11"/>
  <c r="O696" i="11"/>
  <c r="I696" i="11"/>
  <c r="AT695" i="11"/>
  <c r="AV695" i="11" s="1"/>
  <c r="AV694" i="11" s="1"/>
  <c r="AR695" i="11"/>
  <c r="AK695" i="11"/>
  <c r="AK694" i="11" s="1"/>
  <c r="AG695" i="11"/>
  <c r="AI695" i="11" s="1"/>
  <c r="AI694" i="11" s="1"/>
  <c r="AE695" i="11"/>
  <c r="L695" i="11"/>
  <c r="H695" i="11"/>
  <c r="AU694" i="11"/>
  <c r="AT694" i="11"/>
  <c r="AS694" i="11"/>
  <c r="AR694" i="11"/>
  <c r="AQ694" i="11"/>
  <c r="AO694" i="11"/>
  <c r="AJ694" i="11"/>
  <c r="AH694" i="11"/>
  <c r="AF694" i="11"/>
  <c r="AE694" i="11"/>
  <c r="AD694" i="11"/>
  <c r="AB694" i="11"/>
  <c r="W694" i="11"/>
  <c r="V694" i="11"/>
  <c r="U694" i="11"/>
  <c r="T694" i="11"/>
  <c r="R694" i="11"/>
  <c r="P694" i="11"/>
  <c r="O694" i="11"/>
  <c r="M694" i="11"/>
  <c r="K694" i="11"/>
  <c r="J694" i="11"/>
  <c r="I694" i="11"/>
  <c r="H694" i="11"/>
  <c r="G694" i="11"/>
  <c r="AV693" i="11"/>
  <c r="AV692" i="11" s="1"/>
  <c r="AR693" i="11"/>
  <c r="AT693" i="11" s="1"/>
  <c r="AT692" i="11" s="1"/>
  <c r="AP693" i="11"/>
  <c r="AC693" i="11"/>
  <c r="H693" i="11"/>
  <c r="L693" i="11" s="1"/>
  <c r="L692" i="11" s="1"/>
  <c r="AU692" i="11"/>
  <c r="AS692" i="11"/>
  <c r="AQ692" i="11"/>
  <c r="AP692" i="11"/>
  <c r="AO692" i="11"/>
  <c r="AM692" i="11"/>
  <c r="AL692" i="11"/>
  <c r="AJ692" i="11"/>
  <c r="AH692" i="11"/>
  <c r="AF692" i="11"/>
  <c r="AD692" i="11"/>
  <c r="AB692" i="11"/>
  <c r="Z692" i="11"/>
  <c r="Y692" i="11"/>
  <c r="W692" i="11"/>
  <c r="V692" i="11"/>
  <c r="U692" i="11"/>
  <c r="T692" i="11"/>
  <c r="R692" i="11"/>
  <c r="P692" i="11"/>
  <c r="O692" i="11"/>
  <c r="M692" i="11"/>
  <c r="K692" i="11"/>
  <c r="J692" i="11"/>
  <c r="I692" i="11"/>
  <c r="G692" i="11"/>
  <c r="F692" i="11"/>
  <c r="AN691" i="11"/>
  <c r="AA691" i="11"/>
  <c r="AC691" i="11" s="1"/>
  <c r="AE691" i="11" s="1"/>
  <c r="H691" i="11"/>
  <c r="AU690" i="11"/>
  <c r="AS690" i="11"/>
  <c r="AQ690" i="11"/>
  <c r="AQ689" i="11" s="1"/>
  <c r="AO690" i="11"/>
  <c r="AO689" i="11" s="1"/>
  <c r="AO688" i="11" s="1"/>
  <c r="AM690" i="11"/>
  <c r="AL690" i="11"/>
  <c r="AJ690" i="11"/>
  <c r="AH690" i="11"/>
  <c r="AF690" i="11"/>
  <c r="AD690" i="11"/>
  <c r="AB690" i="11"/>
  <c r="AA690" i="11"/>
  <c r="AA689" i="11" s="1"/>
  <c r="Z690" i="11"/>
  <c r="Y690" i="11"/>
  <c r="W690" i="11"/>
  <c r="W689" i="11" s="1"/>
  <c r="W688" i="11" s="1"/>
  <c r="W687" i="11" s="1"/>
  <c r="W686" i="11" s="1"/>
  <c r="V690" i="11"/>
  <c r="U690" i="11"/>
  <c r="U689" i="11" s="1"/>
  <c r="U688" i="11" s="1"/>
  <c r="T690" i="11"/>
  <c r="R690" i="11"/>
  <c r="P690" i="11"/>
  <c r="O690" i="11"/>
  <c r="O689" i="11" s="1"/>
  <c r="M690" i="11"/>
  <c r="M689" i="11" s="1"/>
  <c r="M688" i="11" s="1"/>
  <c r="K690" i="11"/>
  <c r="K689" i="11" s="1"/>
  <c r="J690" i="11"/>
  <c r="I690" i="11"/>
  <c r="G690" i="11"/>
  <c r="G689" i="11" s="1"/>
  <c r="G688" i="11" s="1"/>
  <c r="F690" i="11"/>
  <c r="AJ689" i="11"/>
  <c r="AF689" i="11"/>
  <c r="AF688" i="11" s="1"/>
  <c r="AB689" i="11"/>
  <c r="T689" i="11"/>
  <c r="T688" i="11" s="1"/>
  <c r="P689" i="11"/>
  <c r="P688" i="11" s="1"/>
  <c r="AQ688" i="11"/>
  <c r="AQ687" i="11" s="1"/>
  <c r="AQ686" i="11" s="1"/>
  <c r="AA688" i="11"/>
  <c r="K688" i="11"/>
  <c r="K687" i="11" s="1"/>
  <c r="K686" i="11" s="1"/>
  <c r="AT684" i="11"/>
  <c r="AP684" i="11"/>
  <c r="AR684" i="11" s="1"/>
  <c r="AN684" i="11"/>
  <c r="AC684" i="11"/>
  <c r="AA684" i="11"/>
  <c r="Q684" i="11"/>
  <c r="L684" i="11"/>
  <c r="N684" i="11" s="1"/>
  <c r="N683" i="11" s="1"/>
  <c r="N682" i="11" s="1"/>
  <c r="H684" i="11"/>
  <c r="AU683" i="11"/>
  <c r="AS683" i="11"/>
  <c r="AR683" i="11"/>
  <c r="AR682" i="11" s="1"/>
  <c r="AR681" i="11" s="1"/>
  <c r="AR680" i="11" s="1"/>
  <c r="AQ683" i="11"/>
  <c r="AP683" i="11"/>
  <c r="AP682" i="11" s="1"/>
  <c r="AP681" i="11" s="1"/>
  <c r="AP680" i="11" s="1"/>
  <c r="AP679" i="11" s="1"/>
  <c r="AP678" i="11" s="1"/>
  <c r="AO683" i="11"/>
  <c r="AN683" i="11"/>
  <c r="AN682" i="11" s="1"/>
  <c r="AN681" i="11" s="1"/>
  <c r="AN680" i="11" s="1"/>
  <c r="AN679" i="11" s="1"/>
  <c r="AN678" i="11" s="1"/>
  <c r="AM683" i="11"/>
  <c r="AL683" i="11"/>
  <c r="AL682" i="11" s="1"/>
  <c r="AJ683" i="11"/>
  <c r="AJ682" i="11" s="1"/>
  <c r="AJ681" i="11" s="1"/>
  <c r="AJ680" i="11" s="1"/>
  <c r="AH683" i="11"/>
  <c r="AH682" i="11" s="1"/>
  <c r="AH681" i="11" s="1"/>
  <c r="AH680" i="11" s="1"/>
  <c r="AH679" i="11" s="1"/>
  <c r="AH678" i="11" s="1"/>
  <c r="AF683" i="11"/>
  <c r="AF682" i="11" s="1"/>
  <c r="AF681" i="11" s="1"/>
  <c r="AF680" i="11" s="1"/>
  <c r="AD683" i="11"/>
  <c r="AD682" i="11" s="1"/>
  <c r="AD681" i="11" s="1"/>
  <c r="AD680" i="11" s="1"/>
  <c r="AD679" i="11" s="1"/>
  <c r="AD678" i="11" s="1"/>
  <c r="AB683" i="11"/>
  <c r="AB682" i="11" s="1"/>
  <c r="AB681" i="11" s="1"/>
  <c r="AB680" i="11" s="1"/>
  <c r="AA683" i="11"/>
  <c r="Z683" i="11"/>
  <c r="Z682" i="11" s="1"/>
  <c r="Y683" i="11"/>
  <c r="W683" i="11"/>
  <c r="V683" i="11"/>
  <c r="V682" i="11" s="1"/>
  <c r="U683" i="11"/>
  <c r="T683" i="11"/>
  <c r="T682" i="11" s="1"/>
  <c r="T681" i="11" s="1"/>
  <c r="T680" i="11" s="1"/>
  <c r="R683" i="11"/>
  <c r="R682" i="11" s="1"/>
  <c r="R681" i="11" s="1"/>
  <c r="R680" i="11" s="1"/>
  <c r="R679" i="11" s="1"/>
  <c r="R678" i="11" s="1"/>
  <c r="P683" i="11"/>
  <c r="P682" i="11" s="1"/>
  <c r="P681" i="11" s="1"/>
  <c r="P680" i="11" s="1"/>
  <c r="O683" i="11"/>
  <c r="M683" i="11"/>
  <c r="L683" i="11"/>
  <c r="L682" i="11" s="1"/>
  <c r="L681" i="11" s="1"/>
  <c r="L680" i="11" s="1"/>
  <c r="K683" i="11"/>
  <c r="J683" i="11"/>
  <c r="J682" i="11" s="1"/>
  <c r="J681" i="11" s="1"/>
  <c r="J680" i="11" s="1"/>
  <c r="J679" i="11" s="1"/>
  <c r="J678" i="11" s="1"/>
  <c r="I683" i="11"/>
  <c r="H683" i="11"/>
  <c r="H682" i="11" s="1"/>
  <c r="H681" i="11" s="1"/>
  <c r="H680" i="11" s="1"/>
  <c r="H679" i="11" s="1"/>
  <c r="H678" i="11" s="1"/>
  <c r="G683" i="11"/>
  <c r="F683" i="11"/>
  <c r="F682" i="11" s="1"/>
  <c r="AU682" i="11"/>
  <c r="AU681" i="11" s="1"/>
  <c r="AU680" i="11" s="1"/>
  <c r="AU679" i="11" s="1"/>
  <c r="AS682" i="11"/>
  <c r="AS681" i="11" s="1"/>
  <c r="AS680" i="11" s="1"/>
  <c r="AS679" i="11" s="1"/>
  <c r="AS678" i="11" s="1"/>
  <c r="AQ682" i="11"/>
  <c r="AQ681" i="11" s="1"/>
  <c r="AQ680" i="11" s="1"/>
  <c r="AQ679" i="11" s="1"/>
  <c r="AO682" i="11"/>
  <c r="AO681" i="11" s="1"/>
  <c r="AO680" i="11" s="1"/>
  <c r="AO679" i="11" s="1"/>
  <c r="AO678" i="11" s="1"/>
  <c r="AM682" i="11"/>
  <c r="AM681" i="11" s="1"/>
  <c r="AM680" i="11" s="1"/>
  <c r="AM679" i="11" s="1"/>
  <c r="AA682" i="11"/>
  <c r="AA681" i="11" s="1"/>
  <c r="AA680" i="11" s="1"/>
  <c r="AA679" i="11" s="1"/>
  <c r="AA678" i="11" s="1"/>
  <c r="Y682" i="11"/>
  <c r="Y681" i="11" s="1"/>
  <c r="W682" i="11"/>
  <c r="W681" i="11" s="1"/>
  <c r="W680" i="11" s="1"/>
  <c r="W679" i="11" s="1"/>
  <c r="U682" i="11"/>
  <c r="U681" i="11" s="1"/>
  <c r="O682" i="11"/>
  <c r="O681" i="11" s="1"/>
  <c r="O680" i="11" s="1"/>
  <c r="O679" i="11" s="1"/>
  <c r="M682" i="11"/>
  <c r="M681" i="11" s="1"/>
  <c r="M680" i="11" s="1"/>
  <c r="M679" i="11" s="1"/>
  <c r="M678" i="11" s="1"/>
  <c r="K682" i="11"/>
  <c r="K681" i="11" s="1"/>
  <c r="K680" i="11" s="1"/>
  <c r="K679" i="11" s="1"/>
  <c r="I682" i="11"/>
  <c r="I681" i="11" s="1"/>
  <c r="I680" i="11" s="1"/>
  <c r="I679" i="11" s="1"/>
  <c r="I678" i="11" s="1"/>
  <c r="G682" i="11"/>
  <c r="G681" i="11" s="1"/>
  <c r="G680" i="11" s="1"/>
  <c r="G679" i="11" s="1"/>
  <c r="AL681" i="11"/>
  <c r="AL680" i="11" s="1"/>
  <c r="AL679" i="11" s="1"/>
  <c r="AL678" i="11" s="1"/>
  <c r="Z681" i="11"/>
  <c r="Z680" i="11" s="1"/>
  <c r="Z679" i="11" s="1"/>
  <c r="Z678" i="11" s="1"/>
  <c r="V681" i="11"/>
  <c r="V680" i="11" s="1"/>
  <c r="V679" i="11" s="1"/>
  <c r="V678" i="11" s="1"/>
  <c r="N681" i="11"/>
  <c r="N680" i="11" s="1"/>
  <c r="N679" i="11" s="1"/>
  <c r="N678" i="11" s="1"/>
  <c r="F681" i="11"/>
  <c r="F680" i="11" s="1"/>
  <c r="F679" i="11" s="1"/>
  <c r="F678" i="11" s="1"/>
  <c r="Y680" i="11"/>
  <c r="Y679" i="11" s="1"/>
  <c r="Y678" i="11" s="1"/>
  <c r="U680" i="11"/>
  <c r="U679" i="11" s="1"/>
  <c r="U678" i="11" s="1"/>
  <c r="AR679" i="11"/>
  <c r="AR678" i="11" s="1"/>
  <c r="AJ679" i="11"/>
  <c r="AJ678" i="11" s="1"/>
  <c r="AF679" i="11"/>
  <c r="AF678" i="11" s="1"/>
  <c r="AB679" i="11"/>
  <c r="AB678" i="11" s="1"/>
  <c r="T679" i="11"/>
  <c r="T678" i="11" s="1"/>
  <c r="P679" i="11"/>
  <c r="P678" i="11" s="1"/>
  <c r="L679" i="11"/>
  <c r="L678" i="11" s="1"/>
  <c r="AU678" i="11"/>
  <c r="AQ678" i="11"/>
  <c r="AM678" i="11"/>
  <c r="W678" i="11"/>
  <c r="O678" i="11"/>
  <c r="K678" i="11"/>
  <c r="G678" i="11"/>
  <c r="AP675" i="11"/>
  <c r="AR675" i="11" s="1"/>
  <c r="AN675" i="11"/>
  <c r="AG675" i="11"/>
  <c r="AC675" i="11"/>
  <c r="AE675" i="11" s="1"/>
  <c r="AE674" i="11" s="1"/>
  <c r="AE673" i="11" s="1"/>
  <c r="AE672" i="11" s="1"/>
  <c r="AA675" i="11"/>
  <c r="L675" i="11"/>
  <c r="H675" i="11"/>
  <c r="AU674" i="11"/>
  <c r="AS674" i="11"/>
  <c r="AQ674" i="11"/>
  <c r="AP674" i="11"/>
  <c r="AP673" i="11" s="1"/>
  <c r="AP672" i="11" s="1"/>
  <c r="AP671" i="11" s="1"/>
  <c r="AP670" i="11" s="1"/>
  <c r="AP669" i="11" s="1"/>
  <c r="AO674" i="11"/>
  <c r="AN674" i="11"/>
  <c r="AN673" i="11" s="1"/>
  <c r="AM674" i="11"/>
  <c r="AL674" i="11"/>
  <c r="AL673" i="11" s="1"/>
  <c r="AL672" i="11" s="1"/>
  <c r="AL671" i="11" s="1"/>
  <c r="AL670" i="11" s="1"/>
  <c r="AL669" i="11" s="1"/>
  <c r="AJ674" i="11"/>
  <c r="AJ673" i="11" s="1"/>
  <c r="AH674" i="11"/>
  <c r="AH673" i="11" s="1"/>
  <c r="AH672" i="11" s="1"/>
  <c r="AH671" i="11" s="1"/>
  <c r="AH670" i="11" s="1"/>
  <c r="AH669" i="11" s="1"/>
  <c r="AF674" i="11"/>
  <c r="AF673" i="11" s="1"/>
  <c r="AD674" i="11"/>
  <c r="AD673" i="11" s="1"/>
  <c r="AD672" i="11" s="1"/>
  <c r="AD671" i="11" s="1"/>
  <c r="AD670" i="11" s="1"/>
  <c r="AD669" i="11" s="1"/>
  <c r="AB674" i="11"/>
  <c r="AB673" i="11" s="1"/>
  <c r="AA674" i="11"/>
  <c r="Z674" i="11"/>
  <c r="Z673" i="11" s="1"/>
  <c r="Z672" i="11" s="1"/>
  <c r="Z671" i="11" s="1"/>
  <c r="Y674" i="11"/>
  <c r="W674" i="11"/>
  <c r="V674" i="11"/>
  <c r="V673" i="11" s="1"/>
  <c r="V672" i="11" s="1"/>
  <c r="V671" i="11" s="1"/>
  <c r="U674" i="11"/>
  <c r="T674" i="11"/>
  <c r="T673" i="11" s="1"/>
  <c r="T672" i="11" s="1"/>
  <c r="T671" i="11" s="1"/>
  <c r="T670" i="11" s="1"/>
  <c r="T669" i="11" s="1"/>
  <c r="R674" i="11"/>
  <c r="R673" i="11" s="1"/>
  <c r="R672" i="11" s="1"/>
  <c r="R671" i="11" s="1"/>
  <c r="P674" i="11"/>
  <c r="P673" i="11" s="1"/>
  <c r="O674" i="11"/>
  <c r="M674" i="11"/>
  <c r="K674" i="11"/>
  <c r="J674" i="11"/>
  <c r="J673" i="11" s="1"/>
  <c r="J672" i="11" s="1"/>
  <c r="J671" i="11" s="1"/>
  <c r="I674" i="11"/>
  <c r="H674" i="11"/>
  <c r="H673" i="11" s="1"/>
  <c r="G674" i="11"/>
  <c r="F674" i="11"/>
  <c r="F673" i="11" s="1"/>
  <c r="F672" i="11" s="1"/>
  <c r="F671" i="11" s="1"/>
  <c r="AU673" i="11"/>
  <c r="AU672" i="11" s="1"/>
  <c r="AU671" i="11" s="1"/>
  <c r="AU670" i="11" s="1"/>
  <c r="AU669" i="11" s="1"/>
  <c r="AS673" i="11"/>
  <c r="AS672" i="11" s="1"/>
  <c r="AS671" i="11" s="1"/>
  <c r="AS670" i="11" s="1"/>
  <c r="AQ673" i="11"/>
  <c r="AQ672" i="11" s="1"/>
  <c r="AO673" i="11"/>
  <c r="AO672" i="11" s="1"/>
  <c r="AO671" i="11" s="1"/>
  <c r="AO670" i="11" s="1"/>
  <c r="AM673" i="11"/>
  <c r="AM672" i="11" s="1"/>
  <c r="AM671" i="11" s="1"/>
  <c r="AM670" i="11" s="1"/>
  <c r="AM669" i="11" s="1"/>
  <c r="AA673" i="11"/>
  <c r="AA672" i="11" s="1"/>
  <c r="AA671" i="11" s="1"/>
  <c r="AA670" i="11" s="1"/>
  <c r="AA669" i="11" s="1"/>
  <c r="Y673" i="11"/>
  <c r="Y672" i="11" s="1"/>
  <c r="Y671" i="11" s="1"/>
  <c r="Y670" i="11" s="1"/>
  <c r="W673" i="11"/>
  <c r="W672" i="11" s="1"/>
  <c r="W671" i="11" s="1"/>
  <c r="W670" i="11" s="1"/>
  <c r="W669" i="11" s="1"/>
  <c r="U673" i="11"/>
  <c r="U672" i="11" s="1"/>
  <c r="U671" i="11" s="1"/>
  <c r="U670" i="11" s="1"/>
  <c r="O673" i="11"/>
  <c r="O672" i="11" s="1"/>
  <c r="M673" i="11"/>
  <c r="M672" i="11" s="1"/>
  <c r="M671" i="11" s="1"/>
  <c r="M670" i="11" s="1"/>
  <c r="M669" i="11" s="1"/>
  <c r="K673" i="11"/>
  <c r="K672" i="11" s="1"/>
  <c r="I673" i="11"/>
  <c r="I672" i="11" s="1"/>
  <c r="I671" i="11" s="1"/>
  <c r="I670" i="11" s="1"/>
  <c r="G673" i="11"/>
  <c r="G672" i="11" s="1"/>
  <c r="AN672" i="11"/>
  <c r="AN671" i="11" s="1"/>
  <c r="AN670" i="11" s="1"/>
  <c r="AN669" i="11" s="1"/>
  <c r="AJ672" i="11"/>
  <c r="AJ671" i="11" s="1"/>
  <c r="AJ670" i="11" s="1"/>
  <c r="AJ669" i="11" s="1"/>
  <c r="AF672" i="11"/>
  <c r="AF671" i="11" s="1"/>
  <c r="AF670" i="11" s="1"/>
  <c r="AF669" i="11" s="1"/>
  <c r="AB672" i="11"/>
  <c r="AB671" i="11" s="1"/>
  <c r="AB670" i="11" s="1"/>
  <c r="AB669" i="11" s="1"/>
  <c r="P672" i="11"/>
  <c r="P671" i="11" s="1"/>
  <c r="P670" i="11" s="1"/>
  <c r="P669" i="11" s="1"/>
  <c r="H672" i="11"/>
  <c r="H671" i="11" s="1"/>
  <c r="H670" i="11" s="1"/>
  <c r="H669" i="11" s="1"/>
  <c r="AQ671" i="11"/>
  <c r="AQ670" i="11" s="1"/>
  <c r="AQ669" i="11" s="1"/>
  <c r="AE671" i="11"/>
  <c r="AE670" i="11" s="1"/>
  <c r="AE669" i="11" s="1"/>
  <c r="O671" i="11"/>
  <c r="O670" i="11" s="1"/>
  <c r="O669" i="11" s="1"/>
  <c r="K671" i="11"/>
  <c r="K670" i="11" s="1"/>
  <c r="K669" i="11" s="1"/>
  <c r="G671" i="11"/>
  <c r="G670" i="11" s="1"/>
  <c r="G669" i="11" s="1"/>
  <c r="Z670" i="11"/>
  <c r="Z669" i="11" s="1"/>
  <c r="V670" i="11"/>
  <c r="V669" i="11" s="1"/>
  <c r="R670" i="11"/>
  <c r="R669" i="11" s="1"/>
  <c r="J670" i="11"/>
  <c r="J669" i="11" s="1"/>
  <c r="F670" i="11"/>
  <c r="F669" i="11" s="1"/>
  <c r="AS669" i="11"/>
  <c r="AO669" i="11"/>
  <c r="Y669" i="11"/>
  <c r="U669" i="11"/>
  <c r="I669" i="11"/>
  <c r="AR668" i="11"/>
  <c r="AT668" i="11" s="1"/>
  <c r="AT667" i="11" s="1"/>
  <c r="AT666" i="11" s="1"/>
  <c r="AT665" i="11" s="1"/>
  <c r="AP668" i="11"/>
  <c r="AC668" i="11"/>
  <c r="N668" i="11"/>
  <c r="H668" i="11"/>
  <c r="L668" i="11" s="1"/>
  <c r="L667" i="11" s="1"/>
  <c r="L666" i="11" s="1"/>
  <c r="L665" i="11" s="1"/>
  <c r="AU667" i="11"/>
  <c r="AU666" i="11" s="1"/>
  <c r="AU665" i="11" s="1"/>
  <c r="AU664" i="11" s="1"/>
  <c r="AU663" i="11" s="1"/>
  <c r="AU662" i="11" s="1"/>
  <c r="AS667" i="11"/>
  <c r="AS666" i="11" s="1"/>
  <c r="AQ667" i="11"/>
  <c r="AQ666" i="11" s="1"/>
  <c r="AQ665" i="11" s="1"/>
  <c r="AQ664" i="11" s="1"/>
  <c r="AQ663" i="11" s="1"/>
  <c r="AQ662" i="11" s="1"/>
  <c r="AP667" i="11"/>
  <c r="AO667" i="11"/>
  <c r="AO666" i="11" s="1"/>
  <c r="AO665" i="11" s="1"/>
  <c r="AO664" i="11" s="1"/>
  <c r="AO663" i="11" s="1"/>
  <c r="AO662" i="11" s="1"/>
  <c r="AM667" i="11"/>
  <c r="AL667" i="11"/>
  <c r="AL666" i="11" s="1"/>
  <c r="AL665" i="11" s="1"/>
  <c r="AL664" i="11" s="1"/>
  <c r="AJ667" i="11"/>
  <c r="AJ666" i="11" s="1"/>
  <c r="AH667" i="11"/>
  <c r="AH666" i="11" s="1"/>
  <c r="AH665" i="11" s="1"/>
  <c r="AH664" i="11" s="1"/>
  <c r="AH663" i="11" s="1"/>
  <c r="AH662" i="11" s="1"/>
  <c r="AF667" i="11"/>
  <c r="AF666" i="11" s="1"/>
  <c r="AD667" i="11"/>
  <c r="AD666" i="11" s="1"/>
  <c r="AD665" i="11" s="1"/>
  <c r="AD664" i="11" s="1"/>
  <c r="AB667" i="11"/>
  <c r="AB666" i="11" s="1"/>
  <c r="Z667" i="11"/>
  <c r="Y667" i="11"/>
  <c r="Y666" i="11" s="1"/>
  <c r="Y665" i="11" s="1"/>
  <c r="Y664" i="11" s="1"/>
  <c r="W667" i="11"/>
  <c r="W666" i="11" s="1"/>
  <c r="W665" i="11" s="1"/>
  <c r="W664" i="11" s="1"/>
  <c r="W663" i="11" s="1"/>
  <c r="W662" i="11" s="1"/>
  <c r="V667" i="11"/>
  <c r="U667" i="11"/>
  <c r="U666" i="11" s="1"/>
  <c r="U665" i="11" s="1"/>
  <c r="U664" i="11" s="1"/>
  <c r="T667" i="11"/>
  <c r="R667" i="11"/>
  <c r="P667" i="11"/>
  <c r="O667" i="11"/>
  <c r="O666" i="11" s="1"/>
  <c r="M667" i="11"/>
  <c r="M666" i="11" s="1"/>
  <c r="M665" i="11" s="1"/>
  <c r="M664" i="11" s="1"/>
  <c r="K667" i="11"/>
  <c r="K666" i="11" s="1"/>
  <c r="J667" i="11"/>
  <c r="I667" i="11"/>
  <c r="I666" i="11" s="1"/>
  <c r="I665" i="11" s="1"/>
  <c r="I664" i="11" s="1"/>
  <c r="G667" i="11"/>
  <c r="G666" i="11" s="1"/>
  <c r="G665" i="11" s="1"/>
  <c r="G664" i="11" s="1"/>
  <c r="G663" i="11" s="1"/>
  <c r="G662" i="11" s="1"/>
  <c r="F667" i="11"/>
  <c r="AP666" i="11"/>
  <c r="AP665" i="11" s="1"/>
  <c r="AP664" i="11" s="1"/>
  <c r="AP663" i="11" s="1"/>
  <c r="AP662" i="11" s="1"/>
  <c r="AM666" i="11"/>
  <c r="AM665" i="11" s="1"/>
  <c r="AM664" i="11" s="1"/>
  <c r="AM663" i="11" s="1"/>
  <c r="Z666" i="11"/>
  <c r="Z665" i="11" s="1"/>
  <c r="Z664" i="11" s="1"/>
  <c r="Z663" i="11" s="1"/>
  <c r="Z662" i="11" s="1"/>
  <c r="V666" i="11"/>
  <c r="V665" i="11" s="1"/>
  <c r="V664" i="11" s="1"/>
  <c r="V663" i="11" s="1"/>
  <c r="T666" i="11"/>
  <c r="T665" i="11" s="1"/>
  <c r="T664" i="11" s="1"/>
  <c r="T663" i="11" s="1"/>
  <c r="T662" i="11" s="1"/>
  <c r="R666" i="11"/>
  <c r="R665" i="11" s="1"/>
  <c r="R664" i="11" s="1"/>
  <c r="R663" i="11" s="1"/>
  <c r="P666" i="11"/>
  <c r="P665" i="11" s="1"/>
  <c r="P664" i="11" s="1"/>
  <c r="P663" i="11" s="1"/>
  <c r="P662" i="11" s="1"/>
  <c r="J666" i="11"/>
  <c r="J665" i="11" s="1"/>
  <c r="J664" i="11" s="1"/>
  <c r="J663" i="11" s="1"/>
  <c r="J662" i="11" s="1"/>
  <c r="F666" i="11"/>
  <c r="F665" i="11" s="1"/>
  <c r="F664" i="11" s="1"/>
  <c r="F663" i="11" s="1"/>
  <c r="AS665" i="11"/>
  <c r="AS664" i="11" s="1"/>
  <c r="AS663" i="11" s="1"/>
  <c r="AS662" i="11" s="1"/>
  <c r="AJ665" i="11"/>
  <c r="AJ664" i="11" s="1"/>
  <c r="AJ663" i="11" s="1"/>
  <c r="AJ662" i="11" s="1"/>
  <c r="AF665" i="11"/>
  <c r="AF664" i="11" s="1"/>
  <c r="AF663" i="11" s="1"/>
  <c r="AF662" i="11" s="1"/>
  <c r="AB665" i="11"/>
  <c r="AB664" i="11" s="1"/>
  <c r="AB663" i="11" s="1"/>
  <c r="AB662" i="11" s="1"/>
  <c r="O665" i="11"/>
  <c r="O664" i="11" s="1"/>
  <c r="O663" i="11" s="1"/>
  <c r="O662" i="11" s="1"/>
  <c r="K665" i="11"/>
  <c r="K664" i="11" s="1"/>
  <c r="K663" i="11" s="1"/>
  <c r="K662" i="11" s="1"/>
  <c r="AT664" i="11"/>
  <c r="AT663" i="11" s="1"/>
  <c r="AT662" i="11" s="1"/>
  <c r="L664" i="11"/>
  <c r="L663" i="11" s="1"/>
  <c r="L662" i="11" s="1"/>
  <c r="AL663" i="11"/>
  <c r="AL662" i="11" s="1"/>
  <c r="AD663" i="11"/>
  <c r="AD662" i="11" s="1"/>
  <c r="Y663" i="11"/>
  <c r="Y662" i="11" s="1"/>
  <c r="U663" i="11"/>
  <c r="U662" i="11" s="1"/>
  <c r="M663" i="11"/>
  <c r="M662" i="11" s="1"/>
  <c r="I663" i="11"/>
  <c r="I662" i="11" s="1"/>
  <c r="AM662" i="11"/>
  <c r="V662" i="11"/>
  <c r="R662" i="11"/>
  <c r="F662" i="11"/>
  <c r="AP661" i="11"/>
  <c r="AN661" i="11"/>
  <c r="AC661" i="11"/>
  <c r="AE661" i="11" s="1"/>
  <c r="AG661" i="11" s="1"/>
  <c r="AA661" i="11"/>
  <c r="L661" i="11"/>
  <c r="H661" i="11"/>
  <c r="X660" i="11"/>
  <c r="AU659" i="11"/>
  <c r="AU658" i="11" s="1"/>
  <c r="AU657" i="11" s="1"/>
  <c r="AU656" i="11" s="1"/>
  <c r="AS659" i="11"/>
  <c r="AS658" i="11" s="1"/>
  <c r="AQ659" i="11"/>
  <c r="AQ658" i="11" s="1"/>
  <c r="AQ657" i="11" s="1"/>
  <c r="AQ656" i="11" s="1"/>
  <c r="AO659" i="11"/>
  <c r="AO658" i="11" s="1"/>
  <c r="AN659" i="11"/>
  <c r="AM659" i="11"/>
  <c r="AM658" i="11" s="1"/>
  <c r="AM657" i="11" s="1"/>
  <c r="AM656" i="11" s="1"/>
  <c r="AL659" i="11"/>
  <c r="AJ659" i="11"/>
  <c r="AH659" i="11"/>
  <c r="AF659" i="11"/>
  <c r="AD659" i="11"/>
  <c r="AC659" i="11"/>
  <c r="AC658" i="11" s="1"/>
  <c r="AB659" i="11"/>
  <c r="AA659" i="11"/>
  <c r="AA658" i="11" s="1"/>
  <c r="AA657" i="11" s="1"/>
  <c r="AA656" i="11" s="1"/>
  <c r="Z659" i="11"/>
  <c r="Y659" i="11"/>
  <c r="Y658" i="11" s="1"/>
  <c r="W659" i="11"/>
  <c r="W658" i="11" s="1"/>
  <c r="W657" i="11" s="1"/>
  <c r="W656" i="11" s="1"/>
  <c r="V659" i="11"/>
  <c r="U659" i="11"/>
  <c r="U658" i="11" s="1"/>
  <c r="U657" i="11" s="1"/>
  <c r="U656" i="11" s="1"/>
  <c r="U639" i="11" s="1"/>
  <c r="T659" i="11"/>
  <c r="R659" i="11"/>
  <c r="P659" i="11"/>
  <c r="O659" i="11"/>
  <c r="O658" i="11" s="1"/>
  <c r="O657" i="11" s="1"/>
  <c r="O656" i="11" s="1"/>
  <c r="M659" i="11"/>
  <c r="M658" i="11" s="1"/>
  <c r="M657" i="11" s="1"/>
  <c r="M656" i="11" s="1"/>
  <c r="K659" i="11"/>
  <c r="K658" i="11" s="1"/>
  <c r="K657" i="11" s="1"/>
  <c r="K656" i="11" s="1"/>
  <c r="J659" i="11"/>
  <c r="I659" i="11"/>
  <c r="I658" i="11" s="1"/>
  <c r="H659" i="11"/>
  <c r="G659" i="11"/>
  <c r="G658" i="11" s="1"/>
  <c r="G657" i="11" s="1"/>
  <c r="G656" i="11" s="1"/>
  <c r="F659" i="11"/>
  <c r="AN658" i="11"/>
  <c r="AN657" i="11" s="1"/>
  <c r="AL658" i="11"/>
  <c r="AL657" i="11" s="1"/>
  <c r="AL656" i="11" s="1"/>
  <c r="AJ658" i="11"/>
  <c r="AJ657" i="11" s="1"/>
  <c r="AH658" i="11"/>
  <c r="AH657" i="11" s="1"/>
  <c r="AH656" i="11" s="1"/>
  <c r="AF658" i="11"/>
  <c r="AF657" i="11" s="1"/>
  <c r="AD658" i="11"/>
  <c r="AD657" i="11" s="1"/>
  <c r="AD656" i="11" s="1"/>
  <c r="AB658" i="11"/>
  <c r="AB657" i="11" s="1"/>
  <c r="Z658" i="11"/>
  <c r="Z657" i="11" s="1"/>
  <c r="Z656" i="11" s="1"/>
  <c r="V658" i="11"/>
  <c r="V657" i="11" s="1"/>
  <c r="V656" i="11" s="1"/>
  <c r="T658" i="11"/>
  <c r="T657" i="11" s="1"/>
  <c r="T656" i="11" s="1"/>
  <c r="R658" i="11"/>
  <c r="R657" i="11" s="1"/>
  <c r="R656" i="11" s="1"/>
  <c r="P658" i="11"/>
  <c r="P657" i="11" s="1"/>
  <c r="P656" i="11" s="1"/>
  <c r="J658" i="11"/>
  <c r="J657" i="11" s="1"/>
  <c r="J656" i="11" s="1"/>
  <c r="H658" i="11"/>
  <c r="H657" i="11" s="1"/>
  <c r="F658" i="11"/>
  <c r="F657" i="11" s="1"/>
  <c r="F656" i="11" s="1"/>
  <c r="AS657" i="11"/>
  <c r="AS656" i="11" s="1"/>
  <c r="AO657" i="11"/>
  <c r="AO656" i="11" s="1"/>
  <c r="AC657" i="11"/>
  <c r="AC656" i="11" s="1"/>
  <c r="Y657" i="11"/>
  <c r="Y656" i="11" s="1"/>
  <c r="I657" i="11"/>
  <c r="I656" i="11" s="1"/>
  <c r="AN656" i="11"/>
  <c r="AJ656" i="11"/>
  <c r="AF656" i="11"/>
  <c r="AB656" i="11"/>
  <c r="H656" i="11"/>
  <c r="AT655" i="11"/>
  <c r="AP655" i="11"/>
  <c r="AR655" i="11" s="1"/>
  <c r="AN655" i="11"/>
  <c r="AC655" i="11"/>
  <c r="AA655" i="11"/>
  <c r="Q655" i="11"/>
  <c r="L655" i="11"/>
  <c r="N655" i="11" s="1"/>
  <c r="N654" i="11" s="1"/>
  <c r="N653" i="11" s="1"/>
  <c r="H655" i="11"/>
  <c r="AU654" i="11"/>
  <c r="AS654" i="11"/>
  <c r="AR654" i="11"/>
  <c r="AR653" i="11" s="1"/>
  <c r="AR652" i="11" s="1"/>
  <c r="AQ654" i="11"/>
  <c r="AP654" i="11"/>
  <c r="AP653" i="11" s="1"/>
  <c r="AP652" i="11" s="1"/>
  <c r="AO654" i="11"/>
  <c r="AN654" i="11"/>
  <c r="AN653" i="11" s="1"/>
  <c r="AN652" i="11" s="1"/>
  <c r="AM654" i="11"/>
  <c r="AL654" i="11"/>
  <c r="AL653" i="11" s="1"/>
  <c r="AJ654" i="11"/>
  <c r="AJ653" i="11" s="1"/>
  <c r="AJ652" i="11" s="1"/>
  <c r="AH654" i="11"/>
  <c r="AH653" i="11" s="1"/>
  <c r="AH652" i="11" s="1"/>
  <c r="AH640" i="11" s="1"/>
  <c r="AH639" i="11" s="1"/>
  <c r="AF654" i="11"/>
  <c r="AF653" i="11" s="1"/>
  <c r="AF652" i="11" s="1"/>
  <c r="AD654" i="11"/>
  <c r="AD653" i="11" s="1"/>
  <c r="AB654" i="11"/>
  <c r="AB653" i="11" s="1"/>
  <c r="AB652" i="11" s="1"/>
  <c r="AA654" i="11"/>
  <c r="Z654" i="11"/>
  <c r="Z653" i="11" s="1"/>
  <c r="Y654" i="11"/>
  <c r="W654" i="11"/>
  <c r="V654" i="11"/>
  <c r="V653" i="11" s="1"/>
  <c r="U654" i="11"/>
  <c r="T654" i="11"/>
  <c r="T653" i="11" s="1"/>
  <c r="T652" i="11" s="1"/>
  <c r="R654" i="11"/>
  <c r="R653" i="11" s="1"/>
  <c r="R652" i="11" s="1"/>
  <c r="P654" i="11"/>
  <c r="P653" i="11" s="1"/>
  <c r="P652" i="11" s="1"/>
  <c r="O654" i="11"/>
  <c r="M654" i="11"/>
  <c r="L654" i="11"/>
  <c r="L653" i="11" s="1"/>
  <c r="L652" i="11" s="1"/>
  <c r="K654" i="11"/>
  <c r="J654" i="11"/>
  <c r="J653" i="11" s="1"/>
  <c r="J652" i="11" s="1"/>
  <c r="J640" i="11" s="1"/>
  <c r="J639" i="11" s="1"/>
  <c r="I654" i="11"/>
  <c r="H654" i="11"/>
  <c r="H653" i="11" s="1"/>
  <c r="H652" i="11" s="1"/>
  <c r="G654" i="11"/>
  <c r="F654" i="11"/>
  <c r="F653" i="11" s="1"/>
  <c r="AU653" i="11"/>
  <c r="AU652" i="11" s="1"/>
  <c r="AS653" i="11"/>
  <c r="AS652" i="11" s="1"/>
  <c r="AQ653" i="11"/>
  <c r="AQ652" i="11" s="1"/>
  <c r="AO653" i="11"/>
  <c r="AO652" i="11" s="1"/>
  <c r="AM653" i="11"/>
  <c r="AM652" i="11" s="1"/>
  <c r="AA653" i="11"/>
  <c r="AA652" i="11" s="1"/>
  <c r="Y653" i="11"/>
  <c r="Y652" i="11" s="1"/>
  <c r="W653" i="11"/>
  <c r="W652" i="11" s="1"/>
  <c r="U653" i="11"/>
  <c r="U652" i="11" s="1"/>
  <c r="O653" i="11"/>
  <c r="O652" i="11" s="1"/>
  <c r="M653" i="11"/>
  <c r="M652" i="11" s="1"/>
  <c r="K653" i="11"/>
  <c r="K652" i="11" s="1"/>
  <c r="I653" i="11"/>
  <c r="I652" i="11" s="1"/>
  <c r="G653" i="11"/>
  <c r="G652" i="11" s="1"/>
  <c r="AL652" i="11"/>
  <c r="AL640" i="11" s="1"/>
  <c r="AD652" i="11"/>
  <c r="AD640" i="11" s="1"/>
  <c r="AD639" i="11" s="1"/>
  <c r="Z652" i="11"/>
  <c r="V652" i="11"/>
  <c r="N652" i="11"/>
  <c r="F652" i="11"/>
  <c r="AR651" i="11"/>
  <c r="AT651" i="11" s="1"/>
  <c r="AT650" i="11" s="1"/>
  <c r="AP651" i="11"/>
  <c r="AE651" i="11"/>
  <c r="AG651" i="11" s="1"/>
  <c r="AI651" i="11" s="1"/>
  <c r="AI650" i="11" s="1"/>
  <c r="AC651" i="11"/>
  <c r="L651" i="11"/>
  <c r="N651" i="11" s="1"/>
  <c r="H651" i="11"/>
  <c r="AV650" i="11"/>
  <c r="AU650" i="11"/>
  <c r="AS650" i="11"/>
  <c r="AR650" i="11"/>
  <c r="AQ650" i="11"/>
  <c r="AP650" i="11"/>
  <c r="AO650" i="11"/>
  <c r="AM650" i="11"/>
  <c r="AL650" i="11"/>
  <c r="AK650" i="11"/>
  <c r="AJ650" i="11"/>
  <c r="AH650" i="11"/>
  <c r="AG650" i="11"/>
  <c r="AF650" i="11"/>
  <c r="AE650" i="11"/>
  <c r="AD650" i="11"/>
  <c r="AC650" i="11"/>
  <c r="AB650" i="11"/>
  <c r="Z650" i="11"/>
  <c r="Y650" i="11"/>
  <c r="W650" i="11"/>
  <c r="V650" i="11"/>
  <c r="U650" i="11"/>
  <c r="T650" i="11"/>
  <c r="R650" i="11"/>
  <c r="P650" i="11"/>
  <c r="O650" i="11"/>
  <c r="M650" i="11"/>
  <c r="L650" i="11"/>
  <c r="K650" i="11"/>
  <c r="J650" i="11"/>
  <c r="I650" i="11"/>
  <c r="H650" i="11"/>
  <c r="G650" i="11"/>
  <c r="F650" i="11"/>
  <c r="AT649" i="11"/>
  <c r="AP649" i="11"/>
  <c r="AR649" i="11" s="1"/>
  <c r="AR648" i="11" s="1"/>
  <c r="AI649" i="11"/>
  <c r="AE649" i="11"/>
  <c r="AG649" i="11" s="1"/>
  <c r="AC649" i="11"/>
  <c r="L649" i="11"/>
  <c r="N649" i="11" s="1"/>
  <c r="H649" i="11"/>
  <c r="AU648" i="11"/>
  <c r="AS648" i="11"/>
  <c r="AQ648" i="11"/>
  <c r="AP648" i="11"/>
  <c r="AO648" i="11"/>
  <c r="AM648" i="11"/>
  <c r="AL648" i="11"/>
  <c r="AJ648" i="11"/>
  <c r="AH648" i="11"/>
  <c r="AG648" i="11"/>
  <c r="AF648" i="11"/>
  <c r="AE648" i="11"/>
  <c r="AD648" i="11"/>
  <c r="AC648" i="11"/>
  <c r="AB648" i="11"/>
  <c r="Z648" i="11"/>
  <c r="Y648" i="11"/>
  <c r="W648" i="11"/>
  <c r="V648" i="11"/>
  <c r="U648" i="11"/>
  <c r="T648" i="11"/>
  <c r="R648" i="11"/>
  <c r="P648" i="11"/>
  <c r="O648" i="11"/>
  <c r="M648" i="11"/>
  <c r="L648" i="11"/>
  <c r="K648" i="11"/>
  <c r="J648" i="11"/>
  <c r="I648" i="11"/>
  <c r="H648" i="11"/>
  <c r="G648" i="11"/>
  <c r="F648" i="11"/>
  <c r="AP647" i="11"/>
  <c r="AR647" i="11" s="1"/>
  <c r="AN647" i="11"/>
  <c r="AC647" i="11"/>
  <c r="AA647" i="11"/>
  <c r="L647" i="11"/>
  <c r="N647" i="11" s="1"/>
  <c r="N646" i="11" s="1"/>
  <c r="H647" i="11"/>
  <c r="AU646" i="11"/>
  <c r="AS646" i="11"/>
  <c r="AQ646" i="11"/>
  <c r="AP646" i="11"/>
  <c r="AO646" i="11"/>
  <c r="AN646" i="11"/>
  <c r="AN645" i="11" s="1"/>
  <c r="AM646" i="11"/>
  <c r="AL646" i="11"/>
  <c r="AL645" i="11" s="1"/>
  <c r="AJ646" i="11"/>
  <c r="AJ645" i="11" s="1"/>
  <c r="AH646" i="11"/>
  <c r="AH645" i="11" s="1"/>
  <c r="AF646" i="11"/>
  <c r="AF645" i="11" s="1"/>
  <c r="AD646" i="11"/>
  <c r="AD645" i="11" s="1"/>
  <c r="AB646" i="11"/>
  <c r="AB645" i="11" s="1"/>
  <c r="AA646" i="11"/>
  <c r="Z646" i="11"/>
  <c r="Z645" i="11" s="1"/>
  <c r="Y646" i="11"/>
  <c r="W646" i="11"/>
  <c r="V646" i="11"/>
  <c r="V645" i="11" s="1"/>
  <c r="U646" i="11"/>
  <c r="T646" i="11"/>
  <c r="R646" i="11"/>
  <c r="R645" i="11" s="1"/>
  <c r="P646" i="11"/>
  <c r="P645" i="11" s="1"/>
  <c r="O646" i="11"/>
  <c r="M646" i="11"/>
  <c r="L646" i="11"/>
  <c r="K646" i="11"/>
  <c r="J646" i="11"/>
  <c r="J645" i="11" s="1"/>
  <c r="I646" i="11"/>
  <c r="H646" i="11"/>
  <c r="G646" i="11"/>
  <c r="F646" i="11"/>
  <c r="F645" i="11" s="1"/>
  <c r="AU645" i="11"/>
  <c r="AS645" i="11"/>
  <c r="AQ645" i="11"/>
  <c r="AO645" i="11"/>
  <c r="AM645" i="11"/>
  <c r="AA645" i="11"/>
  <c r="Y645" i="11"/>
  <c r="W645" i="11"/>
  <c r="U645" i="11"/>
  <c r="O645" i="11"/>
  <c r="M645" i="11"/>
  <c r="K645" i="11"/>
  <c r="I645" i="11"/>
  <c r="G645" i="11"/>
  <c r="G641" i="11" s="1"/>
  <c r="G640" i="11" s="1"/>
  <c r="G639" i="11" s="1"/>
  <c r="AN644" i="11"/>
  <c r="AP644" i="11" s="1"/>
  <c r="AA644" i="11"/>
  <c r="AC644" i="11" s="1"/>
  <c r="H644" i="11"/>
  <c r="L644" i="11" s="1"/>
  <c r="AU643" i="11"/>
  <c r="AU642" i="11" s="1"/>
  <c r="AS643" i="11"/>
  <c r="AS642" i="11" s="1"/>
  <c r="AS641" i="11" s="1"/>
  <c r="AQ643" i="11"/>
  <c r="AQ642" i="11" s="1"/>
  <c r="AO643" i="11"/>
  <c r="AO642" i="11" s="1"/>
  <c r="AM643" i="11"/>
  <c r="AM642" i="11" s="1"/>
  <c r="AL643" i="11"/>
  <c r="AJ643" i="11"/>
  <c r="AH643" i="11"/>
  <c r="AF643" i="11"/>
  <c r="AD643" i="11"/>
  <c r="AB643" i="11"/>
  <c r="AA643" i="11"/>
  <c r="AA642" i="11" s="1"/>
  <c r="AA641" i="11" s="1"/>
  <c r="AA640" i="11" s="1"/>
  <c r="Z643" i="11"/>
  <c r="Y643" i="11"/>
  <c r="Y642" i="11" s="1"/>
  <c r="W643" i="11"/>
  <c r="W642" i="11" s="1"/>
  <c r="W641" i="11" s="1"/>
  <c r="V643" i="11"/>
  <c r="U643" i="11"/>
  <c r="U642" i="11" s="1"/>
  <c r="T643" i="11"/>
  <c r="R643" i="11"/>
  <c r="P643" i="11"/>
  <c r="O643" i="11"/>
  <c r="O642" i="11" s="1"/>
  <c r="O641" i="11" s="1"/>
  <c r="O640" i="11" s="1"/>
  <c r="M643" i="11"/>
  <c r="M642" i="11" s="1"/>
  <c r="K643" i="11"/>
  <c r="K642" i="11" s="1"/>
  <c r="J643" i="11"/>
  <c r="I643" i="11"/>
  <c r="I642" i="11" s="1"/>
  <c r="I641" i="11" s="1"/>
  <c r="I640" i="11" s="1"/>
  <c r="I639" i="11" s="1"/>
  <c r="G643" i="11"/>
  <c r="G642" i="11" s="1"/>
  <c r="F643" i="11"/>
  <c r="AL642" i="11"/>
  <c r="AL641" i="11" s="1"/>
  <c r="AJ642" i="11"/>
  <c r="AJ641" i="11" s="1"/>
  <c r="AH642" i="11"/>
  <c r="AH641" i="11" s="1"/>
  <c r="AF642" i="11"/>
  <c r="AF641" i="11" s="1"/>
  <c r="AF640" i="11" s="1"/>
  <c r="AF639" i="11" s="1"/>
  <c r="AD642" i="11"/>
  <c r="AD641" i="11" s="1"/>
  <c r="AB642" i="11"/>
  <c r="AB641" i="11" s="1"/>
  <c r="Z642" i="11"/>
  <c r="V642" i="11"/>
  <c r="T642" i="11"/>
  <c r="R642" i="11"/>
  <c r="R641" i="11" s="1"/>
  <c r="P642" i="11"/>
  <c r="J642" i="11"/>
  <c r="J641" i="11" s="1"/>
  <c r="F642" i="11"/>
  <c r="F641" i="11" s="1"/>
  <c r="F640" i="11" s="1"/>
  <c r="F639" i="11" s="1"/>
  <c r="AO641" i="11"/>
  <c r="AO640" i="11" s="1"/>
  <c r="Y641" i="11"/>
  <c r="Y640" i="11" s="1"/>
  <c r="Y639" i="11" s="1"/>
  <c r="U641" i="11"/>
  <c r="U640" i="11" s="1"/>
  <c r="M641" i="11"/>
  <c r="AJ640" i="11"/>
  <c r="AB640" i="11"/>
  <c r="AB639" i="11" s="1"/>
  <c r="AA639" i="11"/>
  <c r="O639" i="11"/>
  <c r="AR638" i="11"/>
  <c r="AT638" i="11" s="1"/>
  <c r="AV638" i="11" s="1"/>
  <c r="AP638" i="11"/>
  <c r="AK638" i="11"/>
  <c r="AC638" i="11"/>
  <c r="AE638" i="11" s="1"/>
  <c r="AG638" i="11" s="1"/>
  <c r="AI638" i="11" s="1"/>
  <c r="N638" i="11"/>
  <c r="Q638" i="11" s="1"/>
  <c r="S638" i="11" s="1"/>
  <c r="X638" i="11" s="1"/>
  <c r="H638" i="11"/>
  <c r="L638" i="11" s="1"/>
  <c r="AV637" i="11"/>
  <c r="AK637" i="11"/>
  <c r="S637" i="11"/>
  <c r="X637" i="11" s="1"/>
  <c r="Q637" i="11"/>
  <c r="AN636" i="11"/>
  <c r="AP636" i="11" s="1"/>
  <c r="AL636" i="11"/>
  <c r="Y636" i="11"/>
  <c r="H636" i="11"/>
  <c r="AP635" i="11"/>
  <c r="AR635" i="11" s="1"/>
  <c r="AT635" i="11" s="1"/>
  <c r="AN635" i="11"/>
  <c r="AC635" i="11"/>
  <c r="AA635" i="11"/>
  <c r="L635" i="11"/>
  <c r="N635" i="11" s="1"/>
  <c r="Q635" i="11" s="1"/>
  <c r="H635" i="11"/>
  <c r="AU634" i="11"/>
  <c r="AS634" i="11"/>
  <c r="AQ634" i="11"/>
  <c r="AO634" i="11"/>
  <c r="AM634" i="11"/>
  <c r="AL634" i="11"/>
  <c r="AL633" i="11" s="1"/>
  <c r="AJ634" i="11"/>
  <c r="AJ633" i="11" s="1"/>
  <c r="AH634" i="11"/>
  <c r="AH633" i="11" s="1"/>
  <c r="AH632" i="11" s="1"/>
  <c r="AH631" i="11" s="1"/>
  <c r="AH630" i="11" s="1"/>
  <c r="AH629" i="11" s="1"/>
  <c r="AF634" i="11"/>
  <c r="AF633" i="11" s="1"/>
  <c r="AD634" i="11"/>
  <c r="AD633" i="11" s="1"/>
  <c r="AB634" i="11"/>
  <c r="AB633" i="11" s="1"/>
  <c r="Z634" i="11"/>
  <c r="Z633" i="11" s="1"/>
  <c r="Z632" i="11" s="1"/>
  <c r="Z631" i="11" s="1"/>
  <c r="Z630" i="11" s="1"/>
  <c r="W634" i="11"/>
  <c r="V634" i="11"/>
  <c r="V633" i="11" s="1"/>
  <c r="U634" i="11"/>
  <c r="T634" i="11"/>
  <c r="T633" i="11" s="1"/>
  <c r="R634" i="11"/>
  <c r="R633" i="11" s="1"/>
  <c r="P634" i="11"/>
  <c r="P633" i="11" s="1"/>
  <c r="O634" i="11"/>
  <c r="M634" i="11"/>
  <c r="K634" i="11"/>
  <c r="J634" i="11"/>
  <c r="J633" i="11" s="1"/>
  <c r="I634" i="11"/>
  <c r="G634" i="11"/>
  <c r="F634" i="11"/>
  <c r="F633" i="11" s="1"/>
  <c r="AU633" i="11"/>
  <c r="AU632" i="11" s="1"/>
  <c r="AU631" i="11" s="1"/>
  <c r="AU630" i="11" s="1"/>
  <c r="AS633" i="11"/>
  <c r="AS632" i="11" s="1"/>
  <c r="AQ633" i="11"/>
  <c r="AQ632" i="11" s="1"/>
  <c r="AQ631" i="11" s="1"/>
  <c r="AQ630" i="11" s="1"/>
  <c r="AO633" i="11"/>
  <c r="AO632" i="11" s="1"/>
  <c r="AM633" i="11"/>
  <c r="AM632" i="11" s="1"/>
  <c r="AM631" i="11" s="1"/>
  <c r="AM630" i="11" s="1"/>
  <c r="W633" i="11"/>
  <c r="W632" i="11" s="1"/>
  <c r="W631" i="11" s="1"/>
  <c r="W630" i="11" s="1"/>
  <c r="U633" i="11"/>
  <c r="U632" i="11" s="1"/>
  <c r="O633" i="11"/>
  <c r="O632" i="11" s="1"/>
  <c r="O631" i="11" s="1"/>
  <c r="O630" i="11" s="1"/>
  <c r="M633" i="11"/>
  <c r="M632" i="11" s="1"/>
  <c r="K633" i="11"/>
  <c r="K632" i="11" s="1"/>
  <c r="K631" i="11" s="1"/>
  <c r="K630" i="11" s="1"/>
  <c r="I633" i="11"/>
  <c r="I632" i="11" s="1"/>
  <c r="G633" i="11"/>
  <c r="G632" i="11" s="1"/>
  <c r="G631" i="11" s="1"/>
  <c r="G630" i="11" s="1"/>
  <c r="G629" i="11" s="1"/>
  <c r="G628" i="11" s="1"/>
  <c r="AL632" i="11"/>
  <c r="AL631" i="11" s="1"/>
  <c r="AL630" i="11" s="1"/>
  <c r="AJ632" i="11"/>
  <c r="AJ631" i="11" s="1"/>
  <c r="AF632" i="11"/>
  <c r="AF631" i="11" s="1"/>
  <c r="AD632" i="11"/>
  <c r="AD631" i="11" s="1"/>
  <c r="AD630" i="11" s="1"/>
  <c r="AB632" i="11"/>
  <c r="AB631" i="11" s="1"/>
  <c r="V632" i="11"/>
  <c r="V631" i="11" s="1"/>
  <c r="V630" i="11" s="1"/>
  <c r="T632" i="11"/>
  <c r="T631" i="11" s="1"/>
  <c r="R632" i="11"/>
  <c r="R631" i="11" s="1"/>
  <c r="R630" i="11" s="1"/>
  <c r="P632" i="11"/>
  <c r="P631" i="11" s="1"/>
  <c r="J632" i="11"/>
  <c r="J631" i="11" s="1"/>
  <c r="J630" i="11" s="1"/>
  <c r="F632" i="11"/>
  <c r="F631" i="11" s="1"/>
  <c r="F630" i="11" s="1"/>
  <c r="F629" i="11" s="1"/>
  <c r="F628" i="11" s="1"/>
  <c r="AS631" i="11"/>
  <c r="AS630" i="11" s="1"/>
  <c r="AO631" i="11"/>
  <c r="AO630" i="11" s="1"/>
  <c r="U631" i="11"/>
  <c r="U630" i="11" s="1"/>
  <c r="U629" i="11" s="1"/>
  <c r="M631" i="11"/>
  <c r="M630" i="11" s="1"/>
  <c r="I631" i="11"/>
  <c r="I630" i="11" s="1"/>
  <c r="AJ630" i="11"/>
  <c r="AF630" i="11"/>
  <c r="AB630" i="11"/>
  <c r="AB629" i="11" s="1"/>
  <c r="AB628" i="11" s="1"/>
  <c r="T630" i="11"/>
  <c r="P630" i="11"/>
  <c r="O629" i="11"/>
  <c r="O628" i="11" s="1"/>
  <c r="AH628" i="11"/>
  <c r="AP626" i="11"/>
  <c r="AE626" i="11"/>
  <c r="AG626" i="11" s="1"/>
  <c r="AI626" i="11" s="1"/>
  <c r="AK626" i="11" s="1"/>
  <c r="AK625" i="11" s="1"/>
  <c r="AK624" i="11" s="1"/>
  <c r="AC626" i="11"/>
  <c r="L626" i="11"/>
  <c r="N626" i="11" s="1"/>
  <c r="Q626" i="11" s="1"/>
  <c r="H626" i="11"/>
  <c r="AU625" i="11"/>
  <c r="AS625" i="11"/>
  <c r="AQ625" i="11"/>
  <c r="AO625" i="11"/>
  <c r="AM625" i="11"/>
  <c r="AM624" i="11" s="1"/>
  <c r="AM623" i="11" s="1"/>
  <c r="AM622" i="11" s="1"/>
  <c r="AL625" i="11"/>
  <c r="AJ625" i="11"/>
  <c r="AI625" i="11"/>
  <c r="AI624" i="11" s="1"/>
  <c r="AI623" i="11" s="1"/>
  <c r="AI622" i="11" s="1"/>
  <c r="AI621" i="11" s="1"/>
  <c r="AI620" i="11" s="1"/>
  <c r="AH625" i="11"/>
  <c r="AG625" i="11"/>
  <c r="AG624" i="11" s="1"/>
  <c r="AF625" i="11"/>
  <c r="AE625" i="11"/>
  <c r="AE624" i="11" s="1"/>
  <c r="AE623" i="11" s="1"/>
  <c r="AE622" i="11" s="1"/>
  <c r="AE621" i="11" s="1"/>
  <c r="AE620" i="11" s="1"/>
  <c r="AD625" i="11"/>
  <c r="AC625" i="11"/>
  <c r="AC624" i="11" s="1"/>
  <c r="AB625" i="11"/>
  <c r="Z625" i="11"/>
  <c r="Z624" i="11" s="1"/>
  <c r="Z623" i="11" s="1"/>
  <c r="Z622" i="11" s="1"/>
  <c r="Z621" i="11" s="1"/>
  <c r="Z620" i="11" s="1"/>
  <c r="Y625" i="11"/>
  <c r="W625" i="11"/>
  <c r="V625" i="11"/>
  <c r="V624" i="11" s="1"/>
  <c r="V623" i="11" s="1"/>
  <c r="V622" i="11" s="1"/>
  <c r="U625" i="11"/>
  <c r="T625" i="11"/>
  <c r="T624" i="11" s="1"/>
  <c r="R625" i="11"/>
  <c r="R624" i="11" s="1"/>
  <c r="P625" i="11"/>
  <c r="P624" i="11" s="1"/>
  <c r="P623" i="11" s="1"/>
  <c r="P622" i="11" s="1"/>
  <c r="P621" i="11" s="1"/>
  <c r="P620" i="11" s="1"/>
  <c r="O625" i="11"/>
  <c r="N625" i="11"/>
  <c r="N624" i="11" s="1"/>
  <c r="N623" i="11" s="1"/>
  <c r="N622" i="11" s="1"/>
  <c r="M625" i="11"/>
  <c r="L625" i="11"/>
  <c r="L624" i="11" s="1"/>
  <c r="K625" i="11"/>
  <c r="J625" i="11"/>
  <c r="J624" i="11" s="1"/>
  <c r="J623" i="11" s="1"/>
  <c r="J622" i="11" s="1"/>
  <c r="J621" i="11" s="1"/>
  <c r="J620" i="11" s="1"/>
  <c r="I625" i="11"/>
  <c r="H625" i="11"/>
  <c r="H624" i="11" s="1"/>
  <c r="H623" i="11" s="1"/>
  <c r="H622" i="11" s="1"/>
  <c r="H621" i="11" s="1"/>
  <c r="H620" i="11" s="1"/>
  <c r="G625" i="11"/>
  <c r="F625" i="11"/>
  <c r="F624" i="11" s="1"/>
  <c r="F623" i="11" s="1"/>
  <c r="F622" i="11" s="1"/>
  <c r="F621" i="11" s="1"/>
  <c r="F620" i="11" s="1"/>
  <c r="AU624" i="11"/>
  <c r="AU623" i="11" s="1"/>
  <c r="AS624" i="11"/>
  <c r="AS623" i="11" s="1"/>
  <c r="AS622" i="11" s="1"/>
  <c r="AS621" i="11" s="1"/>
  <c r="AS620" i="11" s="1"/>
  <c r="AQ624" i="11"/>
  <c r="AQ623" i="11" s="1"/>
  <c r="AO624" i="11"/>
  <c r="AO623" i="11" s="1"/>
  <c r="AO622" i="11" s="1"/>
  <c r="AO621" i="11" s="1"/>
  <c r="AL624" i="11"/>
  <c r="AL623" i="11" s="1"/>
  <c r="AJ624" i="11"/>
  <c r="AJ623" i="11" s="1"/>
  <c r="AJ622" i="11" s="1"/>
  <c r="AJ621" i="11" s="1"/>
  <c r="AJ620" i="11" s="1"/>
  <c r="AH624" i="11"/>
  <c r="AH623" i="11" s="1"/>
  <c r="AF624" i="11"/>
  <c r="AF623" i="11" s="1"/>
  <c r="AF622" i="11" s="1"/>
  <c r="AF621" i="11" s="1"/>
  <c r="AD624" i="11"/>
  <c r="AD623" i="11" s="1"/>
  <c r="AB624" i="11"/>
  <c r="AB623" i="11" s="1"/>
  <c r="AB622" i="11" s="1"/>
  <c r="AB621" i="11" s="1"/>
  <c r="Y624" i="11"/>
  <c r="Y623" i="11" s="1"/>
  <c r="W624" i="11"/>
  <c r="W623" i="11" s="1"/>
  <c r="W622" i="11" s="1"/>
  <c r="W621" i="11" s="1"/>
  <c r="U624" i="11"/>
  <c r="U623" i="11" s="1"/>
  <c r="O624" i="11"/>
  <c r="O623" i="11" s="1"/>
  <c r="O622" i="11" s="1"/>
  <c r="O621" i="11" s="1"/>
  <c r="O620" i="11" s="1"/>
  <c r="M624" i="11"/>
  <c r="M623" i="11" s="1"/>
  <c r="K624" i="11"/>
  <c r="K623" i="11" s="1"/>
  <c r="K622" i="11" s="1"/>
  <c r="K621" i="11" s="1"/>
  <c r="K620" i="11" s="1"/>
  <c r="I624" i="11"/>
  <c r="I623" i="11" s="1"/>
  <c r="G624" i="11"/>
  <c r="G623" i="11" s="1"/>
  <c r="G622" i="11" s="1"/>
  <c r="G621" i="11" s="1"/>
  <c r="G620" i="11" s="1"/>
  <c r="AK623" i="11"/>
  <c r="AK622" i="11" s="1"/>
  <c r="AK621" i="11" s="1"/>
  <c r="AK620" i="11" s="1"/>
  <c r="AG623" i="11"/>
  <c r="AG622" i="11" s="1"/>
  <c r="AG621" i="11" s="1"/>
  <c r="AG620" i="11" s="1"/>
  <c r="AC623" i="11"/>
  <c r="AC622" i="11" s="1"/>
  <c r="AC621" i="11" s="1"/>
  <c r="AC620" i="11" s="1"/>
  <c r="T623" i="11"/>
  <c r="T622" i="11" s="1"/>
  <c r="T621" i="11" s="1"/>
  <c r="T620" i="11" s="1"/>
  <c r="R623" i="11"/>
  <c r="R622" i="11" s="1"/>
  <c r="L623" i="11"/>
  <c r="L622" i="11" s="1"/>
  <c r="L621" i="11" s="1"/>
  <c r="L620" i="11" s="1"/>
  <c r="AU622" i="11"/>
  <c r="AU621" i="11" s="1"/>
  <c r="AU620" i="11" s="1"/>
  <c r="AQ622" i="11"/>
  <c r="AQ621" i="11" s="1"/>
  <c r="AQ620" i="11" s="1"/>
  <c r="AL622" i="11"/>
  <c r="AL621" i="11" s="1"/>
  <c r="AL620" i="11" s="1"/>
  <c r="AH622" i="11"/>
  <c r="AH621" i="11" s="1"/>
  <c r="AH620" i="11" s="1"/>
  <c r="AD622" i="11"/>
  <c r="AD621" i="11" s="1"/>
  <c r="AD620" i="11" s="1"/>
  <c r="Y622" i="11"/>
  <c r="Y621" i="11" s="1"/>
  <c r="U622" i="11"/>
  <c r="U621" i="11" s="1"/>
  <c r="U620" i="11" s="1"/>
  <c r="M622" i="11"/>
  <c r="M621" i="11" s="1"/>
  <c r="M620" i="11" s="1"/>
  <c r="I622" i="11"/>
  <c r="I621" i="11" s="1"/>
  <c r="AM621" i="11"/>
  <c r="AM620" i="11" s="1"/>
  <c r="V621" i="11"/>
  <c r="V620" i="11" s="1"/>
  <c r="R621" i="11"/>
  <c r="R620" i="11" s="1"/>
  <c r="N621" i="11"/>
  <c r="N620" i="11" s="1"/>
  <c r="AO620" i="11"/>
  <c r="AF620" i="11"/>
  <c r="AB620" i="11"/>
  <c r="Y620" i="11"/>
  <c r="W620" i="11"/>
  <c r="I620" i="11"/>
  <c r="AR619" i="11"/>
  <c r="AN619" i="11"/>
  <c r="AP619" i="11" s="1"/>
  <c r="AP618" i="11" s="1"/>
  <c r="AA619" i="11"/>
  <c r="AC619" i="11" s="1"/>
  <c r="N619" i="11"/>
  <c r="H619" i="11"/>
  <c r="L619" i="11" s="1"/>
  <c r="L618" i="11" s="1"/>
  <c r="L617" i="11" s="1"/>
  <c r="L616" i="11" s="1"/>
  <c r="AU618" i="11"/>
  <c r="AU617" i="11" s="1"/>
  <c r="AU616" i="11" s="1"/>
  <c r="AU615" i="11" s="1"/>
  <c r="AU614" i="11" s="1"/>
  <c r="AU613" i="11" s="1"/>
  <c r="AS618" i="11"/>
  <c r="AS617" i="11" s="1"/>
  <c r="AQ618" i="11"/>
  <c r="AQ617" i="11" s="1"/>
  <c r="AQ616" i="11" s="1"/>
  <c r="AQ615" i="11" s="1"/>
  <c r="AO618" i="11"/>
  <c r="AO617" i="11" s="1"/>
  <c r="AM618" i="11"/>
  <c r="AM617" i="11" s="1"/>
  <c r="AM616" i="11" s="1"/>
  <c r="AM615" i="11" s="1"/>
  <c r="AM614" i="11" s="1"/>
  <c r="AM613" i="11" s="1"/>
  <c r="AL618" i="11"/>
  <c r="AJ618" i="11"/>
  <c r="AH618" i="11"/>
  <c r="AF618" i="11"/>
  <c r="AD618" i="11"/>
  <c r="AB618" i="11"/>
  <c r="AA618" i="11"/>
  <c r="AA617" i="11" s="1"/>
  <c r="AA616" i="11" s="1"/>
  <c r="AA615" i="11" s="1"/>
  <c r="Z618" i="11"/>
  <c r="Y618" i="11"/>
  <c r="Y617" i="11" s="1"/>
  <c r="W618" i="11"/>
  <c r="W617" i="11" s="1"/>
  <c r="W616" i="11" s="1"/>
  <c r="W615" i="11" s="1"/>
  <c r="W614" i="11" s="1"/>
  <c r="W613" i="11" s="1"/>
  <c r="V618" i="11"/>
  <c r="U618" i="11"/>
  <c r="U617" i="11" s="1"/>
  <c r="T618" i="11"/>
  <c r="R618" i="11"/>
  <c r="P618" i="11"/>
  <c r="O618" i="11"/>
  <c r="O617" i="11" s="1"/>
  <c r="O616" i="11" s="1"/>
  <c r="O615" i="11" s="1"/>
  <c r="M618" i="11"/>
  <c r="M617" i="11" s="1"/>
  <c r="M616" i="11" s="1"/>
  <c r="M615" i="11" s="1"/>
  <c r="M614" i="11" s="1"/>
  <c r="M613" i="11" s="1"/>
  <c r="K618" i="11"/>
  <c r="K617" i="11" s="1"/>
  <c r="K616" i="11" s="1"/>
  <c r="K615" i="11" s="1"/>
  <c r="J618" i="11"/>
  <c r="I618" i="11"/>
  <c r="I617" i="11" s="1"/>
  <c r="G618" i="11"/>
  <c r="G617" i="11" s="1"/>
  <c r="G616" i="11" s="1"/>
  <c r="G615" i="11" s="1"/>
  <c r="G614" i="11" s="1"/>
  <c r="G613" i="11" s="1"/>
  <c r="F618" i="11"/>
  <c r="AP617" i="11"/>
  <c r="AP616" i="11" s="1"/>
  <c r="AP615" i="11" s="1"/>
  <c r="AP614" i="11" s="1"/>
  <c r="AL617" i="11"/>
  <c r="AL616" i="11" s="1"/>
  <c r="AL615" i="11" s="1"/>
  <c r="AL614" i="11" s="1"/>
  <c r="AJ617" i="11"/>
  <c r="AJ616" i="11" s="1"/>
  <c r="AJ615" i="11" s="1"/>
  <c r="AJ614" i="11" s="1"/>
  <c r="AJ613" i="11" s="1"/>
  <c r="AH617" i="11"/>
  <c r="AH616" i="11" s="1"/>
  <c r="AH615" i="11" s="1"/>
  <c r="AH614" i="11" s="1"/>
  <c r="AH613" i="11" s="1"/>
  <c r="AF617" i="11"/>
  <c r="AF616" i="11" s="1"/>
  <c r="AD617" i="11"/>
  <c r="AD616" i="11" s="1"/>
  <c r="AD615" i="11" s="1"/>
  <c r="AD614" i="11" s="1"/>
  <c r="AD613" i="11" s="1"/>
  <c r="AB617" i="11"/>
  <c r="AB616" i="11" s="1"/>
  <c r="Z617" i="11"/>
  <c r="Z616" i="11" s="1"/>
  <c r="Z615" i="11" s="1"/>
  <c r="Z614" i="11" s="1"/>
  <c r="Z613" i="11" s="1"/>
  <c r="V617" i="11"/>
  <c r="V616" i="11" s="1"/>
  <c r="V615" i="11" s="1"/>
  <c r="V614" i="11" s="1"/>
  <c r="T617" i="11"/>
  <c r="T616" i="11" s="1"/>
  <c r="T615" i="11" s="1"/>
  <c r="T614" i="11" s="1"/>
  <c r="T613" i="11" s="1"/>
  <c r="R617" i="11"/>
  <c r="R616" i="11" s="1"/>
  <c r="R615" i="11" s="1"/>
  <c r="R614" i="11" s="1"/>
  <c r="P617" i="11"/>
  <c r="P616" i="11" s="1"/>
  <c r="J617" i="11"/>
  <c r="J616" i="11" s="1"/>
  <c r="J615" i="11" s="1"/>
  <c r="J614" i="11" s="1"/>
  <c r="J613" i="11" s="1"/>
  <c r="F617" i="11"/>
  <c r="F616" i="11" s="1"/>
  <c r="F615" i="11" s="1"/>
  <c r="F614" i="11" s="1"/>
  <c r="AS616" i="11"/>
  <c r="AS615" i="11" s="1"/>
  <c r="AS614" i="11" s="1"/>
  <c r="AS613" i="11" s="1"/>
  <c r="AO616" i="11"/>
  <c r="AO615" i="11" s="1"/>
  <c r="AO614" i="11" s="1"/>
  <c r="AO613" i="11" s="1"/>
  <c r="Y616" i="11"/>
  <c r="Y615" i="11" s="1"/>
  <c r="Y614" i="11" s="1"/>
  <c r="Y613" i="11" s="1"/>
  <c r="U616" i="11"/>
  <c r="U615" i="11" s="1"/>
  <c r="U614" i="11" s="1"/>
  <c r="U613" i="11" s="1"/>
  <c r="I616" i="11"/>
  <c r="I615" i="11" s="1"/>
  <c r="I614" i="11" s="1"/>
  <c r="I613" i="11" s="1"/>
  <c r="AF615" i="11"/>
  <c r="AF614" i="11" s="1"/>
  <c r="AF613" i="11" s="1"/>
  <c r="AB615" i="11"/>
  <c r="AB614" i="11" s="1"/>
  <c r="AB613" i="11" s="1"/>
  <c r="P615" i="11"/>
  <c r="P614" i="11" s="1"/>
  <c r="P613" i="11" s="1"/>
  <c r="L615" i="11"/>
  <c r="L614" i="11" s="1"/>
  <c r="L613" i="11" s="1"/>
  <c r="AQ614" i="11"/>
  <c r="AQ613" i="11" s="1"/>
  <c r="AA614" i="11"/>
  <c r="AA613" i="11" s="1"/>
  <c r="O614" i="11"/>
  <c r="O613" i="11" s="1"/>
  <c r="K614" i="11"/>
  <c r="K613" i="11" s="1"/>
  <c r="AP613" i="11"/>
  <c r="AL613" i="11"/>
  <c r="V613" i="11"/>
  <c r="R613" i="11"/>
  <c r="F613" i="11"/>
  <c r="AP612" i="11"/>
  <c r="AR612" i="11" s="1"/>
  <c r="AT612" i="11" s="1"/>
  <c r="AV612" i="11" s="1"/>
  <c r="AN612" i="11"/>
  <c r="AC612" i="11"/>
  <c r="AE612" i="11" s="1"/>
  <c r="AG612" i="11" s="1"/>
  <c r="AI612" i="11" s="1"/>
  <c r="AK612" i="11" s="1"/>
  <c r="AA612" i="11"/>
  <c r="X612" i="11"/>
  <c r="L612" i="11"/>
  <c r="N612" i="11" s="1"/>
  <c r="Q612" i="11" s="1"/>
  <c r="S612" i="11" s="1"/>
  <c r="H612" i="11"/>
  <c r="AN611" i="11"/>
  <c r="AP611" i="11" s="1"/>
  <c r="AP610" i="11" s="1"/>
  <c r="AA611" i="11"/>
  <c r="AC611" i="11" s="1"/>
  <c r="H611" i="11"/>
  <c r="L611" i="11" s="1"/>
  <c r="L610" i="11" s="1"/>
  <c r="L609" i="11" s="1"/>
  <c r="L608" i="11" s="1"/>
  <c r="AU610" i="11"/>
  <c r="AU609" i="11" s="1"/>
  <c r="AU608" i="11" s="1"/>
  <c r="AU607" i="11" s="1"/>
  <c r="AS610" i="11"/>
  <c r="AS609" i="11" s="1"/>
  <c r="AS608" i="11" s="1"/>
  <c r="AS607" i="11" s="1"/>
  <c r="AS606" i="11" s="1"/>
  <c r="AS596" i="11" s="1"/>
  <c r="AQ610" i="11"/>
  <c r="AQ609" i="11" s="1"/>
  <c r="AQ608" i="11" s="1"/>
  <c r="AQ607" i="11" s="1"/>
  <c r="AQ606" i="11" s="1"/>
  <c r="AO610" i="11"/>
  <c r="AO609" i="11" s="1"/>
  <c r="AM610" i="11"/>
  <c r="AM609" i="11" s="1"/>
  <c r="AM608" i="11" s="1"/>
  <c r="AM607" i="11" s="1"/>
  <c r="AL610" i="11"/>
  <c r="AJ610" i="11"/>
  <c r="AH610" i="11"/>
  <c r="AF610" i="11"/>
  <c r="AD610" i="11"/>
  <c r="AB610" i="11"/>
  <c r="Z610" i="11"/>
  <c r="Y610" i="11"/>
  <c r="Y609" i="11" s="1"/>
  <c r="W610" i="11"/>
  <c r="W609" i="11" s="1"/>
  <c r="W608" i="11" s="1"/>
  <c r="W607" i="11" s="1"/>
  <c r="V610" i="11"/>
  <c r="U610" i="11"/>
  <c r="U609" i="11" s="1"/>
  <c r="U608" i="11" s="1"/>
  <c r="U607" i="11" s="1"/>
  <c r="U606" i="11" s="1"/>
  <c r="T610" i="11"/>
  <c r="R610" i="11"/>
  <c r="P610" i="11"/>
  <c r="O610" i="11"/>
  <c r="O609" i="11" s="1"/>
  <c r="O608" i="11" s="1"/>
  <c r="O607" i="11" s="1"/>
  <c r="M610" i="11"/>
  <c r="M609" i="11" s="1"/>
  <c r="K610" i="11"/>
  <c r="K609" i="11" s="1"/>
  <c r="K608" i="11" s="1"/>
  <c r="K607" i="11" s="1"/>
  <c r="K606" i="11" s="1"/>
  <c r="J610" i="11"/>
  <c r="I610" i="11"/>
  <c r="I609" i="11" s="1"/>
  <c r="G610" i="11"/>
  <c r="G609" i="11" s="1"/>
  <c r="G608" i="11" s="1"/>
  <c r="G607" i="11" s="1"/>
  <c r="F610" i="11"/>
  <c r="AP609" i="11"/>
  <c r="AP608" i="11" s="1"/>
  <c r="AP607" i="11" s="1"/>
  <c r="AP606" i="11" s="1"/>
  <c r="AL609" i="11"/>
  <c r="AL608" i="11" s="1"/>
  <c r="AL607" i="11" s="1"/>
  <c r="AL606" i="11" s="1"/>
  <c r="AJ609" i="11"/>
  <c r="AJ608" i="11" s="1"/>
  <c r="AJ607" i="11" s="1"/>
  <c r="AJ606" i="11" s="1"/>
  <c r="AH609" i="11"/>
  <c r="AH608" i="11" s="1"/>
  <c r="AH607" i="11" s="1"/>
  <c r="AH606" i="11" s="1"/>
  <c r="AF609" i="11"/>
  <c r="AF608" i="11" s="1"/>
  <c r="AF607" i="11" s="1"/>
  <c r="AF606" i="11" s="1"/>
  <c r="AD609" i="11"/>
  <c r="AD608" i="11" s="1"/>
  <c r="AD607" i="11" s="1"/>
  <c r="AD606" i="11" s="1"/>
  <c r="AB609" i="11"/>
  <c r="AB608" i="11" s="1"/>
  <c r="Z609" i="11"/>
  <c r="Z608" i="11" s="1"/>
  <c r="Z607" i="11" s="1"/>
  <c r="Z606" i="11" s="1"/>
  <c r="V609" i="11"/>
  <c r="V608" i="11" s="1"/>
  <c r="V607" i="11" s="1"/>
  <c r="V606" i="11" s="1"/>
  <c r="T609" i="11"/>
  <c r="T608" i="11" s="1"/>
  <c r="R609" i="11"/>
  <c r="R608" i="11" s="1"/>
  <c r="R607" i="11" s="1"/>
  <c r="R606" i="11" s="1"/>
  <c r="P609" i="11"/>
  <c r="P608" i="11" s="1"/>
  <c r="P607" i="11" s="1"/>
  <c r="P606" i="11" s="1"/>
  <c r="J609" i="11"/>
  <c r="J608" i="11" s="1"/>
  <c r="J607" i="11" s="1"/>
  <c r="J606" i="11" s="1"/>
  <c r="F609" i="11"/>
  <c r="F608" i="11" s="1"/>
  <c r="F607" i="11" s="1"/>
  <c r="F606" i="11" s="1"/>
  <c r="AO608" i="11"/>
  <c r="AO607" i="11" s="1"/>
  <c r="AO606" i="11" s="1"/>
  <c r="AO596" i="11" s="1"/>
  <c r="Y608" i="11"/>
  <c r="Y607" i="11" s="1"/>
  <c r="Y606" i="11" s="1"/>
  <c r="M608" i="11"/>
  <c r="M607" i="11" s="1"/>
  <c r="M606" i="11" s="1"/>
  <c r="I608" i="11"/>
  <c r="I607" i="11" s="1"/>
  <c r="I606" i="11" s="1"/>
  <c r="I596" i="11" s="1"/>
  <c r="AB607" i="11"/>
  <c r="AB606" i="11" s="1"/>
  <c r="T607" i="11"/>
  <c r="T606" i="11" s="1"/>
  <c r="L607" i="11"/>
  <c r="L606" i="11" s="1"/>
  <c r="AU606" i="11"/>
  <c r="AM606" i="11"/>
  <c r="W606" i="11"/>
  <c r="O606" i="11"/>
  <c r="G606" i="11"/>
  <c r="AR605" i="11"/>
  <c r="AT605" i="11" s="1"/>
  <c r="AV605" i="11" s="1"/>
  <c r="AP605" i="11"/>
  <c r="AC605" i="11"/>
  <c r="AE605" i="11" s="1"/>
  <c r="AG605" i="11" s="1"/>
  <c r="AI605" i="11" s="1"/>
  <c r="AK605" i="11" s="1"/>
  <c r="H605" i="11"/>
  <c r="L605" i="11" s="1"/>
  <c r="N605" i="11" s="1"/>
  <c r="Q605" i="11" s="1"/>
  <c r="S605" i="11" s="1"/>
  <c r="X605" i="11" s="1"/>
  <c r="S604" i="11"/>
  <c r="X604" i="11" s="1"/>
  <c r="Q604" i="11"/>
  <c r="AN603" i="11"/>
  <c r="AA603" i="11"/>
  <c r="AC603" i="11" s="1"/>
  <c r="AE603" i="11" s="1"/>
  <c r="AG603" i="11" s="1"/>
  <c r="AI603" i="11" s="1"/>
  <c r="AK603" i="11" s="1"/>
  <c r="H603" i="11"/>
  <c r="AP602" i="11"/>
  <c r="AR602" i="11" s="1"/>
  <c r="AN602" i="11"/>
  <c r="AC602" i="11"/>
  <c r="AE602" i="11" s="1"/>
  <c r="AA602" i="11"/>
  <c r="L602" i="11"/>
  <c r="H602" i="11"/>
  <c r="AU601" i="11"/>
  <c r="AS601" i="11"/>
  <c r="AQ601" i="11"/>
  <c r="AO601" i="11"/>
  <c r="AM601" i="11"/>
  <c r="AL601" i="11"/>
  <c r="AL600" i="11" s="1"/>
  <c r="AL599" i="11" s="1"/>
  <c r="AL598" i="11" s="1"/>
  <c r="AL597" i="11" s="1"/>
  <c r="AJ601" i="11"/>
  <c r="AJ600" i="11" s="1"/>
  <c r="AH601" i="11"/>
  <c r="AH600" i="11" s="1"/>
  <c r="AH599" i="11" s="1"/>
  <c r="AH598" i="11" s="1"/>
  <c r="AH597" i="11" s="1"/>
  <c r="AF601" i="11"/>
  <c r="AF600" i="11" s="1"/>
  <c r="AD601" i="11"/>
  <c r="AD600" i="11" s="1"/>
  <c r="AD599" i="11" s="1"/>
  <c r="AD598" i="11" s="1"/>
  <c r="AD597" i="11" s="1"/>
  <c r="AB601" i="11"/>
  <c r="AB600" i="11" s="1"/>
  <c r="Z601" i="11"/>
  <c r="Z600" i="11" s="1"/>
  <c r="Z599" i="11" s="1"/>
  <c r="Z598" i="11" s="1"/>
  <c r="Z597" i="11" s="1"/>
  <c r="Y601" i="11"/>
  <c r="W601" i="11"/>
  <c r="V601" i="11"/>
  <c r="V600" i="11" s="1"/>
  <c r="V599" i="11" s="1"/>
  <c r="V598" i="11" s="1"/>
  <c r="U601" i="11"/>
  <c r="T601" i="11"/>
  <c r="T600" i="11" s="1"/>
  <c r="R601" i="11"/>
  <c r="R600" i="11" s="1"/>
  <c r="R599" i="11" s="1"/>
  <c r="R598" i="11" s="1"/>
  <c r="P601" i="11"/>
  <c r="P600" i="11" s="1"/>
  <c r="O601" i="11"/>
  <c r="M601" i="11"/>
  <c r="K601" i="11"/>
  <c r="J601" i="11"/>
  <c r="J600" i="11" s="1"/>
  <c r="J599" i="11" s="1"/>
  <c r="J598" i="11" s="1"/>
  <c r="I601" i="11"/>
  <c r="G601" i="11"/>
  <c r="F601" i="11"/>
  <c r="F600" i="11" s="1"/>
  <c r="F599" i="11" s="1"/>
  <c r="F598" i="11" s="1"/>
  <c r="AU600" i="11"/>
  <c r="AU599" i="11" s="1"/>
  <c r="AS600" i="11"/>
  <c r="AS599" i="11" s="1"/>
  <c r="AS598" i="11" s="1"/>
  <c r="AS597" i="11" s="1"/>
  <c r="AQ600" i="11"/>
  <c r="AQ599" i="11" s="1"/>
  <c r="AQ598" i="11" s="1"/>
  <c r="AQ597" i="11" s="1"/>
  <c r="AO600" i="11"/>
  <c r="AO599" i="11" s="1"/>
  <c r="AO598" i="11" s="1"/>
  <c r="AO597" i="11" s="1"/>
  <c r="AM600" i="11"/>
  <c r="AM599" i="11" s="1"/>
  <c r="AM598" i="11" s="1"/>
  <c r="AM597" i="11" s="1"/>
  <c r="Y600" i="11"/>
  <c r="Y599" i="11" s="1"/>
  <c r="Y598" i="11" s="1"/>
  <c r="Y597" i="11" s="1"/>
  <c r="W600" i="11"/>
  <c r="W599" i="11" s="1"/>
  <c r="U600" i="11"/>
  <c r="U599" i="11" s="1"/>
  <c r="U598" i="11" s="1"/>
  <c r="U597" i="11" s="1"/>
  <c r="O600" i="11"/>
  <c r="O599" i="11" s="1"/>
  <c r="M600" i="11"/>
  <c r="M599" i="11" s="1"/>
  <c r="M598" i="11" s="1"/>
  <c r="M597" i="11" s="1"/>
  <c r="K600" i="11"/>
  <c r="K599" i="11" s="1"/>
  <c r="K598" i="11" s="1"/>
  <c r="K597" i="11" s="1"/>
  <c r="I600" i="11"/>
  <c r="I599" i="11" s="1"/>
  <c r="I598" i="11" s="1"/>
  <c r="I597" i="11" s="1"/>
  <c r="G600" i="11"/>
  <c r="G599" i="11" s="1"/>
  <c r="G598" i="11" s="1"/>
  <c r="G597" i="11" s="1"/>
  <c r="AJ599" i="11"/>
  <c r="AJ598" i="11" s="1"/>
  <c r="AJ597" i="11" s="1"/>
  <c r="AF599" i="11"/>
  <c r="AF598" i="11" s="1"/>
  <c r="AF597" i="11" s="1"/>
  <c r="AB599" i="11"/>
  <c r="AB598" i="11" s="1"/>
  <c r="AB597" i="11" s="1"/>
  <c r="T599" i="11"/>
  <c r="T598" i="11" s="1"/>
  <c r="T597" i="11" s="1"/>
  <c r="P599" i="11"/>
  <c r="P598" i="11" s="1"/>
  <c r="P597" i="11" s="1"/>
  <c r="AU598" i="11"/>
  <c r="AU597" i="11" s="1"/>
  <c r="W598" i="11"/>
  <c r="W597" i="11" s="1"/>
  <c r="O598" i="11"/>
  <c r="O597" i="11" s="1"/>
  <c r="V597" i="11"/>
  <c r="R597" i="11"/>
  <c r="J597" i="11"/>
  <c r="F597" i="11"/>
  <c r="U596" i="11"/>
  <c r="M596" i="11"/>
  <c r="AF595" i="11"/>
  <c r="P595" i="11"/>
  <c r="AT593" i="11"/>
  <c r="AV593" i="11" s="1"/>
  <c r="AV591" i="11" s="1"/>
  <c r="AR593" i="11"/>
  <c r="AG593" i="11"/>
  <c r="AI593" i="11" s="1"/>
  <c r="AE593" i="11"/>
  <c r="L593" i="11"/>
  <c r="N593" i="11" s="1"/>
  <c r="AT591" i="11"/>
  <c r="AT590" i="11" s="1"/>
  <c r="AR591" i="11"/>
  <c r="AE591" i="11"/>
  <c r="L591" i="11"/>
  <c r="L590" i="11" s="1"/>
  <c r="J591" i="11"/>
  <c r="AV590" i="11"/>
  <c r="AR590" i="11"/>
  <c r="AE590" i="11"/>
  <c r="J590" i="11"/>
  <c r="AP589" i="11"/>
  <c r="AC589" i="11"/>
  <c r="AC587" i="11" s="1"/>
  <c r="AC586" i="11" s="1"/>
  <c r="AC569" i="11" s="1"/>
  <c r="H589" i="11"/>
  <c r="L589" i="11" s="1"/>
  <c r="AU587" i="11"/>
  <c r="AS587" i="11"/>
  <c r="AS586" i="11" s="1"/>
  <c r="AS569" i="11" s="1"/>
  <c r="AS568" i="11" s="1"/>
  <c r="AS567" i="11" s="1"/>
  <c r="AS566" i="11" s="1"/>
  <c r="AS565" i="11" s="1"/>
  <c r="AQ587" i="11"/>
  <c r="AO587" i="11"/>
  <c r="AM587" i="11"/>
  <c r="AM586" i="11" s="1"/>
  <c r="AL587" i="11"/>
  <c r="AL586" i="11" s="1"/>
  <c r="AL569" i="11" s="1"/>
  <c r="AL568" i="11" s="1"/>
  <c r="AL567" i="11" s="1"/>
  <c r="AL566" i="11" s="1"/>
  <c r="AL565" i="11" s="1"/>
  <c r="AJ587" i="11"/>
  <c r="AH587" i="11"/>
  <c r="AH586" i="11" s="1"/>
  <c r="AH569" i="11" s="1"/>
  <c r="AH568" i="11" s="1"/>
  <c r="AH567" i="11" s="1"/>
  <c r="AH566" i="11" s="1"/>
  <c r="AH565" i="11" s="1"/>
  <c r="AF587" i="11"/>
  <c r="AD587" i="11"/>
  <c r="AB587" i="11"/>
  <c r="Z587" i="11"/>
  <c r="Z586" i="11" s="1"/>
  <c r="Z569" i="11" s="1"/>
  <c r="Z568" i="11" s="1"/>
  <c r="Z567" i="11" s="1"/>
  <c r="Z566" i="11" s="1"/>
  <c r="Z565" i="11" s="1"/>
  <c r="Y587" i="11"/>
  <c r="W587" i="11"/>
  <c r="V587" i="11"/>
  <c r="V586" i="11" s="1"/>
  <c r="U587" i="11"/>
  <c r="U586" i="11" s="1"/>
  <c r="U569" i="11" s="1"/>
  <c r="U568" i="11" s="1"/>
  <c r="U567" i="11" s="1"/>
  <c r="U566" i="11" s="1"/>
  <c r="U565" i="11" s="1"/>
  <c r="T587" i="11"/>
  <c r="T586" i="11" s="1"/>
  <c r="R587" i="11"/>
  <c r="R586" i="11" s="1"/>
  <c r="P587" i="11"/>
  <c r="P586" i="11" s="1"/>
  <c r="O587" i="11"/>
  <c r="O586" i="11" s="1"/>
  <c r="O569" i="11" s="1"/>
  <c r="O568" i="11" s="1"/>
  <c r="O567" i="11" s="1"/>
  <c r="O566" i="11" s="1"/>
  <c r="O565" i="11" s="1"/>
  <c r="M587" i="11"/>
  <c r="K587" i="11"/>
  <c r="J587" i="11"/>
  <c r="J586" i="11" s="1"/>
  <c r="I587" i="11"/>
  <c r="H587" i="11"/>
  <c r="H586" i="11" s="1"/>
  <c r="H569" i="11" s="1"/>
  <c r="H568" i="11" s="1"/>
  <c r="H567" i="11" s="1"/>
  <c r="H566" i="11" s="1"/>
  <c r="H565" i="11" s="1"/>
  <c r="G587" i="11"/>
  <c r="F587" i="11"/>
  <c r="F586" i="11" s="1"/>
  <c r="F569" i="11" s="1"/>
  <c r="AU586" i="11"/>
  <c r="AQ586" i="11"/>
  <c r="AO586" i="11"/>
  <c r="AO569" i="11" s="1"/>
  <c r="AO568" i="11" s="1"/>
  <c r="AO567" i="11" s="1"/>
  <c r="AO566" i="11" s="1"/>
  <c r="AO565" i="11" s="1"/>
  <c r="AJ586" i="11"/>
  <c r="AJ569" i="11" s="1"/>
  <c r="AF586" i="11"/>
  <c r="AF569" i="11" s="1"/>
  <c r="AF568" i="11" s="1"/>
  <c r="AF567" i="11" s="1"/>
  <c r="AF566" i="11" s="1"/>
  <c r="AF565" i="11" s="1"/>
  <c r="AD586" i="11"/>
  <c r="AD569" i="11" s="1"/>
  <c r="AD568" i="11" s="1"/>
  <c r="AD567" i="11" s="1"/>
  <c r="AB586" i="11"/>
  <c r="AB569" i="11" s="1"/>
  <c r="AB568" i="11" s="1"/>
  <c r="AB567" i="11" s="1"/>
  <c r="AB566" i="11" s="1"/>
  <c r="AB565" i="11" s="1"/>
  <c r="Y586" i="11"/>
  <c r="W586" i="11"/>
  <c r="M586" i="11"/>
  <c r="K586" i="11"/>
  <c r="K569" i="11" s="1"/>
  <c r="K568" i="11" s="1"/>
  <c r="K567" i="11" s="1"/>
  <c r="K566" i="11" s="1"/>
  <c r="K565" i="11" s="1"/>
  <c r="I586" i="11"/>
  <c r="G586" i="11"/>
  <c r="AR585" i="11"/>
  <c r="AT585" i="11" s="1"/>
  <c r="AI585" i="11"/>
  <c r="AK585" i="11" s="1"/>
  <c r="AK583" i="11" s="1"/>
  <c r="AK582" i="11" s="1"/>
  <c r="AG585" i="11"/>
  <c r="X585" i="11"/>
  <c r="X583" i="11" s="1"/>
  <c r="X582" i="11" s="1"/>
  <c r="Q585" i="11"/>
  <c r="S585" i="11" s="1"/>
  <c r="S583" i="11" s="1"/>
  <c r="S582" i="11" s="1"/>
  <c r="N585" i="11"/>
  <c r="AU583" i="11"/>
  <c r="AS583" i="11"/>
  <c r="AR583" i="11"/>
  <c r="AQ583" i="11"/>
  <c r="AJ583" i="11"/>
  <c r="AI583" i="11"/>
  <c r="AH583" i="11"/>
  <c r="AG583" i="11"/>
  <c r="AF583" i="11"/>
  <c r="W583" i="11"/>
  <c r="V583" i="11"/>
  <c r="U583" i="11"/>
  <c r="T583" i="11"/>
  <c r="R583" i="11"/>
  <c r="P583" i="11"/>
  <c r="O583" i="11"/>
  <c r="N583" i="11"/>
  <c r="M583" i="11"/>
  <c r="AU582" i="11"/>
  <c r="AS582" i="11"/>
  <c r="AR582" i="11"/>
  <c r="AQ582" i="11"/>
  <c r="AJ582" i="11"/>
  <c r="AI582" i="11"/>
  <c r="AH582" i="11"/>
  <c r="AG582" i="11"/>
  <c r="AF582" i="11"/>
  <c r="W582" i="11"/>
  <c r="V582" i="11"/>
  <c r="U582" i="11"/>
  <c r="T582" i="11"/>
  <c r="R582" i="11"/>
  <c r="P582" i="11"/>
  <c r="O582" i="11"/>
  <c r="N582" i="11"/>
  <c r="M582" i="11"/>
  <c r="AR581" i="11"/>
  <c r="AT581" i="11" s="1"/>
  <c r="AI581" i="11"/>
  <c r="AG581" i="11"/>
  <c r="Q581" i="11"/>
  <c r="N581" i="11"/>
  <c r="AU579" i="11"/>
  <c r="AS579" i="11"/>
  <c r="AR579" i="11"/>
  <c r="AQ579" i="11"/>
  <c r="AJ579" i="11"/>
  <c r="AH579" i="11"/>
  <c r="AG579" i="11"/>
  <c r="AF579" i="11"/>
  <c r="W579" i="11"/>
  <c r="V579" i="11"/>
  <c r="V578" i="11" s="1"/>
  <c r="U579" i="11"/>
  <c r="T579" i="11"/>
  <c r="R579" i="11"/>
  <c r="P579" i="11"/>
  <c r="O579" i="11"/>
  <c r="N579" i="11"/>
  <c r="N578" i="11" s="1"/>
  <c r="M579" i="11"/>
  <c r="AU578" i="11"/>
  <c r="AS578" i="11"/>
  <c r="AR578" i="11"/>
  <c r="AQ578" i="11"/>
  <c r="AJ578" i="11"/>
  <c r="AH578" i="11"/>
  <c r="AG578" i="11"/>
  <c r="AF578" i="11"/>
  <c r="W578" i="11"/>
  <c r="U578" i="11"/>
  <c r="T578" i="11"/>
  <c r="R578" i="11"/>
  <c r="P578" i="11"/>
  <c r="O578" i="11"/>
  <c r="M578" i="11"/>
  <c r="AR577" i="11"/>
  <c r="AE577" i="11"/>
  <c r="W577" i="11"/>
  <c r="W575" i="11" s="1"/>
  <c r="Q577" i="11"/>
  <c r="S577" i="11" s="1"/>
  <c r="L577" i="11"/>
  <c r="N577" i="11" s="1"/>
  <c r="N575" i="11" s="1"/>
  <c r="N574" i="11" s="1"/>
  <c r="V575" i="11"/>
  <c r="V574" i="11" s="1"/>
  <c r="U575" i="11"/>
  <c r="T575" i="11"/>
  <c r="T574" i="11" s="1"/>
  <c r="L575" i="11"/>
  <c r="L574" i="11" s="1"/>
  <c r="J575" i="11"/>
  <c r="W574" i="11"/>
  <c r="W569" i="11" s="1"/>
  <c r="W568" i="11" s="1"/>
  <c r="W567" i="11" s="1"/>
  <c r="W566" i="11" s="1"/>
  <c r="W565" i="11" s="1"/>
  <c r="U574" i="11"/>
  <c r="J574" i="11"/>
  <c r="AT573" i="11"/>
  <c r="AV573" i="11" s="1"/>
  <c r="AV571" i="11" s="1"/>
  <c r="AV570" i="11" s="1"/>
  <c r="AR573" i="11"/>
  <c r="AK573" i="11"/>
  <c r="AK571" i="11" s="1"/>
  <c r="AK570" i="11" s="1"/>
  <c r="AG573" i="11"/>
  <c r="AI573" i="11" s="1"/>
  <c r="AI571" i="11" s="1"/>
  <c r="AI570" i="11" s="1"/>
  <c r="AE573" i="11"/>
  <c r="L573" i="11"/>
  <c r="AT571" i="11"/>
  <c r="AT570" i="11" s="1"/>
  <c r="AR571" i="11"/>
  <c r="AG571" i="11"/>
  <c r="AG570" i="11" s="1"/>
  <c r="AE571" i="11"/>
  <c r="J571" i="11"/>
  <c r="AR570" i="11"/>
  <c r="AE570" i="11"/>
  <c r="J570" i="11"/>
  <c r="AU569" i="11"/>
  <c r="AU568" i="11" s="1"/>
  <c r="AU567" i="11" s="1"/>
  <c r="AU566" i="11" s="1"/>
  <c r="AQ569" i="11"/>
  <c r="AQ568" i="11" s="1"/>
  <c r="AQ567" i="11" s="1"/>
  <c r="AQ566" i="11" s="1"/>
  <c r="AQ565" i="11" s="1"/>
  <c r="AN569" i="11"/>
  <c r="AM569" i="11"/>
  <c r="AM568" i="11" s="1"/>
  <c r="AM567" i="11" s="1"/>
  <c r="AM566" i="11" s="1"/>
  <c r="AM565" i="11" s="1"/>
  <c r="AA569" i="11"/>
  <c r="Y569" i="11"/>
  <c r="Y568" i="11" s="1"/>
  <c r="Y567" i="11" s="1"/>
  <c r="Y566" i="11" s="1"/>
  <c r="Y565" i="11" s="1"/>
  <c r="M569" i="11"/>
  <c r="M568" i="11" s="1"/>
  <c r="I569" i="11"/>
  <c r="I568" i="11" s="1"/>
  <c r="G569" i="11"/>
  <c r="G568" i="11" s="1"/>
  <c r="G567" i="11" s="1"/>
  <c r="G566" i="11" s="1"/>
  <c r="G565" i="11" s="1"/>
  <c r="AJ568" i="11"/>
  <c r="AJ567" i="11" s="1"/>
  <c r="AJ566" i="11" s="1"/>
  <c r="AJ565" i="11" s="1"/>
  <c r="F568" i="11"/>
  <c r="F567" i="11" s="1"/>
  <c r="F566" i="11" s="1"/>
  <c r="F565" i="11" s="1"/>
  <c r="M567" i="11"/>
  <c r="M566" i="11" s="1"/>
  <c r="M565" i="11" s="1"/>
  <c r="I567" i="11"/>
  <c r="I566" i="11" s="1"/>
  <c r="I565" i="11" s="1"/>
  <c r="AD566" i="11"/>
  <c r="AD565" i="11" s="1"/>
  <c r="AU565" i="11"/>
  <c r="AR564" i="11"/>
  <c r="AN564" i="11"/>
  <c r="AP564" i="11" s="1"/>
  <c r="AP563" i="11" s="1"/>
  <c r="AA564" i="11"/>
  <c r="AC564" i="11" s="1"/>
  <c r="N564" i="11"/>
  <c r="H564" i="11"/>
  <c r="L564" i="11" s="1"/>
  <c r="L563" i="11" s="1"/>
  <c r="L562" i="11" s="1"/>
  <c r="L561" i="11" s="1"/>
  <c r="AU563" i="11"/>
  <c r="AU562" i="11" s="1"/>
  <c r="AU561" i="11" s="1"/>
  <c r="AS563" i="11"/>
  <c r="AS562" i="11" s="1"/>
  <c r="AQ563" i="11"/>
  <c r="AQ562" i="11" s="1"/>
  <c r="AQ561" i="11" s="1"/>
  <c r="AO563" i="11"/>
  <c r="AO562" i="11" s="1"/>
  <c r="AM563" i="11"/>
  <c r="AM562" i="11" s="1"/>
  <c r="AM561" i="11" s="1"/>
  <c r="AL563" i="11"/>
  <c r="AJ563" i="11"/>
  <c r="AH563" i="11"/>
  <c r="AF563" i="11"/>
  <c r="AD563" i="11"/>
  <c r="AB563" i="11"/>
  <c r="AA563" i="11"/>
  <c r="AA562" i="11" s="1"/>
  <c r="AA561" i="11" s="1"/>
  <c r="Z563" i="11"/>
  <c r="Y563" i="11"/>
  <c r="Y562" i="11" s="1"/>
  <c r="W563" i="11"/>
  <c r="W562" i="11" s="1"/>
  <c r="W561" i="11" s="1"/>
  <c r="V563" i="11"/>
  <c r="U563" i="11"/>
  <c r="U562" i="11" s="1"/>
  <c r="U561" i="11" s="1"/>
  <c r="T563" i="11"/>
  <c r="R563" i="11"/>
  <c r="P563" i="11"/>
  <c r="O563" i="11"/>
  <c r="O562" i="11" s="1"/>
  <c r="O561" i="11" s="1"/>
  <c r="M563" i="11"/>
  <c r="M562" i="11" s="1"/>
  <c r="K563" i="11"/>
  <c r="K562" i="11" s="1"/>
  <c r="K561" i="11" s="1"/>
  <c r="J563" i="11"/>
  <c r="I563" i="11"/>
  <c r="I562" i="11" s="1"/>
  <c r="G563" i="11"/>
  <c r="G562" i="11" s="1"/>
  <c r="G561" i="11" s="1"/>
  <c r="F563" i="11"/>
  <c r="AP562" i="11"/>
  <c r="AP561" i="11" s="1"/>
  <c r="AL562" i="11"/>
  <c r="AL561" i="11" s="1"/>
  <c r="AJ562" i="11"/>
  <c r="AJ561" i="11" s="1"/>
  <c r="AH562" i="11"/>
  <c r="AH561" i="11" s="1"/>
  <c r="AH554" i="11" s="1"/>
  <c r="AF562" i="11"/>
  <c r="AF561" i="11" s="1"/>
  <c r="AD562" i="11"/>
  <c r="AD561" i="11" s="1"/>
  <c r="AB562" i="11"/>
  <c r="AB561" i="11" s="1"/>
  <c r="Z562" i="11"/>
  <c r="Z561" i="11" s="1"/>
  <c r="V562" i="11"/>
  <c r="V561" i="11" s="1"/>
  <c r="T562" i="11"/>
  <c r="T561" i="11" s="1"/>
  <c r="R562" i="11"/>
  <c r="R561" i="11" s="1"/>
  <c r="P562" i="11"/>
  <c r="P561" i="11" s="1"/>
  <c r="J562" i="11"/>
  <c r="J561" i="11" s="1"/>
  <c r="F562" i="11"/>
  <c r="F561" i="11" s="1"/>
  <c r="AS561" i="11"/>
  <c r="AO561" i="11"/>
  <c r="Y561" i="11"/>
  <c r="M561" i="11"/>
  <c r="I561" i="11"/>
  <c r="AN560" i="11"/>
  <c r="AE560" i="11"/>
  <c r="AA560" i="11"/>
  <c r="AC560" i="11" s="1"/>
  <c r="H560" i="11"/>
  <c r="AU559" i="11"/>
  <c r="AS559" i="11"/>
  <c r="AQ559" i="11"/>
  <c r="AO559" i="11"/>
  <c r="AM559" i="11"/>
  <c r="AL559" i="11"/>
  <c r="AJ559" i="11"/>
  <c r="AH559" i="11"/>
  <c r="AF559" i="11"/>
  <c r="AD559" i="11"/>
  <c r="AC559" i="11"/>
  <c r="AB559" i="11"/>
  <c r="AA559" i="11"/>
  <c r="Z559" i="11"/>
  <c r="Y559" i="11"/>
  <c r="W559" i="11"/>
  <c r="V559" i="11"/>
  <c r="U559" i="11"/>
  <c r="T559" i="11"/>
  <c r="R559" i="11"/>
  <c r="P559" i="11"/>
  <c r="O559" i="11"/>
  <c r="M559" i="11"/>
  <c r="K559" i="11"/>
  <c r="J559" i="11"/>
  <c r="I559" i="11"/>
  <c r="G559" i="11"/>
  <c r="F559" i="11"/>
  <c r="AN558" i="11"/>
  <c r="AA558" i="11"/>
  <c r="AC558" i="11" s="1"/>
  <c r="AE558" i="11" s="1"/>
  <c r="H558" i="11"/>
  <c r="AU557" i="11"/>
  <c r="AU556" i="11" s="1"/>
  <c r="AS557" i="11"/>
  <c r="AS556" i="11" s="1"/>
  <c r="AS555" i="11" s="1"/>
  <c r="AQ557" i="11"/>
  <c r="AQ556" i="11" s="1"/>
  <c r="AO557" i="11"/>
  <c r="AO556" i="11" s="1"/>
  <c r="AO555" i="11" s="1"/>
  <c r="AO554" i="11" s="1"/>
  <c r="AM557" i="11"/>
  <c r="AM556" i="11" s="1"/>
  <c r="AL557" i="11"/>
  <c r="AJ557" i="11"/>
  <c r="AH557" i="11"/>
  <c r="AF557" i="11"/>
  <c r="AD557" i="11"/>
  <c r="AB557" i="11"/>
  <c r="AA557" i="11"/>
  <c r="AA556" i="11" s="1"/>
  <c r="Z557" i="11"/>
  <c r="Y557" i="11"/>
  <c r="W557" i="11"/>
  <c r="W556" i="11" s="1"/>
  <c r="W555" i="11" s="1"/>
  <c r="W554" i="11" s="1"/>
  <c r="V557" i="11"/>
  <c r="U557" i="11"/>
  <c r="U556" i="11" s="1"/>
  <c r="U555" i="11" s="1"/>
  <c r="U554" i="11" s="1"/>
  <c r="T557" i="11"/>
  <c r="R557" i="11"/>
  <c r="P557" i="11"/>
  <c r="O557" i="11"/>
  <c r="O556" i="11" s="1"/>
  <c r="M557" i="11"/>
  <c r="M556" i="11" s="1"/>
  <c r="M555" i="11" s="1"/>
  <c r="K557" i="11"/>
  <c r="K556" i="11" s="1"/>
  <c r="J557" i="11"/>
  <c r="I557" i="11"/>
  <c r="G557" i="11"/>
  <c r="G556" i="11" s="1"/>
  <c r="G555" i="11" s="1"/>
  <c r="G554" i="11" s="1"/>
  <c r="F557" i="11"/>
  <c r="AL556" i="11"/>
  <c r="AL555" i="11" s="1"/>
  <c r="AJ556" i="11"/>
  <c r="AJ555" i="11" s="1"/>
  <c r="AJ554" i="11" s="1"/>
  <c r="AH556" i="11"/>
  <c r="AH555" i="11" s="1"/>
  <c r="AF556" i="11"/>
  <c r="AF555" i="11" s="1"/>
  <c r="AF554" i="11" s="1"/>
  <c r="AD556" i="11"/>
  <c r="AD555" i="11" s="1"/>
  <c r="AB556" i="11"/>
  <c r="AB555" i="11" s="1"/>
  <c r="AB554" i="11" s="1"/>
  <c r="Z556" i="11"/>
  <c r="Z555" i="11" s="1"/>
  <c r="V556" i="11"/>
  <c r="V555" i="11" s="1"/>
  <c r="T556" i="11"/>
  <c r="T555" i="11" s="1"/>
  <c r="T554" i="11" s="1"/>
  <c r="R556" i="11"/>
  <c r="R555" i="11" s="1"/>
  <c r="P556" i="11"/>
  <c r="P555" i="11" s="1"/>
  <c r="J556" i="11"/>
  <c r="J555" i="11" s="1"/>
  <c r="J554" i="11" s="1"/>
  <c r="F556" i="11"/>
  <c r="F555" i="11" s="1"/>
  <c r="AU555" i="11"/>
  <c r="AQ555" i="11"/>
  <c r="AQ554" i="11" s="1"/>
  <c r="AM555" i="11"/>
  <c r="AA555" i="11"/>
  <c r="AA554" i="11" s="1"/>
  <c r="O555" i="11"/>
  <c r="O554" i="11" s="1"/>
  <c r="K555" i="11"/>
  <c r="K554" i="11" s="1"/>
  <c r="AL554" i="11"/>
  <c r="AD554" i="11"/>
  <c r="V554" i="11"/>
  <c r="R554" i="11"/>
  <c r="F554" i="11"/>
  <c r="AP553" i="11"/>
  <c r="AN553" i="11"/>
  <c r="AC553" i="11"/>
  <c r="AE553" i="11" s="1"/>
  <c r="AA553" i="11"/>
  <c r="R553" i="11"/>
  <c r="R552" i="11" s="1"/>
  <c r="N553" i="11"/>
  <c r="H553" i="11"/>
  <c r="L553" i="11" s="1"/>
  <c r="L552" i="11" s="1"/>
  <c r="L551" i="11" s="1"/>
  <c r="L550" i="11" s="1"/>
  <c r="AU552" i="11"/>
  <c r="AU551" i="11" s="1"/>
  <c r="AU550" i="11" s="1"/>
  <c r="AU543" i="11" s="1"/>
  <c r="AS552" i="11"/>
  <c r="AS551" i="11" s="1"/>
  <c r="AQ552" i="11"/>
  <c r="AQ551" i="11" s="1"/>
  <c r="AQ550" i="11" s="1"/>
  <c r="AO552" i="11"/>
  <c r="AO551" i="11" s="1"/>
  <c r="AN552" i="11"/>
  <c r="AM552" i="11"/>
  <c r="AM551" i="11" s="1"/>
  <c r="AM550" i="11" s="1"/>
  <c r="AL552" i="11"/>
  <c r="AJ552" i="11"/>
  <c r="AH552" i="11"/>
  <c r="AF552" i="11"/>
  <c r="AD552" i="11"/>
  <c r="AC552" i="11"/>
  <c r="AC551" i="11" s="1"/>
  <c r="AB552" i="11"/>
  <c r="AA552" i="11"/>
  <c r="AA551" i="11" s="1"/>
  <c r="AA550" i="11" s="1"/>
  <c r="Z552" i="11"/>
  <c r="Y552" i="11"/>
  <c r="Y551" i="11" s="1"/>
  <c r="W552" i="11"/>
  <c r="W551" i="11" s="1"/>
  <c r="W550" i="11" s="1"/>
  <c r="V552" i="11"/>
  <c r="U552" i="11"/>
  <c r="U551" i="11" s="1"/>
  <c r="T552" i="11"/>
  <c r="P552" i="11"/>
  <c r="O552" i="11"/>
  <c r="O551" i="11" s="1"/>
  <c r="O550" i="11" s="1"/>
  <c r="O543" i="11" s="1"/>
  <c r="M552" i="11"/>
  <c r="M551" i="11" s="1"/>
  <c r="K552" i="11"/>
  <c r="K551" i="11" s="1"/>
  <c r="K550" i="11" s="1"/>
  <c r="J552" i="11"/>
  <c r="I552" i="11"/>
  <c r="I551" i="11" s="1"/>
  <c r="I550" i="11" s="1"/>
  <c r="G552" i="11"/>
  <c r="G551" i="11" s="1"/>
  <c r="G550" i="11" s="1"/>
  <c r="F552" i="11"/>
  <c r="AN551" i="11"/>
  <c r="AN550" i="11" s="1"/>
  <c r="AL551" i="11"/>
  <c r="AL550" i="11" s="1"/>
  <c r="AJ551" i="11"/>
  <c r="AJ550" i="11" s="1"/>
  <c r="AH551" i="11"/>
  <c r="AH550" i="11" s="1"/>
  <c r="AF551" i="11"/>
  <c r="AF550" i="11" s="1"/>
  <c r="AD551" i="11"/>
  <c r="AD550" i="11" s="1"/>
  <c r="AB551" i="11"/>
  <c r="AB550" i="11" s="1"/>
  <c r="Z551" i="11"/>
  <c r="Z550" i="11" s="1"/>
  <c r="V551" i="11"/>
  <c r="V550" i="11" s="1"/>
  <c r="T551" i="11"/>
  <c r="T550" i="11" s="1"/>
  <c r="R551" i="11"/>
  <c r="R550" i="11" s="1"/>
  <c r="P551" i="11"/>
  <c r="P550" i="11" s="1"/>
  <c r="J551" i="11"/>
  <c r="J550" i="11" s="1"/>
  <c r="F551" i="11"/>
  <c r="F550" i="11" s="1"/>
  <c r="AS550" i="11"/>
  <c r="AO550" i="11"/>
  <c r="AC550" i="11"/>
  <c r="Y550" i="11"/>
  <c r="U550" i="11"/>
  <c r="M550" i="11"/>
  <c r="AN549" i="11"/>
  <c r="AE549" i="11"/>
  <c r="AA549" i="11"/>
  <c r="AC549" i="11" s="1"/>
  <c r="H549" i="11"/>
  <c r="AU548" i="11"/>
  <c r="AS548" i="11"/>
  <c r="AQ548" i="11"/>
  <c r="AO548" i="11"/>
  <c r="AM548" i="11"/>
  <c r="AL548" i="11"/>
  <c r="AJ548" i="11"/>
  <c r="AH548" i="11"/>
  <c r="AF548" i="11"/>
  <c r="AD548" i="11"/>
  <c r="AC548" i="11"/>
  <c r="AB548" i="11"/>
  <c r="AA548" i="11"/>
  <c r="Z548" i="11"/>
  <c r="Y548" i="11"/>
  <c r="Y545" i="11" s="1"/>
  <c r="Y544" i="11" s="1"/>
  <c r="Y543" i="11" s="1"/>
  <c r="W548" i="11"/>
  <c r="V548" i="11"/>
  <c r="U548" i="11"/>
  <c r="T548" i="11"/>
  <c r="R548" i="11"/>
  <c r="P548" i="11"/>
  <c r="O548" i="11"/>
  <c r="M548" i="11"/>
  <c r="K548" i="11"/>
  <c r="J548" i="11"/>
  <c r="I548" i="11"/>
  <c r="G548" i="11"/>
  <c r="F548" i="11"/>
  <c r="AN547" i="11"/>
  <c r="AA547" i="11"/>
  <c r="AC547" i="11" s="1"/>
  <c r="R547" i="11"/>
  <c r="L547" i="11"/>
  <c r="H547" i="11"/>
  <c r="AU546" i="11"/>
  <c r="AS546" i="11"/>
  <c r="AQ546" i="11"/>
  <c r="AO546" i="11"/>
  <c r="AM546" i="11"/>
  <c r="AL546" i="11"/>
  <c r="AL545" i="11" s="1"/>
  <c r="AL544" i="11" s="1"/>
  <c r="AL543" i="11" s="1"/>
  <c r="AJ546" i="11"/>
  <c r="AJ545" i="11" s="1"/>
  <c r="AH546" i="11"/>
  <c r="AH545" i="11" s="1"/>
  <c r="AH544" i="11" s="1"/>
  <c r="AH543" i="11" s="1"/>
  <c r="AF546" i="11"/>
  <c r="AF545" i="11" s="1"/>
  <c r="AD546" i="11"/>
  <c r="AD545" i="11" s="1"/>
  <c r="AD544" i="11" s="1"/>
  <c r="AD543" i="11" s="1"/>
  <c r="AB546" i="11"/>
  <c r="AB545" i="11" s="1"/>
  <c r="Z546" i="11"/>
  <c r="Z545" i="11" s="1"/>
  <c r="Z544" i="11" s="1"/>
  <c r="Z543" i="11" s="1"/>
  <c r="Y546" i="11"/>
  <c r="W546" i="11"/>
  <c r="V546" i="11"/>
  <c r="V545" i="11" s="1"/>
  <c r="V544" i="11" s="1"/>
  <c r="V543" i="11" s="1"/>
  <c r="U546" i="11"/>
  <c r="T546" i="11"/>
  <c r="T545" i="11" s="1"/>
  <c r="R546" i="11"/>
  <c r="R545" i="11" s="1"/>
  <c r="R544" i="11" s="1"/>
  <c r="R543" i="11" s="1"/>
  <c r="P546" i="11"/>
  <c r="P545" i="11" s="1"/>
  <c r="O546" i="11"/>
  <c r="M546" i="11"/>
  <c r="K546" i="11"/>
  <c r="J546" i="11"/>
  <c r="J545" i="11" s="1"/>
  <c r="J544" i="11" s="1"/>
  <c r="I546" i="11"/>
  <c r="H546" i="11"/>
  <c r="G546" i="11"/>
  <c r="F546" i="11"/>
  <c r="F545" i="11" s="1"/>
  <c r="F544" i="11" s="1"/>
  <c r="F543" i="11" s="1"/>
  <c r="AU545" i="11"/>
  <c r="AU544" i="11" s="1"/>
  <c r="AS545" i="11"/>
  <c r="AS544" i="11" s="1"/>
  <c r="AS543" i="11" s="1"/>
  <c r="AQ545" i="11"/>
  <c r="AQ544" i="11" s="1"/>
  <c r="AO545" i="11"/>
  <c r="AO544" i="11" s="1"/>
  <c r="AO543" i="11" s="1"/>
  <c r="AM545" i="11"/>
  <c r="AM544" i="11" s="1"/>
  <c r="W545" i="11"/>
  <c r="W544" i="11" s="1"/>
  <c r="W543" i="11" s="1"/>
  <c r="U545" i="11"/>
  <c r="U544" i="11" s="1"/>
  <c r="O545" i="11"/>
  <c r="O544" i="11" s="1"/>
  <c r="M545" i="11"/>
  <c r="M544" i="11" s="1"/>
  <c r="M543" i="11" s="1"/>
  <c r="K545" i="11"/>
  <c r="K544" i="11" s="1"/>
  <c r="I545" i="11"/>
  <c r="I544" i="11" s="1"/>
  <c r="G545" i="11"/>
  <c r="G544" i="11" s="1"/>
  <c r="AJ544" i="11"/>
  <c r="AJ543" i="11" s="1"/>
  <c r="AF544" i="11"/>
  <c r="AF543" i="11" s="1"/>
  <c r="AB544" i="11"/>
  <c r="AB543" i="11" s="1"/>
  <c r="T544" i="11"/>
  <c r="P544" i="11"/>
  <c r="P543" i="11" s="1"/>
  <c r="AQ543" i="11"/>
  <c r="AM543" i="11"/>
  <c r="K543" i="11"/>
  <c r="G543" i="11"/>
  <c r="AR542" i="11"/>
  <c r="AN542" i="11"/>
  <c r="AP542" i="11" s="1"/>
  <c r="AP541" i="11" s="1"/>
  <c r="AA542" i="11"/>
  <c r="AC542" i="11" s="1"/>
  <c r="N542" i="11"/>
  <c r="H542" i="11"/>
  <c r="L542" i="11" s="1"/>
  <c r="L541" i="11" s="1"/>
  <c r="L540" i="11" s="1"/>
  <c r="L539" i="11" s="1"/>
  <c r="AU541" i="11"/>
  <c r="AU540" i="11" s="1"/>
  <c r="AU539" i="11" s="1"/>
  <c r="AU534" i="11" s="1"/>
  <c r="AS541" i="11"/>
  <c r="AS540" i="11" s="1"/>
  <c r="AQ541" i="11"/>
  <c r="AQ540" i="11" s="1"/>
  <c r="AQ539" i="11" s="1"/>
  <c r="AQ534" i="11" s="1"/>
  <c r="AO541" i="11"/>
  <c r="AO540" i="11" s="1"/>
  <c r="AM541" i="11"/>
  <c r="AM540" i="11" s="1"/>
  <c r="AM539" i="11" s="1"/>
  <c r="AM534" i="11" s="1"/>
  <c r="AL541" i="11"/>
  <c r="AJ541" i="11"/>
  <c r="AH541" i="11"/>
  <c r="AF541" i="11"/>
  <c r="AD541" i="11"/>
  <c r="AB541" i="11"/>
  <c r="AA541" i="11"/>
  <c r="AA540" i="11" s="1"/>
  <c r="AA539" i="11" s="1"/>
  <c r="AA534" i="11" s="1"/>
  <c r="Z541" i="11"/>
  <c r="Y541" i="11"/>
  <c r="Y540" i="11" s="1"/>
  <c r="W541" i="11"/>
  <c r="W540" i="11" s="1"/>
  <c r="W539" i="11" s="1"/>
  <c r="W534" i="11" s="1"/>
  <c r="V541" i="11"/>
  <c r="U541" i="11"/>
  <c r="U540" i="11" s="1"/>
  <c r="T541" i="11"/>
  <c r="R541" i="11"/>
  <c r="P541" i="11"/>
  <c r="O541" i="11"/>
  <c r="O540" i="11" s="1"/>
  <c r="O539" i="11" s="1"/>
  <c r="O534" i="11" s="1"/>
  <c r="M541" i="11"/>
  <c r="M540" i="11" s="1"/>
  <c r="M539" i="11" s="1"/>
  <c r="M534" i="11" s="1"/>
  <c r="K541" i="11"/>
  <c r="K540" i="11" s="1"/>
  <c r="K539" i="11" s="1"/>
  <c r="K534" i="11" s="1"/>
  <c r="J541" i="11"/>
  <c r="I541" i="11"/>
  <c r="I540" i="11" s="1"/>
  <c r="G541" i="11"/>
  <c r="G540" i="11" s="1"/>
  <c r="G539" i="11" s="1"/>
  <c r="G534" i="11" s="1"/>
  <c r="G533" i="11" s="1"/>
  <c r="F541" i="11"/>
  <c r="AP540" i="11"/>
  <c r="AP539" i="11" s="1"/>
  <c r="AL540" i="11"/>
  <c r="AL539" i="11" s="1"/>
  <c r="AL534" i="11" s="1"/>
  <c r="AL533" i="11" s="1"/>
  <c r="AJ540" i="11"/>
  <c r="AJ539" i="11" s="1"/>
  <c r="AH540" i="11"/>
  <c r="AH539" i="11" s="1"/>
  <c r="AF540" i="11"/>
  <c r="AF539" i="11" s="1"/>
  <c r="AF534" i="11" s="1"/>
  <c r="AD540" i="11"/>
  <c r="AD539" i="11" s="1"/>
  <c r="AD534" i="11" s="1"/>
  <c r="AD533" i="11" s="1"/>
  <c r="AB540" i="11"/>
  <c r="AB539" i="11" s="1"/>
  <c r="Z540" i="11"/>
  <c r="Z539" i="11" s="1"/>
  <c r="V540" i="11"/>
  <c r="V539" i="11" s="1"/>
  <c r="T540" i="11"/>
  <c r="T539" i="11" s="1"/>
  <c r="T534" i="11" s="1"/>
  <c r="R540" i="11"/>
  <c r="R539" i="11" s="1"/>
  <c r="P540" i="11"/>
  <c r="P539" i="11" s="1"/>
  <c r="P534" i="11" s="1"/>
  <c r="J540" i="11"/>
  <c r="J539" i="11" s="1"/>
  <c r="F540" i="11"/>
  <c r="F539" i="11" s="1"/>
  <c r="AS539" i="11"/>
  <c r="AS534" i="11" s="1"/>
  <c r="AO539" i="11"/>
  <c r="Y539" i="11"/>
  <c r="Y534" i="11" s="1"/>
  <c r="U539" i="11"/>
  <c r="U534" i="11" s="1"/>
  <c r="I539" i="11"/>
  <c r="I534" i="11" s="1"/>
  <c r="AR538" i="11"/>
  <c r="AR537" i="11" s="1"/>
  <c r="AR536" i="11" s="1"/>
  <c r="AR535" i="11" s="1"/>
  <c r="AE538" i="11"/>
  <c r="AG538" i="11" s="1"/>
  <c r="AG537" i="11" s="1"/>
  <c r="S538" i="11"/>
  <c r="N538" i="11"/>
  <c r="Q538" i="11" s="1"/>
  <c r="Q537" i="11" s="1"/>
  <c r="Q536" i="11" s="1"/>
  <c r="Q535" i="11" s="1"/>
  <c r="L538" i="11"/>
  <c r="AU537" i="11"/>
  <c r="AU536" i="11" s="1"/>
  <c r="AS537" i="11"/>
  <c r="AQ537" i="11"/>
  <c r="AO537" i="11"/>
  <c r="AO536" i="11" s="1"/>
  <c r="AO535" i="11" s="1"/>
  <c r="AN537" i="11"/>
  <c r="AM537" i="11"/>
  <c r="AL537" i="11"/>
  <c r="AJ537" i="11"/>
  <c r="AJ536" i="11" s="1"/>
  <c r="AJ535" i="11" s="1"/>
  <c r="AH537" i="11"/>
  <c r="AF537" i="11"/>
  <c r="AE537" i="11"/>
  <c r="AE536" i="11" s="1"/>
  <c r="AD537" i="11"/>
  <c r="AB537" i="11"/>
  <c r="AA537" i="11"/>
  <c r="Z537" i="11"/>
  <c r="Z536" i="11" s="1"/>
  <c r="Y537" i="11"/>
  <c r="W537" i="11"/>
  <c r="V537" i="11"/>
  <c r="V536" i="11" s="1"/>
  <c r="U537" i="11"/>
  <c r="T537" i="11"/>
  <c r="R537" i="11"/>
  <c r="R536" i="11" s="1"/>
  <c r="P537" i="11"/>
  <c r="O537" i="11"/>
  <c r="N537" i="11"/>
  <c r="N536" i="11" s="1"/>
  <c r="M537" i="11"/>
  <c r="L537" i="11"/>
  <c r="K537" i="11"/>
  <c r="J537" i="11"/>
  <c r="J536" i="11" s="1"/>
  <c r="J535" i="11" s="1"/>
  <c r="I537" i="11"/>
  <c r="AS536" i="11"/>
  <c r="AQ536" i="11"/>
  <c r="AN536" i="11"/>
  <c r="AM536" i="11"/>
  <c r="AM535" i="11" s="1"/>
  <c r="AL536" i="11"/>
  <c r="AH536" i="11"/>
  <c r="AG536" i="11"/>
  <c r="AG535" i="11" s="1"/>
  <c r="AF536" i="11"/>
  <c r="AD536" i="11"/>
  <c r="AB536" i="11"/>
  <c r="AB535" i="11" s="1"/>
  <c r="AA536" i="11"/>
  <c r="Y536" i="11"/>
  <c r="W536" i="11"/>
  <c r="U536" i="11"/>
  <c r="T536" i="11"/>
  <c r="T535" i="11" s="1"/>
  <c r="P536" i="11"/>
  <c r="P535" i="11" s="1"/>
  <c r="O536" i="11"/>
  <c r="M536" i="11"/>
  <c r="L536" i="11"/>
  <c r="L535" i="11" s="1"/>
  <c r="K536" i="11"/>
  <c r="I536" i="11"/>
  <c r="AU535" i="11"/>
  <c r="AS535" i="11"/>
  <c r="AQ535" i="11"/>
  <c r="AN535" i="11"/>
  <c r="AL535" i="11"/>
  <c r="AH535" i="11"/>
  <c r="AF535" i="11"/>
  <c r="AE535" i="11"/>
  <c r="AD535" i="11"/>
  <c r="AA535" i="11"/>
  <c r="Z535" i="11"/>
  <c r="Y535" i="11"/>
  <c r="W535" i="11"/>
  <c r="V535" i="11"/>
  <c r="V534" i="11" s="1"/>
  <c r="V533" i="11" s="1"/>
  <c r="U535" i="11"/>
  <c r="R535" i="11"/>
  <c r="O535" i="11"/>
  <c r="N535" i="11"/>
  <c r="M535" i="11"/>
  <c r="K535" i="11"/>
  <c r="I535" i="11"/>
  <c r="AP534" i="11"/>
  <c r="AH534" i="11"/>
  <c r="Z534" i="11"/>
  <c r="R534" i="11"/>
  <c r="R533" i="11" s="1"/>
  <c r="F534" i="11"/>
  <c r="AN532" i="11"/>
  <c r="AE532" i="11"/>
  <c r="AA532" i="11"/>
  <c r="AC532" i="11" s="1"/>
  <c r="H532" i="11"/>
  <c r="AU531" i="11"/>
  <c r="AS531" i="11"/>
  <c r="AQ531" i="11"/>
  <c r="AO531" i="11"/>
  <c r="AM531" i="11"/>
  <c r="AL531" i="11"/>
  <c r="AJ531" i="11"/>
  <c r="AH531" i="11"/>
  <c r="AF531" i="11"/>
  <c r="AD531" i="11"/>
  <c r="AC531" i="11"/>
  <c r="AB531" i="11"/>
  <c r="AA531" i="11"/>
  <c r="Z531" i="11"/>
  <c r="Y531" i="11"/>
  <c r="W531" i="11"/>
  <c r="V531" i="11"/>
  <c r="U531" i="11"/>
  <c r="T531" i="11"/>
  <c r="R531" i="11"/>
  <c r="P531" i="11"/>
  <c r="O531" i="11"/>
  <c r="M531" i="11"/>
  <c r="K531" i="11"/>
  <c r="J531" i="11"/>
  <c r="I531" i="11"/>
  <c r="G531" i="11"/>
  <c r="F531" i="11"/>
  <c r="AN530" i="11"/>
  <c r="AA530" i="11"/>
  <c r="AC530" i="11" s="1"/>
  <c r="AE530" i="11" s="1"/>
  <c r="H530" i="11"/>
  <c r="AU529" i="11"/>
  <c r="AU528" i="11" s="1"/>
  <c r="AS529" i="11"/>
  <c r="AS528" i="11" s="1"/>
  <c r="AS527" i="11" s="1"/>
  <c r="AS526" i="11" s="1"/>
  <c r="AS525" i="11" s="1"/>
  <c r="AQ529" i="11"/>
  <c r="AQ528" i="11" s="1"/>
  <c r="AO529" i="11"/>
  <c r="AO528" i="11" s="1"/>
  <c r="AO527" i="11" s="1"/>
  <c r="AO526" i="11" s="1"/>
  <c r="AO525" i="11" s="1"/>
  <c r="AM529" i="11"/>
  <c r="AM528" i="11" s="1"/>
  <c r="AL529" i="11"/>
  <c r="AJ529" i="11"/>
  <c r="AH529" i="11"/>
  <c r="AF529" i="11"/>
  <c r="AD529" i="11"/>
  <c r="AB529" i="11"/>
  <c r="AA529" i="11"/>
  <c r="AA528" i="11" s="1"/>
  <c r="Z529" i="11"/>
  <c r="Y529" i="11"/>
  <c r="W529" i="11"/>
  <c r="W528" i="11" s="1"/>
  <c r="W527" i="11" s="1"/>
  <c r="W526" i="11" s="1"/>
  <c r="W525" i="11" s="1"/>
  <c r="V529" i="11"/>
  <c r="U529" i="11"/>
  <c r="U528" i="11" s="1"/>
  <c r="U527" i="11" s="1"/>
  <c r="U526" i="11" s="1"/>
  <c r="U525" i="11" s="1"/>
  <c r="T529" i="11"/>
  <c r="R529" i="11"/>
  <c r="P529" i="11"/>
  <c r="O529" i="11"/>
  <c r="O528" i="11" s="1"/>
  <c r="M529" i="11"/>
  <c r="M528" i="11" s="1"/>
  <c r="M527" i="11" s="1"/>
  <c r="M526" i="11" s="1"/>
  <c r="M525" i="11" s="1"/>
  <c r="K529" i="11"/>
  <c r="K528" i="11" s="1"/>
  <c r="J529" i="11"/>
  <c r="I529" i="11"/>
  <c r="G529" i="11"/>
  <c r="G528" i="11" s="1"/>
  <c r="G527" i="11" s="1"/>
  <c r="G526" i="11" s="1"/>
  <c r="G525" i="11" s="1"/>
  <c r="F529" i="11"/>
  <c r="AL528" i="11"/>
  <c r="AL527" i="11" s="1"/>
  <c r="AJ528" i="11"/>
  <c r="AJ527" i="11" s="1"/>
  <c r="AJ526" i="11" s="1"/>
  <c r="AJ525" i="11" s="1"/>
  <c r="AH528" i="11"/>
  <c r="AH527" i="11" s="1"/>
  <c r="AF528" i="11"/>
  <c r="AF527" i="11" s="1"/>
  <c r="AF526" i="11" s="1"/>
  <c r="AF525" i="11" s="1"/>
  <c r="AD528" i="11"/>
  <c r="AD527" i="11" s="1"/>
  <c r="AB528" i="11"/>
  <c r="AB527" i="11" s="1"/>
  <c r="AB526" i="11" s="1"/>
  <c r="AB525" i="11" s="1"/>
  <c r="Z528" i="11"/>
  <c r="Z527" i="11" s="1"/>
  <c r="V528" i="11"/>
  <c r="V527" i="11" s="1"/>
  <c r="T528" i="11"/>
  <c r="T527" i="11" s="1"/>
  <c r="T526" i="11" s="1"/>
  <c r="T525" i="11" s="1"/>
  <c r="R528" i="11"/>
  <c r="R527" i="11" s="1"/>
  <c r="P528" i="11"/>
  <c r="P527" i="11" s="1"/>
  <c r="P526" i="11" s="1"/>
  <c r="P525" i="11" s="1"/>
  <c r="J528" i="11"/>
  <c r="J527" i="11" s="1"/>
  <c r="J526" i="11" s="1"/>
  <c r="J525" i="11" s="1"/>
  <c r="F528" i="11"/>
  <c r="F527" i="11" s="1"/>
  <c r="AU527" i="11"/>
  <c r="AU526" i="11" s="1"/>
  <c r="AU525" i="11" s="1"/>
  <c r="AQ527" i="11"/>
  <c r="AQ526" i="11" s="1"/>
  <c r="AQ525" i="11" s="1"/>
  <c r="AM527" i="11"/>
  <c r="AM526" i="11" s="1"/>
  <c r="AM525" i="11" s="1"/>
  <c r="AA527" i="11"/>
  <c r="AA526" i="11" s="1"/>
  <c r="AA525" i="11" s="1"/>
  <c r="O527" i="11"/>
  <c r="O526" i="11" s="1"/>
  <c r="O525" i="11" s="1"/>
  <c r="K527" i="11"/>
  <c r="K526" i="11" s="1"/>
  <c r="K525" i="11" s="1"/>
  <c r="AL526" i="11"/>
  <c r="AL525" i="11" s="1"/>
  <c r="AH526" i="11"/>
  <c r="AH525" i="11" s="1"/>
  <c r="AD526" i="11"/>
  <c r="AD525" i="11" s="1"/>
  <c r="Z526" i="11"/>
  <c r="Z525" i="11" s="1"/>
  <c r="V526" i="11"/>
  <c r="V525" i="11" s="1"/>
  <c r="R526" i="11"/>
  <c r="R525" i="11" s="1"/>
  <c r="F526" i="11"/>
  <c r="F525" i="11" s="1"/>
  <c r="AR524" i="11"/>
  <c r="AT524" i="11" s="1"/>
  <c r="AP524" i="11"/>
  <c r="AC524" i="11"/>
  <c r="N524" i="11"/>
  <c r="H524" i="11"/>
  <c r="L524" i="11" s="1"/>
  <c r="L523" i="11" s="1"/>
  <c r="AU523" i="11"/>
  <c r="AS523" i="11"/>
  <c r="AQ523" i="11"/>
  <c r="AP523" i="11"/>
  <c r="AO523" i="11"/>
  <c r="AM523" i="11"/>
  <c r="AL523" i="11"/>
  <c r="AJ523" i="11"/>
  <c r="AH523" i="11"/>
  <c r="AF523" i="11"/>
  <c r="AD523" i="11"/>
  <c r="AB523" i="11"/>
  <c r="Z523" i="11"/>
  <c r="Y523" i="11"/>
  <c r="W523" i="11"/>
  <c r="V523" i="11"/>
  <c r="U523" i="11"/>
  <c r="T523" i="11"/>
  <c r="R523" i="11"/>
  <c r="P523" i="11"/>
  <c r="O523" i="11"/>
  <c r="M523" i="11"/>
  <c r="K523" i="11"/>
  <c r="J523" i="11"/>
  <c r="I523" i="11"/>
  <c r="G523" i="11"/>
  <c r="F523" i="11"/>
  <c r="AN522" i="11"/>
  <c r="AA522" i="11"/>
  <c r="AC522" i="11" s="1"/>
  <c r="AE522" i="11" s="1"/>
  <c r="H522" i="11"/>
  <c r="AU521" i="11"/>
  <c r="AU520" i="11" s="1"/>
  <c r="AS521" i="11"/>
  <c r="AS520" i="11" s="1"/>
  <c r="AQ521" i="11"/>
  <c r="AO521" i="11"/>
  <c r="AO520" i="11" s="1"/>
  <c r="AM521" i="11"/>
  <c r="AM520" i="11" s="1"/>
  <c r="AL521" i="11"/>
  <c r="AJ521" i="11"/>
  <c r="AH521" i="11"/>
  <c r="AF521" i="11"/>
  <c r="AF520" i="11" s="1"/>
  <c r="AD521" i="11"/>
  <c r="AC521" i="11"/>
  <c r="AB521" i="11"/>
  <c r="AA521" i="11"/>
  <c r="AA520" i="11" s="1"/>
  <c r="Z521" i="11"/>
  <c r="Y521" i="11"/>
  <c r="Y520" i="11" s="1"/>
  <c r="Y514" i="11" s="1"/>
  <c r="Y513" i="11" s="1"/>
  <c r="Y496" i="11" s="1"/>
  <c r="W521" i="11"/>
  <c r="W520" i="11" s="1"/>
  <c r="V521" i="11"/>
  <c r="U521" i="11"/>
  <c r="T521" i="11"/>
  <c r="R521" i="11"/>
  <c r="P521" i="11"/>
  <c r="P520" i="11" s="1"/>
  <c r="O521" i="11"/>
  <c r="O520" i="11" s="1"/>
  <c r="M521" i="11"/>
  <c r="K521" i="11"/>
  <c r="K520" i="11" s="1"/>
  <c r="J521" i="11"/>
  <c r="I521" i="11"/>
  <c r="I520" i="11" s="1"/>
  <c r="I514" i="11" s="1"/>
  <c r="I513" i="11" s="1"/>
  <c r="I496" i="11" s="1"/>
  <c r="G521" i="11"/>
  <c r="G520" i="11" s="1"/>
  <c r="F521" i="11"/>
  <c r="AJ520" i="11"/>
  <c r="AB520" i="11"/>
  <c r="Z520" i="11"/>
  <c r="V520" i="11"/>
  <c r="T520" i="11"/>
  <c r="R520" i="11"/>
  <c r="J520" i="11"/>
  <c r="F520" i="11"/>
  <c r="AT519" i="11"/>
  <c r="AR519" i="11"/>
  <c r="AK519" i="11"/>
  <c r="AK518" i="11" s="1"/>
  <c r="AI519" i="11"/>
  <c r="X519" i="11"/>
  <c r="AU518" i="11"/>
  <c r="AU515" i="11" s="1"/>
  <c r="AS518" i="11"/>
  <c r="AS515" i="11" s="1"/>
  <c r="AR518" i="11"/>
  <c r="AQ518" i="11"/>
  <c r="AQ515" i="11" s="1"/>
  <c r="AJ518" i="11"/>
  <c r="AJ515" i="11" s="1"/>
  <c r="AI518" i="11"/>
  <c r="AH518" i="11"/>
  <c r="AF518" i="11"/>
  <c r="X518" i="11"/>
  <c r="W518" i="11"/>
  <c r="V518" i="11"/>
  <c r="U518" i="11"/>
  <c r="T518" i="11"/>
  <c r="T515" i="11" s="1"/>
  <c r="R518" i="11"/>
  <c r="P518" i="11"/>
  <c r="O518" i="11"/>
  <c r="AV517" i="11"/>
  <c r="AV516" i="11" s="1"/>
  <c r="AR517" i="11"/>
  <c r="AT517" i="11" s="1"/>
  <c r="AT516" i="11" s="1"/>
  <c r="AP517" i="11"/>
  <c r="AC517" i="11"/>
  <c r="AA517" i="11"/>
  <c r="Q517" i="11"/>
  <c r="L517" i="11"/>
  <c r="N517" i="11" s="1"/>
  <c r="N516" i="11" s="1"/>
  <c r="H517" i="11"/>
  <c r="AU516" i="11"/>
  <c r="AS516" i="11"/>
  <c r="AR516" i="11"/>
  <c r="AR515" i="11" s="1"/>
  <c r="AQ516" i="11"/>
  <c r="AP516" i="11"/>
  <c r="AO516" i="11"/>
  <c r="AM516" i="11"/>
  <c r="AM515" i="11" s="1"/>
  <c r="AL516" i="11"/>
  <c r="AJ516" i="11"/>
  <c r="AH516" i="11"/>
  <c r="AF516" i="11"/>
  <c r="AD516" i="11"/>
  <c r="AB516" i="11"/>
  <c r="AA516" i="11"/>
  <c r="AA515" i="11" s="1"/>
  <c r="Z516" i="11"/>
  <c r="Y516" i="11"/>
  <c r="Y515" i="11" s="1"/>
  <c r="W516" i="11"/>
  <c r="W515" i="11" s="1"/>
  <c r="W514" i="11" s="1"/>
  <c r="W513" i="11" s="1"/>
  <c r="V516" i="11"/>
  <c r="U516" i="11"/>
  <c r="U515" i="11" s="1"/>
  <c r="T516" i="11"/>
  <c r="R516" i="11"/>
  <c r="P516" i="11"/>
  <c r="O516" i="11"/>
  <c r="O515" i="11" s="1"/>
  <c r="M516" i="11"/>
  <c r="M515" i="11" s="1"/>
  <c r="K516" i="11"/>
  <c r="K515" i="11" s="1"/>
  <c r="J516" i="11"/>
  <c r="I516" i="11"/>
  <c r="I515" i="11" s="1"/>
  <c r="H516" i="11"/>
  <c r="G516" i="11"/>
  <c r="G515" i="11" s="1"/>
  <c r="G514" i="11" s="1"/>
  <c r="G513" i="11" s="1"/>
  <c r="G496" i="11" s="1"/>
  <c r="F516" i="11"/>
  <c r="AP515" i="11"/>
  <c r="AO515" i="11"/>
  <c r="AN515" i="11"/>
  <c r="AL515" i="11"/>
  <c r="AH515" i="11"/>
  <c r="AF515" i="11"/>
  <c r="AD515" i="11"/>
  <c r="AB515" i="11"/>
  <c r="Z515" i="11"/>
  <c r="Z514" i="11" s="1"/>
  <c r="Z513" i="11" s="1"/>
  <c r="V515" i="11"/>
  <c r="R515" i="11"/>
  <c r="R514" i="11" s="1"/>
  <c r="R513" i="11" s="1"/>
  <c r="P515" i="11"/>
  <c r="N515" i="11"/>
  <c r="J515" i="11"/>
  <c r="H515" i="11"/>
  <c r="F515" i="11"/>
  <c r="F514" i="11" s="1"/>
  <c r="F513" i="11" s="1"/>
  <c r="AS514" i="11"/>
  <c r="AS513" i="11" s="1"/>
  <c r="AS496" i="11" s="1"/>
  <c r="AO514" i="11"/>
  <c r="AO513" i="11" s="1"/>
  <c r="AP512" i="11"/>
  <c r="AR512" i="11" s="1"/>
  <c r="AR511" i="11" s="1"/>
  <c r="AR510" i="11" s="1"/>
  <c r="AR509" i="11" s="1"/>
  <c r="AR497" i="11" s="1"/>
  <c r="AA512" i="11"/>
  <c r="H512" i="11"/>
  <c r="L512" i="11" s="1"/>
  <c r="L511" i="11" s="1"/>
  <c r="L510" i="11" s="1"/>
  <c r="L509" i="11" s="1"/>
  <c r="L497" i="11" s="1"/>
  <c r="AU511" i="11"/>
  <c r="AU510" i="11" s="1"/>
  <c r="AS511" i="11"/>
  <c r="AQ511" i="11"/>
  <c r="AQ510" i="11" s="1"/>
  <c r="AO511" i="11"/>
  <c r="AM511" i="11"/>
  <c r="AL511" i="11"/>
  <c r="AL510" i="11" s="1"/>
  <c r="AL509" i="11" s="1"/>
  <c r="AL497" i="11" s="1"/>
  <c r="AJ511" i="11"/>
  <c r="AH511" i="11"/>
  <c r="AH510" i="11" s="1"/>
  <c r="AF511" i="11"/>
  <c r="AD511" i="11"/>
  <c r="AD510" i="11" s="1"/>
  <c r="AD509" i="11" s="1"/>
  <c r="AD497" i="11" s="1"/>
  <c r="AB511" i="11"/>
  <c r="Z511" i="11"/>
  <c r="Z510" i="11" s="1"/>
  <c r="Y511" i="11"/>
  <c r="W511" i="11"/>
  <c r="V511" i="11"/>
  <c r="V510" i="11" s="1"/>
  <c r="U511" i="11"/>
  <c r="T511" i="11"/>
  <c r="R511" i="11"/>
  <c r="R510" i="11" s="1"/>
  <c r="R509" i="11" s="1"/>
  <c r="R497" i="11" s="1"/>
  <c r="R496" i="11" s="1"/>
  <c r="P511" i="11"/>
  <c r="O511" i="11"/>
  <c r="M511" i="11"/>
  <c r="K511" i="11"/>
  <c r="J511" i="11"/>
  <c r="J510" i="11" s="1"/>
  <c r="I511" i="11"/>
  <c r="H511" i="11"/>
  <c r="G511" i="11"/>
  <c r="F511" i="11"/>
  <c r="F510" i="11" s="1"/>
  <c r="F509" i="11" s="1"/>
  <c r="F497" i="11" s="1"/>
  <c r="AS510" i="11"/>
  <c r="AS509" i="11" s="1"/>
  <c r="AS497" i="11" s="1"/>
  <c r="AO510" i="11"/>
  <c r="AO509" i="11" s="1"/>
  <c r="AO497" i="11" s="1"/>
  <c r="AO496" i="11" s="1"/>
  <c r="AM510" i="11"/>
  <c r="AJ510" i="11"/>
  <c r="AJ509" i="11" s="1"/>
  <c r="AJ497" i="11" s="1"/>
  <c r="AF510" i="11"/>
  <c r="AF509" i="11" s="1"/>
  <c r="AF497" i="11" s="1"/>
  <c r="AB510" i="11"/>
  <c r="AB509" i="11" s="1"/>
  <c r="AB497" i="11" s="1"/>
  <c r="Y510" i="11"/>
  <c r="W510" i="11"/>
  <c r="U510" i="11"/>
  <c r="T510" i="11"/>
  <c r="T509" i="11" s="1"/>
  <c r="P510" i="11"/>
  <c r="P509" i="11" s="1"/>
  <c r="P497" i="11" s="1"/>
  <c r="O510" i="11"/>
  <c r="M510" i="11"/>
  <c r="K510" i="11"/>
  <c r="I510" i="11"/>
  <c r="H510" i="11"/>
  <c r="H509" i="11" s="1"/>
  <c r="H497" i="11" s="1"/>
  <c r="G510" i="11"/>
  <c r="AU509" i="11"/>
  <c r="AQ509" i="11"/>
  <c r="AM509" i="11"/>
  <c r="AH509" i="11"/>
  <c r="Z509" i="11"/>
  <c r="Z497" i="11" s="1"/>
  <c r="Y509" i="11"/>
  <c r="W509" i="11"/>
  <c r="V509" i="11"/>
  <c r="U509" i="11"/>
  <c r="O509" i="11"/>
  <c r="M509" i="11"/>
  <c r="K509" i="11"/>
  <c r="J509" i="11"/>
  <c r="I509" i="11"/>
  <c r="G509" i="11"/>
  <c r="X508" i="11"/>
  <c r="X507" i="11"/>
  <c r="W507" i="11"/>
  <c r="V507" i="11"/>
  <c r="U507" i="11"/>
  <c r="T507" i="11"/>
  <c r="X506" i="11"/>
  <c r="X505" i="11"/>
  <c r="X504" i="11" s="1"/>
  <c r="W505" i="11"/>
  <c r="V505" i="11"/>
  <c r="U505" i="11"/>
  <c r="T505" i="11"/>
  <c r="T504" i="11" s="1"/>
  <c r="W504" i="11"/>
  <c r="W498" i="11" s="1"/>
  <c r="W497" i="11" s="1"/>
  <c r="U504" i="11"/>
  <c r="X503" i="11"/>
  <c r="X502" i="11" s="1"/>
  <c r="W502" i="11"/>
  <c r="W499" i="11" s="1"/>
  <c r="V502" i="11"/>
  <c r="U502" i="11"/>
  <c r="T502" i="11"/>
  <c r="W500" i="11"/>
  <c r="V500" i="11"/>
  <c r="V499" i="11" s="1"/>
  <c r="U500" i="11"/>
  <c r="T500" i="11"/>
  <c r="T499" i="11" s="1"/>
  <c r="U499" i="11"/>
  <c r="AU497" i="11"/>
  <c r="AQ497" i="11"/>
  <c r="AM497" i="11"/>
  <c r="AH497" i="11"/>
  <c r="Y497" i="11"/>
  <c r="O497" i="11"/>
  <c r="M497" i="11"/>
  <c r="K497" i="11"/>
  <c r="J497" i="11"/>
  <c r="I497" i="11"/>
  <c r="G497" i="11"/>
  <c r="AN495" i="11"/>
  <c r="AE495" i="11"/>
  <c r="AA495" i="11"/>
  <c r="AC495" i="11" s="1"/>
  <c r="H495" i="11"/>
  <c r="AU494" i="11"/>
  <c r="AU493" i="11" s="1"/>
  <c r="AS494" i="11"/>
  <c r="AS493" i="11" s="1"/>
  <c r="AS492" i="11" s="1"/>
  <c r="AS491" i="11" s="1"/>
  <c r="AQ494" i="11"/>
  <c r="AQ493" i="11" s="1"/>
  <c r="AQ492" i="11" s="1"/>
  <c r="AQ491" i="11" s="1"/>
  <c r="AQ490" i="11" s="1"/>
  <c r="AO494" i="11"/>
  <c r="AO493" i="11" s="1"/>
  <c r="AO492" i="11" s="1"/>
  <c r="AO491" i="11" s="1"/>
  <c r="AM494" i="11"/>
  <c r="AM493" i="11" s="1"/>
  <c r="AL494" i="11"/>
  <c r="AJ494" i="11"/>
  <c r="AH494" i="11"/>
  <c r="AF494" i="11"/>
  <c r="AD494" i="11"/>
  <c r="AC494" i="11"/>
  <c r="AC493" i="11" s="1"/>
  <c r="AC492" i="11" s="1"/>
  <c r="AC491" i="11" s="1"/>
  <c r="AB494" i="11"/>
  <c r="AA494" i="11"/>
  <c r="AA493" i="11" s="1"/>
  <c r="AA492" i="11" s="1"/>
  <c r="AA491" i="11" s="1"/>
  <c r="AA490" i="11" s="1"/>
  <c r="Z494" i="11"/>
  <c r="Y494" i="11"/>
  <c r="Y493" i="11" s="1"/>
  <c r="Y492" i="11" s="1"/>
  <c r="Y491" i="11" s="1"/>
  <c r="Y490" i="11" s="1"/>
  <c r="W494" i="11"/>
  <c r="W493" i="11" s="1"/>
  <c r="V494" i="11"/>
  <c r="U494" i="11"/>
  <c r="U493" i="11" s="1"/>
  <c r="U492" i="11" s="1"/>
  <c r="U491" i="11" s="1"/>
  <c r="T494" i="11"/>
  <c r="R494" i="11"/>
  <c r="P494" i="11"/>
  <c r="O494" i="11"/>
  <c r="O493" i="11" s="1"/>
  <c r="M494" i="11"/>
  <c r="M493" i="11" s="1"/>
  <c r="M492" i="11" s="1"/>
  <c r="M491" i="11" s="1"/>
  <c r="K494" i="11"/>
  <c r="K493" i="11" s="1"/>
  <c r="K492" i="11" s="1"/>
  <c r="K491" i="11" s="1"/>
  <c r="K490" i="11" s="1"/>
  <c r="J494" i="11"/>
  <c r="I494" i="11"/>
  <c r="I493" i="11" s="1"/>
  <c r="I492" i="11" s="1"/>
  <c r="I491" i="11" s="1"/>
  <c r="I490" i="11" s="1"/>
  <c r="G494" i="11"/>
  <c r="G493" i="11" s="1"/>
  <c r="F494" i="11"/>
  <c r="AL493" i="11"/>
  <c r="AL492" i="11" s="1"/>
  <c r="AL491" i="11" s="1"/>
  <c r="AL490" i="11" s="1"/>
  <c r="AJ493" i="11"/>
  <c r="AJ492" i="11" s="1"/>
  <c r="AJ491" i="11" s="1"/>
  <c r="AJ490" i="11" s="1"/>
  <c r="AH493" i="11"/>
  <c r="AH492" i="11" s="1"/>
  <c r="AF493" i="11"/>
  <c r="AF492" i="11" s="1"/>
  <c r="AF491" i="11" s="1"/>
  <c r="AF490" i="11" s="1"/>
  <c r="AD493" i="11"/>
  <c r="AD492" i="11" s="1"/>
  <c r="AD491" i="11" s="1"/>
  <c r="AD490" i="11" s="1"/>
  <c r="AB493" i="11"/>
  <c r="AB492" i="11" s="1"/>
  <c r="AB491" i="11" s="1"/>
  <c r="AB490" i="11" s="1"/>
  <c r="Z493" i="11"/>
  <c r="Z492" i="11" s="1"/>
  <c r="V493" i="11"/>
  <c r="V492" i="11" s="1"/>
  <c r="V491" i="11" s="1"/>
  <c r="V490" i="11" s="1"/>
  <c r="T493" i="11"/>
  <c r="T492" i="11" s="1"/>
  <c r="T491" i="11" s="1"/>
  <c r="T490" i="11" s="1"/>
  <c r="R493" i="11"/>
  <c r="R492" i="11" s="1"/>
  <c r="P493" i="11"/>
  <c r="P492" i="11" s="1"/>
  <c r="P491" i="11" s="1"/>
  <c r="P490" i="11" s="1"/>
  <c r="J493" i="11"/>
  <c r="J492" i="11" s="1"/>
  <c r="F493" i="11"/>
  <c r="F492" i="11" s="1"/>
  <c r="AU492" i="11"/>
  <c r="AU491" i="11" s="1"/>
  <c r="AU490" i="11" s="1"/>
  <c r="AM492" i="11"/>
  <c r="AM491" i="11" s="1"/>
  <c r="AM490" i="11" s="1"/>
  <c r="W492" i="11"/>
  <c r="W491" i="11" s="1"/>
  <c r="W490" i="11" s="1"/>
  <c r="O492" i="11"/>
  <c r="O491" i="11" s="1"/>
  <c r="O490" i="11" s="1"/>
  <c r="G492" i="11"/>
  <c r="G491" i="11" s="1"/>
  <c r="G490" i="11" s="1"/>
  <c r="AH491" i="11"/>
  <c r="AH490" i="11" s="1"/>
  <c r="Z491" i="11"/>
  <c r="Z490" i="11" s="1"/>
  <c r="R491" i="11"/>
  <c r="R490" i="11" s="1"/>
  <c r="J491" i="11"/>
  <c r="J490" i="11" s="1"/>
  <c r="F491" i="11"/>
  <c r="F490" i="11" s="1"/>
  <c r="AS490" i="11"/>
  <c r="AO490" i="11"/>
  <c r="AC490" i="11"/>
  <c r="U490" i="11"/>
  <c r="M490" i="11"/>
  <c r="AP488" i="11"/>
  <c r="AR488" i="11" s="1"/>
  <c r="AN488" i="11"/>
  <c r="AC488" i="11"/>
  <c r="AA488" i="11"/>
  <c r="L488" i="11"/>
  <c r="N488" i="11" s="1"/>
  <c r="N487" i="11" s="1"/>
  <c r="N486" i="11" s="1"/>
  <c r="N485" i="11" s="1"/>
  <c r="N484" i="11" s="1"/>
  <c r="N483" i="11" s="1"/>
  <c r="N482" i="11" s="1"/>
  <c r="H488" i="11"/>
  <c r="AU487" i="11"/>
  <c r="AS487" i="11"/>
  <c r="AQ487" i="11"/>
  <c r="AP487" i="11"/>
  <c r="AP486" i="11" s="1"/>
  <c r="AO487" i="11"/>
  <c r="AN487" i="11"/>
  <c r="AN486" i="11" s="1"/>
  <c r="AN485" i="11" s="1"/>
  <c r="AN484" i="11" s="1"/>
  <c r="AM487" i="11"/>
  <c r="AL487" i="11"/>
  <c r="AL486" i="11" s="1"/>
  <c r="AJ487" i="11"/>
  <c r="AJ486" i="11" s="1"/>
  <c r="AJ485" i="11" s="1"/>
  <c r="AJ484" i="11" s="1"/>
  <c r="AJ483" i="11" s="1"/>
  <c r="AJ482" i="11" s="1"/>
  <c r="AH487" i="11"/>
  <c r="AH486" i="11" s="1"/>
  <c r="AF487" i="11"/>
  <c r="AF486" i="11" s="1"/>
  <c r="AF485" i="11" s="1"/>
  <c r="AF484" i="11" s="1"/>
  <c r="AD487" i="11"/>
  <c r="AD486" i="11" s="1"/>
  <c r="AB487" i="11"/>
  <c r="AB486" i="11" s="1"/>
  <c r="AB485" i="11" s="1"/>
  <c r="AB484" i="11" s="1"/>
  <c r="AB483" i="11" s="1"/>
  <c r="AB482" i="11" s="1"/>
  <c r="AA487" i="11"/>
  <c r="Z487" i="11"/>
  <c r="Z486" i="11" s="1"/>
  <c r="Y487" i="11"/>
  <c r="W487" i="11"/>
  <c r="V487" i="11"/>
  <c r="V486" i="11" s="1"/>
  <c r="V485" i="11" s="1"/>
  <c r="V484" i="11" s="1"/>
  <c r="V483" i="11" s="1"/>
  <c r="V482" i="11" s="1"/>
  <c r="U487" i="11"/>
  <c r="T487" i="11"/>
  <c r="T486" i="11" s="1"/>
  <c r="T485" i="11" s="1"/>
  <c r="T484" i="11" s="1"/>
  <c r="T483" i="11" s="1"/>
  <c r="T482" i="11" s="1"/>
  <c r="R487" i="11"/>
  <c r="R486" i="11" s="1"/>
  <c r="P487" i="11"/>
  <c r="P486" i="11" s="1"/>
  <c r="P485" i="11" s="1"/>
  <c r="P484" i="11" s="1"/>
  <c r="O487" i="11"/>
  <c r="M487" i="11"/>
  <c r="L487" i="11"/>
  <c r="L486" i="11" s="1"/>
  <c r="L485" i="11" s="1"/>
  <c r="L484" i="11" s="1"/>
  <c r="K487" i="11"/>
  <c r="J487" i="11"/>
  <c r="J486" i="11" s="1"/>
  <c r="I487" i="11"/>
  <c r="H487" i="11"/>
  <c r="H486" i="11" s="1"/>
  <c r="H485" i="11" s="1"/>
  <c r="H484" i="11" s="1"/>
  <c r="G487" i="11"/>
  <c r="F487" i="11"/>
  <c r="F486" i="11" s="1"/>
  <c r="AU486" i="11"/>
  <c r="AU485" i="11" s="1"/>
  <c r="AU484" i="11" s="1"/>
  <c r="AU483" i="11" s="1"/>
  <c r="AU482" i="11" s="1"/>
  <c r="AS486" i="11"/>
  <c r="AS485" i="11" s="1"/>
  <c r="AQ486" i="11"/>
  <c r="AQ485" i="11" s="1"/>
  <c r="AQ484" i="11" s="1"/>
  <c r="AQ483" i="11" s="1"/>
  <c r="AO486" i="11"/>
  <c r="AO485" i="11" s="1"/>
  <c r="AM486" i="11"/>
  <c r="AM485" i="11" s="1"/>
  <c r="AM484" i="11" s="1"/>
  <c r="AM483" i="11" s="1"/>
  <c r="AM482" i="11" s="1"/>
  <c r="AA486" i="11"/>
  <c r="AA485" i="11" s="1"/>
  <c r="AA484" i="11" s="1"/>
  <c r="AA483" i="11" s="1"/>
  <c r="Y486" i="11"/>
  <c r="Y485" i="11" s="1"/>
  <c r="Y484" i="11" s="1"/>
  <c r="Y483" i="11" s="1"/>
  <c r="Y482" i="11" s="1"/>
  <c r="W486" i="11"/>
  <c r="W485" i="11" s="1"/>
  <c r="W484" i="11" s="1"/>
  <c r="W483" i="11" s="1"/>
  <c r="U486" i="11"/>
  <c r="U485" i="11" s="1"/>
  <c r="U484" i="11" s="1"/>
  <c r="U483" i="11" s="1"/>
  <c r="U482" i="11" s="1"/>
  <c r="O486" i="11"/>
  <c r="O485" i="11" s="1"/>
  <c r="O484" i="11" s="1"/>
  <c r="O483" i="11" s="1"/>
  <c r="O482" i="11" s="1"/>
  <c r="M486" i="11"/>
  <c r="M485" i="11" s="1"/>
  <c r="K486" i="11"/>
  <c r="K485" i="11" s="1"/>
  <c r="K484" i="11" s="1"/>
  <c r="K483" i="11" s="1"/>
  <c r="I486" i="11"/>
  <c r="I485" i="11" s="1"/>
  <c r="G486" i="11"/>
  <c r="G485" i="11" s="1"/>
  <c r="G484" i="11" s="1"/>
  <c r="G483" i="11" s="1"/>
  <c r="G482" i="11" s="1"/>
  <c r="AP485" i="11"/>
  <c r="AP484" i="11" s="1"/>
  <c r="AP483" i="11" s="1"/>
  <c r="AP482" i="11" s="1"/>
  <c r="AL485" i="11"/>
  <c r="AL484" i="11" s="1"/>
  <c r="AL483" i="11" s="1"/>
  <c r="AL482" i="11" s="1"/>
  <c r="AH485" i="11"/>
  <c r="AH484" i="11" s="1"/>
  <c r="AH483" i="11" s="1"/>
  <c r="AH482" i="11" s="1"/>
  <c r="AD485" i="11"/>
  <c r="AD484" i="11" s="1"/>
  <c r="AD483" i="11" s="1"/>
  <c r="AD482" i="11" s="1"/>
  <c r="Z485" i="11"/>
  <c r="Z484" i="11" s="1"/>
  <c r="Z483" i="11" s="1"/>
  <c r="Z482" i="11" s="1"/>
  <c r="R485" i="11"/>
  <c r="R484" i="11" s="1"/>
  <c r="R483" i="11" s="1"/>
  <c r="R482" i="11" s="1"/>
  <c r="J485" i="11"/>
  <c r="J484" i="11" s="1"/>
  <c r="J483" i="11" s="1"/>
  <c r="J482" i="11" s="1"/>
  <c r="F485" i="11"/>
  <c r="F484" i="11" s="1"/>
  <c r="F483" i="11" s="1"/>
  <c r="F482" i="11" s="1"/>
  <c r="AS484" i="11"/>
  <c r="AS483" i="11" s="1"/>
  <c r="AS482" i="11" s="1"/>
  <c r="AO484" i="11"/>
  <c r="AO483" i="11" s="1"/>
  <c r="AO482" i="11" s="1"/>
  <c r="M484" i="11"/>
  <c r="M483" i="11" s="1"/>
  <c r="M482" i="11" s="1"/>
  <c r="I484" i="11"/>
  <c r="I483" i="11" s="1"/>
  <c r="I482" i="11" s="1"/>
  <c r="AN483" i="11"/>
  <c r="AN482" i="11" s="1"/>
  <c r="AF483" i="11"/>
  <c r="AF482" i="11" s="1"/>
  <c r="P483" i="11"/>
  <c r="P482" i="11" s="1"/>
  <c r="L483" i="11"/>
  <c r="L482" i="11" s="1"/>
  <c r="H483" i="11"/>
  <c r="H482" i="11" s="1"/>
  <c r="AQ482" i="11"/>
  <c r="AA482" i="11"/>
  <c r="W482" i="11"/>
  <c r="K482" i="11"/>
  <c r="AR481" i="11"/>
  <c r="AN481" i="11"/>
  <c r="AP481" i="11" s="1"/>
  <c r="AP480" i="11" s="1"/>
  <c r="AA481" i="11"/>
  <c r="AC481" i="11" s="1"/>
  <c r="N481" i="11"/>
  <c r="H481" i="11"/>
  <c r="L481" i="11" s="1"/>
  <c r="L480" i="11" s="1"/>
  <c r="L479" i="11" s="1"/>
  <c r="L478" i="11" s="1"/>
  <c r="AU480" i="11"/>
  <c r="AU479" i="11" s="1"/>
  <c r="AU478" i="11" s="1"/>
  <c r="AU477" i="11" s="1"/>
  <c r="AU476" i="11" s="1"/>
  <c r="AS480" i="11"/>
  <c r="AS479" i="11" s="1"/>
  <c r="AQ480" i="11"/>
  <c r="AQ479" i="11" s="1"/>
  <c r="AQ478" i="11" s="1"/>
  <c r="AQ477" i="11" s="1"/>
  <c r="AO480" i="11"/>
  <c r="AO479" i="11" s="1"/>
  <c r="AM480" i="11"/>
  <c r="AM479" i="11" s="1"/>
  <c r="AM478" i="11" s="1"/>
  <c r="AM477" i="11" s="1"/>
  <c r="AM476" i="11" s="1"/>
  <c r="AL480" i="11"/>
  <c r="AJ480" i="11"/>
  <c r="AH480" i="11"/>
  <c r="AF480" i="11"/>
  <c r="AD480" i="11"/>
  <c r="AB480" i="11"/>
  <c r="AA480" i="11"/>
  <c r="AA479" i="11" s="1"/>
  <c r="AA478" i="11" s="1"/>
  <c r="AA477" i="11" s="1"/>
  <c r="Z480" i="11"/>
  <c r="Y480" i="11"/>
  <c r="Y479" i="11" s="1"/>
  <c r="W480" i="11"/>
  <c r="W479" i="11" s="1"/>
  <c r="W478" i="11" s="1"/>
  <c r="W477" i="11" s="1"/>
  <c r="W476" i="11" s="1"/>
  <c r="V480" i="11"/>
  <c r="U480" i="11"/>
  <c r="U479" i="11" s="1"/>
  <c r="T480" i="11"/>
  <c r="R480" i="11"/>
  <c r="P480" i="11"/>
  <c r="O480" i="11"/>
  <c r="O479" i="11" s="1"/>
  <c r="O478" i="11" s="1"/>
  <c r="O477" i="11" s="1"/>
  <c r="M480" i="11"/>
  <c r="M479" i="11" s="1"/>
  <c r="M478" i="11" s="1"/>
  <c r="M477" i="11" s="1"/>
  <c r="M476" i="11" s="1"/>
  <c r="K480" i="11"/>
  <c r="K479" i="11" s="1"/>
  <c r="K478" i="11" s="1"/>
  <c r="K477" i="11" s="1"/>
  <c r="J480" i="11"/>
  <c r="I480" i="11"/>
  <c r="I479" i="11" s="1"/>
  <c r="G480" i="11"/>
  <c r="G479" i="11" s="1"/>
  <c r="G478" i="11" s="1"/>
  <c r="G477" i="11" s="1"/>
  <c r="G476" i="11" s="1"/>
  <c r="F480" i="11"/>
  <c r="AP479" i="11"/>
  <c r="AP478" i="11" s="1"/>
  <c r="AP477" i="11" s="1"/>
  <c r="AP476" i="11" s="1"/>
  <c r="AL479" i="11"/>
  <c r="AL478" i="11" s="1"/>
  <c r="AL477" i="11" s="1"/>
  <c r="AL476" i="11" s="1"/>
  <c r="AJ479" i="11"/>
  <c r="AJ478" i="11" s="1"/>
  <c r="AH479" i="11"/>
  <c r="AH478" i="11" s="1"/>
  <c r="AH477" i="11" s="1"/>
  <c r="AH476" i="11" s="1"/>
  <c r="AF479" i="11"/>
  <c r="AF478" i="11" s="1"/>
  <c r="AD479" i="11"/>
  <c r="AD478" i="11" s="1"/>
  <c r="AD477" i="11" s="1"/>
  <c r="AD476" i="11" s="1"/>
  <c r="AB479" i="11"/>
  <c r="AB478" i="11" s="1"/>
  <c r="Z479" i="11"/>
  <c r="Z478" i="11" s="1"/>
  <c r="Z477" i="11" s="1"/>
  <c r="Z476" i="11" s="1"/>
  <c r="V479" i="11"/>
  <c r="V478" i="11" s="1"/>
  <c r="V477" i="11" s="1"/>
  <c r="V476" i="11" s="1"/>
  <c r="T479" i="11"/>
  <c r="T478" i="11" s="1"/>
  <c r="T477" i="11" s="1"/>
  <c r="T476" i="11" s="1"/>
  <c r="R479" i="11"/>
  <c r="R478" i="11" s="1"/>
  <c r="R477" i="11" s="1"/>
  <c r="R476" i="11" s="1"/>
  <c r="P479" i="11"/>
  <c r="P478" i="11" s="1"/>
  <c r="J479" i="11"/>
  <c r="J478" i="11" s="1"/>
  <c r="J477" i="11" s="1"/>
  <c r="J476" i="11" s="1"/>
  <c r="F479" i="11"/>
  <c r="F478" i="11" s="1"/>
  <c r="F477" i="11" s="1"/>
  <c r="F476" i="11" s="1"/>
  <c r="AS478" i="11"/>
  <c r="AS477" i="11" s="1"/>
  <c r="AS476" i="11" s="1"/>
  <c r="AO478" i="11"/>
  <c r="AO477" i="11" s="1"/>
  <c r="AO476" i="11" s="1"/>
  <c r="Y478" i="11"/>
  <c r="Y477" i="11" s="1"/>
  <c r="Y476" i="11" s="1"/>
  <c r="U478" i="11"/>
  <c r="U477" i="11" s="1"/>
  <c r="U476" i="11" s="1"/>
  <c r="I478" i="11"/>
  <c r="I477" i="11" s="1"/>
  <c r="I476" i="11" s="1"/>
  <c r="AJ477" i="11"/>
  <c r="AJ476" i="11" s="1"/>
  <c r="AF477" i="11"/>
  <c r="AF476" i="11" s="1"/>
  <c r="AB477" i="11"/>
  <c r="AB476" i="11" s="1"/>
  <c r="P477" i="11"/>
  <c r="P476" i="11" s="1"/>
  <c r="L477" i="11"/>
  <c r="L476" i="11" s="1"/>
  <c r="AQ476" i="11"/>
  <c r="AA476" i="11"/>
  <c r="O476" i="11"/>
  <c r="K476" i="11"/>
  <c r="X475" i="11"/>
  <c r="S475" i="11"/>
  <c r="S474" i="11" s="1"/>
  <c r="X474" i="11"/>
  <c r="X473" i="11" s="1"/>
  <c r="X472" i="11" s="1"/>
  <c r="X471" i="11" s="1"/>
  <c r="X470" i="11" s="1"/>
  <c r="W474" i="11"/>
  <c r="V474" i="11"/>
  <c r="V473" i="11" s="1"/>
  <c r="V472" i="11" s="1"/>
  <c r="V471" i="11" s="1"/>
  <c r="V470" i="11" s="1"/>
  <c r="U474" i="11"/>
  <c r="T474" i="11"/>
  <c r="T473" i="11" s="1"/>
  <c r="T472" i="11" s="1"/>
  <c r="T471" i="11" s="1"/>
  <c r="T470" i="11" s="1"/>
  <c r="R474" i="11"/>
  <c r="R473" i="11" s="1"/>
  <c r="W473" i="11"/>
  <c r="W472" i="11" s="1"/>
  <c r="W471" i="11" s="1"/>
  <c r="W470" i="11" s="1"/>
  <c r="U473" i="11"/>
  <c r="U472" i="11" s="1"/>
  <c r="S473" i="11"/>
  <c r="S472" i="11" s="1"/>
  <c r="S471" i="11" s="1"/>
  <c r="S470" i="11" s="1"/>
  <c r="R472" i="11"/>
  <c r="R471" i="11" s="1"/>
  <c r="R470" i="11" s="1"/>
  <c r="U471" i="11"/>
  <c r="U470" i="11" s="1"/>
  <c r="AT469" i="11"/>
  <c r="AV469" i="11" s="1"/>
  <c r="AV468" i="11" s="1"/>
  <c r="AP469" i="11"/>
  <c r="AR469" i="11" s="1"/>
  <c r="AR468" i="11" s="1"/>
  <c r="AI469" i="11"/>
  <c r="AE469" i="11"/>
  <c r="AG469" i="11" s="1"/>
  <c r="AC469" i="11"/>
  <c r="L469" i="11"/>
  <c r="H469" i="11"/>
  <c r="AU468" i="11"/>
  <c r="AS468" i="11"/>
  <c r="AQ468" i="11"/>
  <c r="AP468" i="11"/>
  <c r="AO468" i="11"/>
  <c r="AM468" i="11"/>
  <c r="AL468" i="11"/>
  <c r="AJ468" i="11"/>
  <c r="AH468" i="11"/>
  <c r="AG468" i="11"/>
  <c r="AF468" i="11"/>
  <c r="AE468" i="11"/>
  <c r="AD468" i="11"/>
  <c r="AC468" i="11"/>
  <c r="AB468" i="11"/>
  <c r="Z468" i="11"/>
  <c r="Y468" i="11"/>
  <c r="W468" i="11"/>
  <c r="V468" i="11"/>
  <c r="U468" i="11"/>
  <c r="T468" i="11"/>
  <c r="R468" i="11"/>
  <c r="P468" i="11"/>
  <c r="O468" i="11"/>
  <c r="M468" i="11"/>
  <c r="K468" i="11"/>
  <c r="J468" i="11"/>
  <c r="I468" i="11"/>
  <c r="H468" i="11"/>
  <c r="G468" i="11"/>
  <c r="F468" i="11"/>
  <c r="AP467" i="11"/>
  <c r="AR467" i="11" s="1"/>
  <c r="AR466" i="11" s="1"/>
  <c r="AR465" i="11" s="1"/>
  <c r="AE467" i="11"/>
  <c r="AG467" i="11" s="1"/>
  <c r="AI467" i="11" s="1"/>
  <c r="AC467" i="11"/>
  <c r="L467" i="11"/>
  <c r="N467" i="11" s="1"/>
  <c r="H467" i="11"/>
  <c r="AU466" i="11"/>
  <c r="AS466" i="11"/>
  <c r="AQ466" i="11"/>
  <c r="AP466" i="11"/>
  <c r="AO466" i="11"/>
  <c r="AM466" i="11"/>
  <c r="AM465" i="11" s="1"/>
  <c r="AL466" i="11"/>
  <c r="AJ466" i="11"/>
  <c r="AH466" i="11"/>
  <c r="AG466" i="11"/>
  <c r="AG465" i="11" s="1"/>
  <c r="AG464" i="11" s="1"/>
  <c r="AF466" i="11"/>
  <c r="AE466" i="11"/>
  <c r="AE465" i="11" s="1"/>
  <c r="AE464" i="11" s="1"/>
  <c r="AD466" i="11"/>
  <c r="AC466" i="11"/>
  <c r="AC465" i="11" s="1"/>
  <c r="AC464" i="11" s="1"/>
  <c r="AB466" i="11"/>
  <c r="Z466" i="11"/>
  <c r="Z465" i="11" s="1"/>
  <c r="Y466" i="11"/>
  <c r="W466" i="11"/>
  <c r="V466" i="11"/>
  <c r="V465" i="11" s="1"/>
  <c r="V464" i="11" s="1"/>
  <c r="U466" i="11"/>
  <c r="T466" i="11"/>
  <c r="T465" i="11" s="1"/>
  <c r="T464" i="11" s="1"/>
  <c r="R466" i="11"/>
  <c r="R465" i="11" s="1"/>
  <c r="P466" i="11"/>
  <c r="P465" i="11" s="1"/>
  <c r="P464" i="11" s="1"/>
  <c r="O466" i="11"/>
  <c r="M466" i="11"/>
  <c r="L466" i="11"/>
  <c r="K466" i="11"/>
  <c r="J466" i="11"/>
  <c r="J465" i="11" s="1"/>
  <c r="I466" i="11"/>
  <c r="H466" i="11"/>
  <c r="G466" i="11"/>
  <c r="F466" i="11"/>
  <c r="F465" i="11" s="1"/>
  <c r="AU465" i="11"/>
  <c r="AU464" i="11" s="1"/>
  <c r="AS465" i="11"/>
  <c r="AS464" i="11" s="1"/>
  <c r="AQ465" i="11"/>
  <c r="AQ464" i="11" s="1"/>
  <c r="AO465" i="11"/>
  <c r="AO464" i="11" s="1"/>
  <c r="AL465" i="11"/>
  <c r="AL464" i="11" s="1"/>
  <c r="AJ465" i="11"/>
  <c r="AJ464" i="11" s="1"/>
  <c r="AH465" i="11"/>
  <c r="AH464" i="11" s="1"/>
  <c r="AF465" i="11"/>
  <c r="AF464" i="11" s="1"/>
  <c r="AD465" i="11"/>
  <c r="AD464" i="11" s="1"/>
  <c r="AB465" i="11"/>
  <c r="AB464" i="11" s="1"/>
  <c r="Y465" i="11"/>
  <c r="Y464" i="11" s="1"/>
  <c r="W465" i="11"/>
  <c r="W464" i="11" s="1"/>
  <c r="U465" i="11"/>
  <c r="U464" i="11" s="1"/>
  <c r="O465" i="11"/>
  <c r="O464" i="11" s="1"/>
  <c r="M465" i="11"/>
  <c r="M464" i="11" s="1"/>
  <c r="K465" i="11"/>
  <c r="K464" i="11" s="1"/>
  <c r="I465" i="11"/>
  <c r="I464" i="11" s="1"/>
  <c r="G465" i="11"/>
  <c r="G464" i="11" s="1"/>
  <c r="AR464" i="11"/>
  <c r="AM464" i="11"/>
  <c r="Z464" i="11"/>
  <c r="R464" i="11"/>
  <c r="J464" i="11"/>
  <c r="F464" i="11"/>
  <c r="AP463" i="11"/>
  <c r="AR463" i="11" s="1"/>
  <c r="AN463" i="11"/>
  <c r="AG463" i="11"/>
  <c r="AC463" i="11"/>
  <c r="AE463" i="11" s="1"/>
  <c r="AE462" i="11" s="1"/>
  <c r="AA463" i="11"/>
  <c r="L463" i="11"/>
  <c r="H463" i="11"/>
  <c r="AU462" i="11"/>
  <c r="AS462" i="11"/>
  <c r="AQ462" i="11"/>
  <c r="AP462" i="11"/>
  <c r="AP461" i="11" s="1"/>
  <c r="AO462" i="11"/>
  <c r="AN462" i="11"/>
  <c r="AN461" i="11" s="1"/>
  <c r="AN460" i="11" s="1"/>
  <c r="AN459" i="11" s="1"/>
  <c r="AN448" i="11" s="1"/>
  <c r="AM462" i="11"/>
  <c r="AL462" i="11"/>
  <c r="AL461" i="11" s="1"/>
  <c r="AJ462" i="11"/>
  <c r="AJ461" i="11" s="1"/>
  <c r="AH462" i="11"/>
  <c r="AH461" i="11" s="1"/>
  <c r="AH460" i="11" s="1"/>
  <c r="AH459" i="11" s="1"/>
  <c r="AF462" i="11"/>
  <c r="AF461" i="11" s="1"/>
  <c r="AD462" i="11"/>
  <c r="AD461" i="11" s="1"/>
  <c r="AB462" i="11"/>
  <c r="AB461" i="11" s="1"/>
  <c r="AA462" i="11"/>
  <c r="Z462" i="11"/>
  <c r="Z461" i="11" s="1"/>
  <c r="Y462" i="11"/>
  <c r="W462" i="11"/>
  <c r="V462" i="11"/>
  <c r="V461" i="11" s="1"/>
  <c r="U462" i="11"/>
  <c r="T462" i="11"/>
  <c r="T461" i="11" s="1"/>
  <c r="R462" i="11"/>
  <c r="R461" i="11" s="1"/>
  <c r="P462" i="11"/>
  <c r="P461" i="11" s="1"/>
  <c r="O462" i="11"/>
  <c r="M462" i="11"/>
  <c r="K462" i="11"/>
  <c r="J462" i="11"/>
  <c r="J461" i="11" s="1"/>
  <c r="I462" i="11"/>
  <c r="H462" i="11"/>
  <c r="H461" i="11" s="1"/>
  <c r="G462" i="11"/>
  <c r="F462" i="11"/>
  <c r="F461" i="11" s="1"/>
  <c r="AU461" i="11"/>
  <c r="AU460" i="11" s="1"/>
  <c r="AS461" i="11"/>
  <c r="AS460" i="11" s="1"/>
  <c r="AQ461" i="11"/>
  <c r="AQ460" i="11" s="1"/>
  <c r="AQ459" i="11" s="1"/>
  <c r="AO461" i="11"/>
  <c r="AO460" i="11" s="1"/>
  <c r="AM461" i="11"/>
  <c r="AM460" i="11" s="1"/>
  <c r="AM459" i="11" s="1"/>
  <c r="AE461" i="11"/>
  <c r="AE460" i="11" s="1"/>
  <c r="AE459" i="11" s="1"/>
  <c r="AA461" i="11"/>
  <c r="AA460" i="11" s="1"/>
  <c r="AA459" i="11" s="1"/>
  <c r="AA448" i="11" s="1"/>
  <c r="AA434" i="11" s="1"/>
  <c r="Y461" i="11"/>
  <c r="Y460" i="11" s="1"/>
  <c r="W461" i="11"/>
  <c r="W460" i="11" s="1"/>
  <c r="W459" i="11" s="1"/>
  <c r="U461" i="11"/>
  <c r="U460" i="11" s="1"/>
  <c r="O461" i="11"/>
  <c r="O460" i="11" s="1"/>
  <c r="O459" i="11" s="1"/>
  <c r="M461" i="11"/>
  <c r="M460" i="11" s="1"/>
  <c r="K461" i="11"/>
  <c r="K460" i="11" s="1"/>
  <c r="K459" i="11" s="1"/>
  <c r="I461" i="11"/>
  <c r="I460" i="11" s="1"/>
  <c r="G461" i="11"/>
  <c r="G460" i="11" s="1"/>
  <c r="G459" i="11" s="1"/>
  <c r="AP460" i="11"/>
  <c r="AL460" i="11"/>
  <c r="AJ460" i="11"/>
  <c r="AJ459" i="11" s="1"/>
  <c r="AF460" i="11"/>
  <c r="AF459" i="11" s="1"/>
  <c r="AD460" i="11"/>
  <c r="AB460" i="11"/>
  <c r="AB459" i="11" s="1"/>
  <c r="Z460" i="11"/>
  <c r="V460" i="11"/>
  <c r="T460" i="11"/>
  <c r="R460" i="11"/>
  <c r="R459" i="11" s="1"/>
  <c r="P460" i="11"/>
  <c r="J460" i="11"/>
  <c r="J459" i="11" s="1"/>
  <c r="H460" i="11"/>
  <c r="F460" i="11"/>
  <c r="F459" i="11" s="1"/>
  <c r="AS459" i="11"/>
  <c r="AO459" i="11"/>
  <c r="Y459" i="11"/>
  <c r="U459" i="11"/>
  <c r="U448" i="11" s="1"/>
  <c r="U434" i="11" s="1"/>
  <c r="M459" i="11"/>
  <c r="I459" i="11"/>
  <c r="AR458" i="11"/>
  <c r="AP458" i="11"/>
  <c r="AC458" i="11"/>
  <c r="H458" i="11"/>
  <c r="AU457" i="11"/>
  <c r="AU456" i="11" s="1"/>
  <c r="AS457" i="11"/>
  <c r="AS456" i="11" s="1"/>
  <c r="AQ457" i="11"/>
  <c r="AQ456" i="11" s="1"/>
  <c r="AP457" i="11"/>
  <c r="AO457" i="11"/>
  <c r="AO456" i="11" s="1"/>
  <c r="AM457" i="11"/>
  <c r="AL457" i="11"/>
  <c r="AL456" i="11" s="1"/>
  <c r="AJ457" i="11"/>
  <c r="AJ456" i="11" s="1"/>
  <c r="AH457" i="11"/>
  <c r="AH456" i="11" s="1"/>
  <c r="AF457" i="11"/>
  <c r="AF456" i="11" s="1"/>
  <c r="AD457" i="11"/>
  <c r="AD456" i="11" s="1"/>
  <c r="AB457" i="11"/>
  <c r="AB456" i="11" s="1"/>
  <c r="Z457" i="11"/>
  <c r="Y457" i="11"/>
  <c r="Y456" i="11" s="1"/>
  <c r="Y455" i="11" s="1"/>
  <c r="Y454" i="11" s="1"/>
  <c r="W457" i="11"/>
  <c r="W456" i="11" s="1"/>
  <c r="V457" i="11"/>
  <c r="U457" i="11"/>
  <c r="U456" i="11" s="1"/>
  <c r="T457" i="11"/>
  <c r="R457" i="11"/>
  <c r="P457" i="11"/>
  <c r="O457" i="11"/>
  <c r="O456" i="11" s="1"/>
  <c r="M457" i="11"/>
  <c r="M456" i="11" s="1"/>
  <c r="M455" i="11" s="1"/>
  <c r="M454" i="11" s="1"/>
  <c r="K457" i="11"/>
  <c r="K456" i="11" s="1"/>
  <c r="J457" i="11"/>
  <c r="I457" i="11"/>
  <c r="I456" i="11" s="1"/>
  <c r="G457" i="11"/>
  <c r="G456" i="11" s="1"/>
  <c r="G455" i="11" s="1"/>
  <c r="G454" i="11" s="1"/>
  <c r="F457" i="11"/>
  <c r="AP456" i="11"/>
  <c r="AP455" i="11" s="1"/>
  <c r="AM456" i="11"/>
  <c r="AM455" i="11" s="1"/>
  <c r="AM454" i="11" s="1"/>
  <c r="Z456" i="11"/>
  <c r="Z455" i="11" s="1"/>
  <c r="Z454" i="11" s="1"/>
  <c r="V456" i="11"/>
  <c r="V455" i="11" s="1"/>
  <c r="V454" i="11" s="1"/>
  <c r="T456" i="11"/>
  <c r="T455" i="11" s="1"/>
  <c r="R456" i="11"/>
  <c r="R455" i="11" s="1"/>
  <c r="R454" i="11" s="1"/>
  <c r="P456" i="11"/>
  <c r="P455" i="11" s="1"/>
  <c r="J456" i="11"/>
  <c r="J455" i="11" s="1"/>
  <c r="J454" i="11" s="1"/>
  <c r="F456" i="11"/>
  <c r="F455" i="11" s="1"/>
  <c r="F454" i="11" s="1"/>
  <c r="AU455" i="11"/>
  <c r="AU454" i="11" s="1"/>
  <c r="AS455" i="11"/>
  <c r="AS454" i="11" s="1"/>
  <c r="AS448" i="11" s="1"/>
  <c r="AS434" i="11" s="1"/>
  <c r="AQ455" i="11"/>
  <c r="AQ454" i="11" s="1"/>
  <c r="AO455" i="11"/>
  <c r="AO454" i="11" s="1"/>
  <c r="AL455" i="11"/>
  <c r="AL454" i="11" s="1"/>
  <c r="AJ455" i="11"/>
  <c r="AJ454" i="11" s="1"/>
  <c r="AH455" i="11"/>
  <c r="AH454" i="11" s="1"/>
  <c r="AF455" i="11"/>
  <c r="AF454" i="11" s="1"/>
  <c r="AD455" i="11"/>
  <c r="AD454" i="11" s="1"/>
  <c r="AB455" i="11"/>
  <c r="AB454" i="11" s="1"/>
  <c r="W455" i="11"/>
  <c r="W454" i="11" s="1"/>
  <c r="U455" i="11"/>
  <c r="U454" i="11" s="1"/>
  <c r="O455" i="11"/>
  <c r="O454" i="11" s="1"/>
  <c r="K455" i="11"/>
  <c r="K454" i="11" s="1"/>
  <c r="I455" i="11"/>
  <c r="I454" i="11" s="1"/>
  <c r="AP454" i="11"/>
  <c r="T454" i="11"/>
  <c r="P454" i="11"/>
  <c r="AP453" i="11"/>
  <c r="AE453" i="11"/>
  <c r="AE452" i="11" s="1"/>
  <c r="AC453" i="11"/>
  <c r="P453" i="11"/>
  <c r="H453" i="11"/>
  <c r="AU452" i="11"/>
  <c r="AS452" i="11"/>
  <c r="AS451" i="11" s="1"/>
  <c r="AQ452" i="11"/>
  <c r="AP452" i="11"/>
  <c r="AP451" i="11" s="1"/>
  <c r="AO452" i="11"/>
  <c r="AM452" i="11"/>
  <c r="AM451" i="11" s="1"/>
  <c r="AL452" i="11"/>
  <c r="AJ452" i="11"/>
  <c r="AJ451" i="11" s="1"/>
  <c r="AH452" i="11"/>
  <c r="AF452" i="11"/>
  <c r="AF451" i="11" s="1"/>
  <c r="AD452" i="11"/>
  <c r="AD451" i="11" s="1"/>
  <c r="AD450" i="11" s="1"/>
  <c r="AD449" i="11" s="1"/>
  <c r="AC452" i="11"/>
  <c r="AB452" i="11"/>
  <c r="AB451" i="11" s="1"/>
  <c r="AB450" i="11" s="1"/>
  <c r="AB449" i="11" s="1"/>
  <c r="AB448" i="11" s="1"/>
  <c r="AB434" i="11" s="1"/>
  <c r="Z452" i="11"/>
  <c r="Y452" i="11"/>
  <c r="Y451" i="11" s="1"/>
  <c r="Y450" i="11" s="1"/>
  <c r="Y449" i="11" s="1"/>
  <c r="Y448" i="11" s="1"/>
  <c r="W452" i="11"/>
  <c r="W451" i="11" s="1"/>
  <c r="V452" i="11"/>
  <c r="U452" i="11"/>
  <c r="U451" i="11" s="1"/>
  <c r="T452" i="11"/>
  <c r="R452" i="11"/>
  <c r="P452" i="11"/>
  <c r="O452" i="11"/>
  <c r="O451" i="11" s="1"/>
  <c r="M452" i="11"/>
  <c r="M451" i="11" s="1"/>
  <c r="M450" i="11" s="1"/>
  <c r="M449" i="11" s="1"/>
  <c r="K452" i="11"/>
  <c r="K451" i="11" s="1"/>
  <c r="J452" i="11"/>
  <c r="I452" i="11"/>
  <c r="I451" i="11" s="1"/>
  <c r="G452" i="11"/>
  <c r="G451" i="11" s="1"/>
  <c r="G450" i="11" s="1"/>
  <c r="G449" i="11" s="1"/>
  <c r="G448" i="11" s="1"/>
  <c r="G434" i="11" s="1"/>
  <c r="F452" i="11"/>
  <c r="AU451" i="11"/>
  <c r="AU450" i="11" s="1"/>
  <c r="AU449" i="11" s="1"/>
  <c r="AQ451" i="11"/>
  <c r="AQ450" i="11" s="1"/>
  <c r="AO451" i="11"/>
  <c r="AO450" i="11" s="1"/>
  <c r="AO449" i="11" s="1"/>
  <c r="AO448" i="11" s="1"/>
  <c r="AL451" i="11"/>
  <c r="AL450" i="11" s="1"/>
  <c r="AH451" i="11"/>
  <c r="AH450" i="11" s="1"/>
  <c r="AH449" i="11" s="1"/>
  <c r="AE451" i="11"/>
  <c r="AE450" i="11" s="1"/>
  <c r="AC451" i="11"/>
  <c r="AC450" i="11" s="1"/>
  <c r="AC449" i="11" s="1"/>
  <c r="Z451" i="11"/>
  <c r="Z450" i="11" s="1"/>
  <c r="V451" i="11"/>
  <c r="V450" i="11" s="1"/>
  <c r="T451" i="11"/>
  <c r="T450" i="11" s="1"/>
  <c r="T449" i="11" s="1"/>
  <c r="R451" i="11"/>
  <c r="R450" i="11" s="1"/>
  <c r="P451" i="11"/>
  <c r="P450" i="11" s="1"/>
  <c r="P449" i="11" s="1"/>
  <c r="J451" i="11"/>
  <c r="J450" i="11" s="1"/>
  <c r="F451" i="11"/>
  <c r="F450" i="11" s="1"/>
  <c r="AS450" i="11"/>
  <c r="AS449" i="11" s="1"/>
  <c r="AP450" i="11"/>
  <c r="AP449" i="11" s="1"/>
  <c r="AM450" i="11"/>
  <c r="AM449" i="11" s="1"/>
  <c r="AJ450" i="11"/>
  <c r="AJ449" i="11" s="1"/>
  <c r="AF450" i="11"/>
  <c r="AF449" i="11" s="1"/>
  <c r="AF448" i="11" s="1"/>
  <c r="W450" i="11"/>
  <c r="W449" i="11" s="1"/>
  <c r="W448" i="11" s="1"/>
  <c r="W434" i="11" s="1"/>
  <c r="U450" i="11"/>
  <c r="U449" i="11" s="1"/>
  <c r="O450" i="11"/>
  <c r="O449" i="11" s="1"/>
  <c r="O448" i="11" s="1"/>
  <c r="O434" i="11" s="1"/>
  <c r="K450" i="11"/>
  <c r="K449" i="11" s="1"/>
  <c r="K448" i="11" s="1"/>
  <c r="K434" i="11" s="1"/>
  <c r="I450" i="11"/>
  <c r="I449" i="11" s="1"/>
  <c r="AQ449" i="11"/>
  <c r="AQ448" i="11" s="1"/>
  <c r="AQ434" i="11" s="1"/>
  <c r="AL449" i="11"/>
  <c r="AE449" i="11"/>
  <c r="Z449" i="11"/>
  <c r="V449" i="11"/>
  <c r="R449" i="11"/>
  <c r="J449" i="11"/>
  <c r="J448" i="11" s="1"/>
  <c r="F449" i="11"/>
  <c r="M448" i="11"/>
  <c r="M434" i="11" s="1"/>
  <c r="I448" i="11"/>
  <c r="AV447" i="11"/>
  <c r="AR447" i="11"/>
  <c r="AT447" i="11" s="1"/>
  <c r="AI447" i="11"/>
  <c r="AK447" i="11" s="1"/>
  <c r="AE447" i="11"/>
  <c r="AG447" i="11" s="1"/>
  <c r="S447" i="11"/>
  <c r="X447" i="11" s="1"/>
  <c r="N447" i="11"/>
  <c r="Q447" i="11" s="1"/>
  <c r="L447" i="11"/>
  <c r="AR445" i="11"/>
  <c r="AE445" i="11"/>
  <c r="J445" i="11"/>
  <c r="AR443" i="11"/>
  <c r="AR439" i="11" s="1"/>
  <c r="AE443" i="11"/>
  <c r="S443" i="11"/>
  <c r="N443" i="11"/>
  <c r="Q443" i="11" s="1"/>
  <c r="Q439" i="11" s="1"/>
  <c r="L443" i="11"/>
  <c r="X442" i="11"/>
  <c r="X440" i="11" s="1"/>
  <c r="V440" i="11"/>
  <c r="W439" i="11"/>
  <c r="V439" i="11"/>
  <c r="U439" i="11"/>
  <c r="T439" i="11"/>
  <c r="T438" i="11" s="1"/>
  <c r="T437" i="11" s="1"/>
  <c r="R439" i="11"/>
  <c r="N439" i="11"/>
  <c r="L439" i="11"/>
  <c r="J439" i="11"/>
  <c r="W438" i="11"/>
  <c r="V438" i="11"/>
  <c r="V437" i="11" s="1"/>
  <c r="V436" i="11" s="1"/>
  <c r="V435" i="11" s="1"/>
  <c r="U438" i="11"/>
  <c r="R438" i="11"/>
  <c r="W437" i="11"/>
  <c r="U437" i="11"/>
  <c r="R437" i="11"/>
  <c r="R436" i="11" s="1"/>
  <c r="R435" i="11" s="1"/>
  <c r="W436" i="11"/>
  <c r="U436" i="11"/>
  <c r="T436" i="11"/>
  <c r="T435" i="11" s="1"/>
  <c r="W435" i="11"/>
  <c r="U435" i="11"/>
  <c r="AO434" i="11"/>
  <c r="Y434" i="11"/>
  <c r="I434" i="11"/>
  <c r="AN433" i="11"/>
  <c r="AE433" i="11"/>
  <c r="AG433" i="11" s="1"/>
  <c r="AI433" i="11" s="1"/>
  <c r="AA433" i="11"/>
  <c r="AC433" i="11" s="1"/>
  <c r="H433" i="11"/>
  <c r="AU432" i="11"/>
  <c r="AU431" i="11" s="1"/>
  <c r="AS432" i="11"/>
  <c r="AS431" i="11" s="1"/>
  <c r="AQ432" i="11"/>
  <c r="AQ431" i="11" s="1"/>
  <c r="AO432" i="11"/>
  <c r="AO431" i="11" s="1"/>
  <c r="AM432" i="11"/>
  <c r="AM431" i="11" s="1"/>
  <c r="AL432" i="11"/>
  <c r="AJ432" i="11"/>
  <c r="AH432" i="11"/>
  <c r="AF432" i="11"/>
  <c r="AD432" i="11"/>
  <c r="AC432" i="11"/>
  <c r="AC431" i="11" s="1"/>
  <c r="AB432" i="11"/>
  <c r="AA432" i="11"/>
  <c r="AA431" i="11" s="1"/>
  <c r="Z432" i="11"/>
  <c r="Y432" i="11"/>
  <c r="Y431" i="11" s="1"/>
  <c r="W432" i="11"/>
  <c r="W431" i="11" s="1"/>
  <c r="V432" i="11"/>
  <c r="U432" i="11"/>
  <c r="U431" i="11" s="1"/>
  <c r="T432" i="11"/>
  <c r="R432" i="11"/>
  <c r="P432" i="11"/>
  <c r="O432" i="11"/>
  <c r="O431" i="11" s="1"/>
  <c r="M432" i="11"/>
  <c r="M431" i="11" s="1"/>
  <c r="K432" i="11"/>
  <c r="K431" i="11" s="1"/>
  <c r="J432" i="11"/>
  <c r="I432" i="11"/>
  <c r="I431" i="11" s="1"/>
  <c r="G432" i="11"/>
  <c r="G431" i="11" s="1"/>
  <c r="F432" i="11"/>
  <c r="AL431" i="11"/>
  <c r="AJ431" i="11"/>
  <c r="AH431" i="11"/>
  <c r="AH425" i="11" s="1"/>
  <c r="AH424" i="11" s="1"/>
  <c r="AH423" i="11" s="1"/>
  <c r="AH422" i="11" s="1"/>
  <c r="AF431" i="11"/>
  <c r="AD431" i="11"/>
  <c r="AB431" i="11"/>
  <c r="Z431" i="11"/>
  <c r="V431" i="11"/>
  <c r="T431" i="11"/>
  <c r="R431" i="11"/>
  <c r="R425" i="11" s="1"/>
  <c r="R424" i="11" s="1"/>
  <c r="R423" i="11" s="1"/>
  <c r="R422" i="11" s="1"/>
  <c r="P431" i="11"/>
  <c r="J431" i="11"/>
  <c r="F431" i="11"/>
  <c r="AP430" i="11"/>
  <c r="AE430" i="11"/>
  <c r="AG430" i="11" s="1"/>
  <c r="AI430" i="11" s="1"/>
  <c r="AK430" i="11" s="1"/>
  <c r="AK429" i="11" s="1"/>
  <c r="AC430" i="11"/>
  <c r="L430" i="11"/>
  <c r="N430" i="11" s="1"/>
  <c r="Q430" i="11" s="1"/>
  <c r="H430" i="11"/>
  <c r="AU429" i="11"/>
  <c r="AS429" i="11"/>
  <c r="AQ429" i="11"/>
  <c r="AO429" i="11"/>
  <c r="AM429" i="11"/>
  <c r="AM426" i="11" s="1"/>
  <c r="AM425" i="11" s="1"/>
  <c r="AM424" i="11" s="1"/>
  <c r="AM423" i="11" s="1"/>
  <c r="AL429" i="11"/>
  <c r="AJ429" i="11"/>
  <c r="AI429" i="11"/>
  <c r="AH429" i="11"/>
  <c r="AG429" i="11"/>
  <c r="AF429" i="11"/>
  <c r="AE429" i="11"/>
  <c r="AD429" i="11"/>
  <c r="AC429" i="11"/>
  <c r="AB429" i="11"/>
  <c r="Z429" i="11"/>
  <c r="Y429" i="11"/>
  <c r="W429" i="11"/>
  <c r="V429" i="11"/>
  <c r="U429" i="11"/>
  <c r="T429" i="11"/>
  <c r="R429" i="11"/>
  <c r="P429" i="11"/>
  <c r="O429" i="11"/>
  <c r="N429" i="11"/>
  <c r="M429" i="11"/>
  <c r="L429" i="11"/>
  <c r="K429" i="11"/>
  <c r="J429" i="11"/>
  <c r="I429" i="11"/>
  <c r="H429" i="11"/>
  <c r="G429" i="11"/>
  <c r="F429" i="11"/>
  <c r="AP428" i="11"/>
  <c r="AR428" i="11" s="1"/>
  <c r="AN428" i="11"/>
  <c r="AC428" i="11"/>
  <c r="AA428" i="11"/>
  <c r="L428" i="11"/>
  <c r="H428" i="11"/>
  <c r="AU427" i="11"/>
  <c r="AS427" i="11"/>
  <c r="AQ427" i="11"/>
  <c r="AP427" i="11"/>
  <c r="AO427" i="11"/>
  <c r="AN427" i="11"/>
  <c r="AN426" i="11" s="1"/>
  <c r="AM427" i="11"/>
  <c r="AL427" i="11"/>
  <c r="AL426" i="11" s="1"/>
  <c r="AL425" i="11" s="1"/>
  <c r="AL424" i="11" s="1"/>
  <c r="AL423" i="11" s="1"/>
  <c r="AL422" i="11" s="1"/>
  <c r="AJ427" i="11"/>
  <c r="AJ426" i="11" s="1"/>
  <c r="AH427" i="11"/>
  <c r="AH426" i="11" s="1"/>
  <c r="AF427" i="11"/>
  <c r="AF426" i="11" s="1"/>
  <c r="AD427" i="11"/>
  <c r="AD426" i="11" s="1"/>
  <c r="AD425" i="11" s="1"/>
  <c r="AD424" i="11" s="1"/>
  <c r="AD423" i="11" s="1"/>
  <c r="AD422" i="11" s="1"/>
  <c r="AB427" i="11"/>
  <c r="AB426" i="11" s="1"/>
  <c r="AA427" i="11"/>
  <c r="Z427" i="11"/>
  <c r="Y427" i="11"/>
  <c r="W427" i="11"/>
  <c r="V427" i="11"/>
  <c r="U427" i="11"/>
  <c r="T427" i="11"/>
  <c r="R427" i="11"/>
  <c r="R426" i="11" s="1"/>
  <c r="P427" i="11"/>
  <c r="O427" i="11"/>
  <c r="M427" i="11"/>
  <c r="K427" i="11"/>
  <c r="J427" i="11"/>
  <c r="I427" i="11"/>
  <c r="H427" i="11"/>
  <c r="G427" i="11"/>
  <c r="F427" i="11"/>
  <c r="AU426" i="11"/>
  <c r="AU425" i="11" s="1"/>
  <c r="AU424" i="11" s="1"/>
  <c r="AU423" i="11" s="1"/>
  <c r="AU422" i="11" s="1"/>
  <c r="AS426" i="11"/>
  <c r="AQ426" i="11"/>
  <c r="AQ425" i="11" s="1"/>
  <c r="AQ424" i="11" s="1"/>
  <c r="AQ423" i="11" s="1"/>
  <c r="AO426" i="11"/>
  <c r="AA426" i="11"/>
  <c r="AA425" i="11" s="1"/>
  <c r="AA424" i="11" s="1"/>
  <c r="AA423" i="11" s="1"/>
  <c r="AA422" i="11" s="1"/>
  <c r="Y426" i="11"/>
  <c r="Y425" i="11" s="1"/>
  <c r="W426" i="11"/>
  <c r="W425" i="11" s="1"/>
  <c r="W424" i="11" s="1"/>
  <c r="W423" i="11" s="1"/>
  <c r="W422" i="11" s="1"/>
  <c r="U426" i="11"/>
  <c r="O426" i="11"/>
  <c r="O425" i="11" s="1"/>
  <c r="O424" i="11" s="1"/>
  <c r="O423" i="11" s="1"/>
  <c r="M426" i="11"/>
  <c r="M425" i="11" s="1"/>
  <c r="K426" i="11"/>
  <c r="I426" i="11"/>
  <c r="G426" i="11"/>
  <c r="G425" i="11" s="1"/>
  <c r="AJ425" i="11"/>
  <c r="AJ424" i="11" s="1"/>
  <c r="AF425" i="11"/>
  <c r="AF424" i="11" s="1"/>
  <c r="AB425" i="11"/>
  <c r="AB424" i="11" s="1"/>
  <c r="Y424" i="11"/>
  <c r="Y423" i="11" s="1"/>
  <c r="Y422" i="11" s="1"/>
  <c r="M424" i="11"/>
  <c r="M423" i="11" s="1"/>
  <c r="M422" i="11" s="1"/>
  <c r="G424" i="11"/>
  <c r="G423" i="11" s="1"/>
  <c r="AJ423" i="11"/>
  <c r="AJ422" i="11" s="1"/>
  <c r="AF423" i="11"/>
  <c r="AF422" i="11" s="1"/>
  <c r="AB423" i="11"/>
  <c r="AB422" i="11" s="1"/>
  <c r="AQ422" i="11"/>
  <c r="AM422" i="11"/>
  <c r="O422" i="11"/>
  <c r="G422" i="11"/>
  <c r="AR421" i="11"/>
  <c r="AT421" i="11" s="1"/>
  <c r="AO421" i="11"/>
  <c r="AO420" i="11" s="1"/>
  <c r="AO419" i="11" s="1"/>
  <c r="AO418" i="11" s="1"/>
  <c r="AN421" i="11"/>
  <c r="AP421" i="11" s="1"/>
  <c r="AP420" i="11" s="1"/>
  <c r="AP419" i="11" s="1"/>
  <c r="AC421" i="11"/>
  <c r="AA421" i="11"/>
  <c r="Q421" i="11"/>
  <c r="L421" i="11"/>
  <c r="N421" i="11" s="1"/>
  <c r="N420" i="11" s="1"/>
  <c r="N419" i="11" s="1"/>
  <c r="H421" i="11"/>
  <c r="AU420" i="11"/>
  <c r="AS420" i="11"/>
  <c r="AQ420" i="11"/>
  <c r="AN420" i="11"/>
  <c r="AN419" i="11" s="1"/>
  <c r="AN418" i="11" s="1"/>
  <c r="AN417" i="11" s="1"/>
  <c r="AM420" i="11"/>
  <c r="AL420" i="11"/>
  <c r="AL419" i="11" s="1"/>
  <c r="AL418" i="11" s="1"/>
  <c r="AL417" i="11" s="1"/>
  <c r="AJ420" i="11"/>
  <c r="AJ419" i="11" s="1"/>
  <c r="AJ418" i="11" s="1"/>
  <c r="AJ417" i="11" s="1"/>
  <c r="AH420" i="11"/>
  <c r="AH419" i="11" s="1"/>
  <c r="AF420" i="11"/>
  <c r="AF419" i="11" s="1"/>
  <c r="AF418" i="11" s="1"/>
  <c r="AF417" i="11" s="1"/>
  <c r="AD420" i="11"/>
  <c r="AD419" i="11" s="1"/>
  <c r="AD418" i="11" s="1"/>
  <c r="AD417" i="11" s="1"/>
  <c r="AB420" i="11"/>
  <c r="AB419" i="11" s="1"/>
  <c r="AB418" i="11" s="1"/>
  <c r="AB417" i="11" s="1"/>
  <c r="AA420" i="11"/>
  <c r="Z420" i="11"/>
  <c r="Z419" i="11" s="1"/>
  <c r="Y420" i="11"/>
  <c r="W420" i="11"/>
  <c r="V420" i="11"/>
  <c r="V419" i="11" s="1"/>
  <c r="U420" i="11"/>
  <c r="T420" i="11"/>
  <c r="T419" i="11" s="1"/>
  <c r="T418" i="11" s="1"/>
  <c r="T417" i="11" s="1"/>
  <c r="R420" i="11"/>
  <c r="R419" i="11" s="1"/>
  <c r="P420" i="11"/>
  <c r="P419" i="11" s="1"/>
  <c r="P418" i="11" s="1"/>
  <c r="P417" i="11" s="1"/>
  <c r="O420" i="11"/>
  <c r="M420" i="11"/>
  <c r="L420" i="11"/>
  <c r="L419" i="11" s="1"/>
  <c r="L418" i="11" s="1"/>
  <c r="L417" i="11" s="1"/>
  <c r="K420" i="11"/>
  <c r="J420" i="11"/>
  <c r="J419" i="11" s="1"/>
  <c r="J418" i="11" s="1"/>
  <c r="J417" i="11" s="1"/>
  <c r="I420" i="11"/>
  <c r="H420" i="11"/>
  <c r="H419" i="11" s="1"/>
  <c r="H418" i="11" s="1"/>
  <c r="H417" i="11" s="1"/>
  <c r="G420" i="11"/>
  <c r="F420" i="11"/>
  <c r="F419" i="11" s="1"/>
  <c r="F418" i="11" s="1"/>
  <c r="F417" i="11" s="1"/>
  <c r="AU419" i="11"/>
  <c r="AU418" i="11" s="1"/>
  <c r="AU417" i="11" s="1"/>
  <c r="AS419" i="11"/>
  <c r="AS418" i="11" s="1"/>
  <c r="AQ419" i="11"/>
  <c r="AQ418" i="11" s="1"/>
  <c r="AQ417" i="11" s="1"/>
  <c r="AM419" i="11"/>
  <c r="AM418" i="11" s="1"/>
  <c r="AM417" i="11" s="1"/>
  <c r="AA419" i="11"/>
  <c r="AA418" i="11" s="1"/>
  <c r="AA417" i="11" s="1"/>
  <c r="Y419" i="11"/>
  <c r="Y418" i="11" s="1"/>
  <c r="Y417" i="11" s="1"/>
  <c r="W419" i="11"/>
  <c r="W418" i="11" s="1"/>
  <c r="W417" i="11" s="1"/>
  <c r="U419" i="11"/>
  <c r="U418" i="11" s="1"/>
  <c r="O419" i="11"/>
  <c r="O418" i="11" s="1"/>
  <c r="O417" i="11" s="1"/>
  <c r="M419" i="11"/>
  <c r="M418" i="11" s="1"/>
  <c r="K419" i="11"/>
  <c r="K418" i="11" s="1"/>
  <c r="K417" i="11" s="1"/>
  <c r="I419" i="11"/>
  <c r="I418" i="11" s="1"/>
  <c r="I417" i="11" s="1"/>
  <c r="G419" i="11"/>
  <c r="G418" i="11" s="1"/>
  <c r="G417" i="11" s="1"/>
  <c r="AP418" i="11"/>
  <c r="AP417" i="11" s="1"/>
  <c r="AH418" i="11"/>
  <c r="AH417" i="11" s="1"/>
  <c r="Z418" i="11"/>
  <c r="Z417" i="11" s="1"/>
  <c r="V418" i="11"/>
  <c r="V417" i="11" s="1"/>
  <c r="R418" i="11"/>
  <c r="R417" i="11" s="1"/>
  <c r="N418" i="11"/>
  <c r="N417" i="11" s="1"/>
  <c r="AS417" i="11"/>
  <c r="AO417" i="11"/>
  <c r="U417" i="11"/>
  <c r="M417" i="11"/>
  <c r="AN416" i="11"/>
  <c r="AE416" i="11"/>
  <c r="AA416" i="11"/>
  <c r="AC416" i="11" s="1"/>
  <c r="AC415" i="11" s="1"/>
  <c r="M416" i="11"/>
  <c r="L416" i="11"/>
  <c r="H416" i="11"/>
  <c r="AU415" i="11"/>
  <c r="AS415" i="11"/>
  <c r="AQ415" i="11"/>
  <c r="AO415" i="11"/>
  <c r="AM415" i="11"/>
  <c r="AL415" i="11"/>
  <c r="AL414" i="11" s="1"/>
  <c r="AL413" i="11" s="1"/>
  <c r="AJ415" i="11"/>
  <c r="AJ414" i="11" s="1"/>
  <c r="AH415" i="11"/>
  <c r="AH414" i="11" s="1"/>
  <c r="AH413" i="11" s="1"/>
  <c r="AF415" i="11"/>
  <c r="AF414" i="11" s="1"/>
  <c r="AF413" i="11" s="1"/>
  <c r="AD415" i="11"/>
  <c r="AD414" i="11" s="1"/>
  <c r="AD413" i="11" s="1"/>
  <c r="AB415" i="11"/>
  <c r="AB414" i="11" s="1"/>
  <c r="Z415" i="11"/>
  <c r="Z414" i="11" s="1"/>
  <c r="Z413" i="11" s="1"/>
  <c r="Y415" i="11"/>
  <c r="W415" i="11"/>
  <c r="V415" i="11"/>
  <c r="V414" i="11" s="1"/>
  <c r="V413" i="11" s="1"/>
  <c r="U415" i="11"/>
  <c r="T415" i="11"/>
  <c r="T414" i="11" s="1"/>
  <c r="R415" i="11"/>
  <c r="R414" i="11" s="1"/>
  <c r="R413" i="11" s="1"/>
  <c r="P415" i="11"/>
  <c r="P414" i="11" s="1"/>
  <c r="P413" i="11" s="1"/>
  <c r="O415" i="11"/>
  <c r="M415" i="11"/>
  <c r="K415" i="11"/>
  <c r="J415" i="11"/>
  <c r="J414" i="11" s="1"/>
  <c r="J413" i="11" s="1"/>
  <c r="I415" i="11"/>
  <c r="H415" i="11"/>
  <c r="H414" i="11" s="1"/>
  <c r="G415" i="11"/>
  <c r="F415" i="11"/>
  <c r="F414" i="11" s="1"/>
  <c r="F413" i="11" s="1"/>
  <c r="AU414" i="11"/>
  <c r="AU413" i="11" s="1"/>
  <c r="AS414" i="11"/>
  <c r="AS413" i="11" s="1"/>
  <c r="AQ414" i="11"/>
  <c r="AQ413" i="11" s="1"/>
  <c r="AO414" i="11"/>
  <c r="AO413" i="11" s="1"/>
  <c r="AM414" i="11"/>
  <c r="AM413" i="11" s="1"/>
  <c r="AC414" i="11"/>
  <c r="AC413" i="11" s="1"/>
  <c r="Y414" i="11"/>
  <c r="Y413" i="11" s="1"/>
  <c r="W414" i="11"/>
  <c r="W413" i="11" s="1"/>
  <c r="U414" i="11"/>
  <c r="U413" i="11" s="1"/>
  <c r="O414" i="11"/>
  <c r="O413" i="11" s="1"/>
  <c r="M414" i="11"/>
  <c r="M413" i="11" s="1"/>
  <c r="K414" i="11"/>
  <c r="K413" i="11" s="1"/>
  <c r="I414" i="11"/>
  <c r="I413" i="11" s="1"/>
  <c r="G414" i="11"/>
  <c r="G413" i="11" s="1"/>
  <c r="AJ413" i="11"/>
  <c r="AB413" i="11"/>
  <c r="T413" i="11"/>
  <c r="H413" i="11"/>
  <c r="AT412" i="11"/>
  <c r="AP412" i="11"/>
  <c r="AR412" i="11" s="1"/>
  <c r="AN412" i="11"/>
  <c r="AC412" i="11"/>
  <c r="AA412" i="11"/>
  <c r="Q412" i="11"/>
  <c r="L412" i="11"/>
  <c r="N412" i="11" s="1"/>
  <c r="N411" i="11" s="1"/>
  <c r="N410" i="11" s="1"/>
  <c r="H412" i="11"/>
  <c r="AU411" i="11"/>
  <c r="AS411" i="11"/>
  <c r="AR411" i="11"/>
  <c r="AR410" i="11" s="1"/>
  <c r="AR409" i="11" s="1"/>
  <c r="AQ411" i="11"/>
  <c r="AP411" i="11"/>
  <c r="AP410" i="11" s="1"/>
  <c r="AP409" i="11" s="1"/>
  <c r="AO411" i="11"/>
  <c r="AN411" i="11"/>
  <c r="AN410" i="11" s="1"/>
  <c r="AN409" i="11" s="1"/>
  <c r="AM411" i="11"/>
  <c r="AL411" i="11"/>
  <c r="AL410" i="11" s="1"/>
  <c r="AJ411" i="11"/>
  <c r="AJ410" i="11" s="1"/>
  <c r="AJ409" i="11" s="1"/>
  <c r="AH411" i="11"/>
  <c r="AH410" i="11" s="1"/>
  <c r="AH409" i="11" s="1"/>
  <c r="AH402" i="11" s="1"/>
  <c r="AH401" i="11" s="1"/>
  <c r="AF411" i="11"/>
  <c r="AF410" i="11" s="1"/>
  <c r="AF409" i="11" s="1"/>
  <c r="AD411" i="11"/>
  <c r="AD410" i="11" s="1"/>
  <c r="AB411" i="11"/>
  <c r="AB410" i="11" s="1"/>
  <c r="AB409" i="11" s="1"/>
  <c r="AA411" i="11"/>
  <c r="Z411" i="11"/>
  <c r="Z410" i="11" s="1"/>
  <c r="Y411" i="11"/>
  <c r="W411" i="11"/>
  <c r="V411" i="11"/>
  <c r="V410" i="11" s="1"/>
  <c r="U411" i="11"/>
  <c r="T411" i="11"/>
  <c r="T410" i="11" s="1"/>
  <c r="T409" i="11" s="1"/>
  <c r="R411" i="11"/>
  <c r="R410" i="11" s="1"/>
  <c r="R409" i="11" s="1"/>
  <c r="R402" i="11" s="1"/>
  <c r="R401" i="11" s="1"/>
  <c r="P411" i="11"/>
  <c r="P410" i="11" s="1"/>
  <c r="P409" i="11" s="1"/>
  <c r="O411" i="11"/>
  <c r="M411" i="11"/>
  <c r="L411" i="11"/>
  <c r="L410" i="11" s="1"/>
  <c r="L409" i="11" s="1"/>
  <c r="K411" i="11"/>
  <c r="J411" i="11"/>
  <c r="J410" i="11" s="1"/>
  <c r="J409" i="11" s="1"/>
  <c r="J402" i="11" s="1"/>
  <c r="J401" i="11" s="1"/>
  <c r="I411" i="11"/>
  <c r="H411" i="11"/>
  <c r="H410" i="11" s="1"/>
  <c r="H409" i="11" s="1"/>
  <c r="H402" i="11" s="1"/>
  <c r="H401" i="11" s="1"/>
  <c r="G411" i="11"/>
  <c r="F411" i="11"/>
  <c r="F410" i="11" s="1"/>
  <c r="AU410" i="11"/>
  <c r="AU409" i="11" s="1"/>
  <c r="AS410" i="11"/>
  <c r="AS409" i="11" s="1"/>
  <c r="AS402" i="11" s="1"/>
  <c r="AS401" i="11" s="1"/>
  <c r="AQ410" i="11"/>
  <c r="AQ409" i="11" s="1"/>
  <c r="AO410" i="11"/>
  <c r="AO409" i="11" s="1"/>
  <c r="AO402" i="11" s="1"/>
  <c r="AO401" i="11" s="1"/>
  <c r="AM410" i="11"/>
  <c r="AM409" i="11" s="1"/>
  <c r="AA410" i="11"/>
  <c r="AA409" i="11" s="1"/>
  <c r="Y410" i="11"/>
  <c r="Y409" i="11" s="1"/>
  <c r="W410" i="11"/>
  <c r="W409" i="11" s="1"/>
  <c r="W402" i="11" s="1"/>
  <c r="W401" i="11" s="1"/>
  <c r="U410" i="11"/>
  <c r="U409" i="11" s="1"/>
  <c r="O410" i="11"/>
  <c r="O409" i="11" s="1"/>
  <c r="M410" i="11"/>
  <c r="M409" i="11" s="1"/>
  <c r="M402" i="11" s="1"/>
  <c r="M401" i="11" s="1"/>
  <c r="K410" i="11"/>
  <c r="K409" i="11" s="1"/>
  <c r="I410" i="11"/>
  <c r="I409" i="11" s="1"/>
  <c r="I402" i="11" s="1"/>
  <c r="I401" i="11" s="1"/>
  <c r="G410" i="11"/>
  <c r="G409" i="11" s="1"/>
  <c r="AL409" i="11"/>
  <c r="AL402" i="11" s="1"/>
  <c r="AL401" i="11" s="1"/>
  <c r="AD409" i="11"/>
  <c r="AD402" i="11" s="1"/>
  <c r="Z409" i="11"/>
  <c r="V409" i="11"/>
  <c r="V402" i="11" s="1"/>
  <c r="V401" i="11" s="1"/>
  <c r="N409" i="11"/>
  <c r="F409" i="11"/>
  <c r="F402" i="11" s="1"/>
  <c r="S408" i="11"/>
  <c r="X408" i="11" s="1"/>
  <c r="X407" i="11" s="1"/>
  <c r="Q408" i="11"/>
  <c r="W407" i="11"/>
  <c r="V407" i="11"/>
  <c r="U407" i="11"/>
  <c r="T407" i="11"/>
  <c r="R407" i="11"/>
  <c r="Q407" i="11"/>
  <c r="P407" i="11"/>
  <c r="P404" i="11" s="1"/>
  <c r="P403" i="11" s="1"/>
  <c r="O407" i="11"/>
  <c r="AR406" i="11"/>
  <c r="AE406" i="11"/>
  <c r="N406" i="11"/>
  <c r="L406" i="11"/>
  <c r="AU405" i="11"/>
  <c r="AS405" i="11"/>
  <c r="AQ405" i="11"/>
  <c r="AJ405" i="11"/>
  <c r="AH405" i="11"/>
  <c r="AF405" i="11"/>
  <c r="AD405" i="11"/>
  <c r="W405" i="11"/>
  <c r="V405" i="11"/>
  <c r="U405" i="11"/>
  <c r="T405" i="11"/>
  <c r="R405" i="11"/>
  <c r="P405" i="11"/>
  <c r="O405" i="11"/>
  <c r="M405" i="11"/>
  <c r="L405" i="11"/>
  <c r="K405" i="11"/>
  <c r="J405" i="11"/>
  <c r="I405" i="11"/>
  <c r="AU404" i="11"/>
  <c r="AS404" i="11"/>
  <c r="AQ404" i="11"/>
  <c r="AJ404" i="11"/>
  <c r="AH404" i="11"/>
  <c r="AH403" i="11" s="1"/>
  <c r="AF404" i="11"/>
  <c r="AD404" i="11"/>
  <c r="W404" i="11"/>
  <c r="V404" i="11"/>
  <c r="U404" i="11"/>
  <c r="T404" i="11"/>
  <c r="T403" i="11" s="1"/>
  <c r="R404" i="11"/>
  <c r="O404" i="11"/>
  <c r="M404" i="11"/>
  <c r="L404" i="11"/>
  <c r="L403" i="11" s="1"/>
  <c r="K404" i="11"/>
  <c r="J404" i="11"/>
  <c r="I404" i="11"/>
  <c r="AU403" i="11"/>
  <c r="AS403" i="11"/>
  <c r="AQ403" i="11"/>
  <c r="AP403" i="11"/>
  <c r="AO403" i="11"/>
  <c r="AN403" i="11"/>
  <c r="AM403" i="11"/>
  <c r="AL403" i="11"/>
  <c r="AJ403" i="11"/>
  <c r="AF403" i="11"/>
  <c r="AD403" i="11"/>
  <c r="AC403" i="11"/>
  <c r="AB403" i="11"/>
  <c r="AA403" i="11"/>
  <c r="Z403" i="11"/>
  <c r="Y403" i="11"/>
  <c r="W403" i="11"/>
  <c r="V403" i="11"/>
  <c r="U403" i="11"/>
  <c r="R403" i="11"/>
  <c r="O403" i="11"/>
  <c r="M403" i="11"/>
  <c r="K403" i="11"/>
  <c r="J403" i="11"/>
  <c r="I403" i="11"/>
  <c r="Z402" i="11"/>
  <c r="Z401" i="11" s="1"/>
  <c r="AR400" i="11"/>
  <c r="AE400" i="11"/>
  <c r="N400" i="11"/>
  <c r="L400" i="11"/>
  <c r="AU399" i="11"/>
  <c r="AS399" i="11"/>
  <c r="AQ399" i="11"/>
  <c r="AJ399" i="11"/>
  <c r="AH399" i="11"/>
  <c r="AF399" i="11"/>
  <c r="AD399" i="11"/>
  <c r="W399" i="11"/>
  <c r="V399" i="11"/>
  <c r="U399" i="11"/>
  <c r="T399" i="11"/>
  <c r="T390" i="11" s="1"/>
  <c r="T389" i="11" s="1"/>
  <c r="R399" i="11"/>
  <c r="P399" i="11"/>
  <c r="P390" i="11" s="1"/>
  <c r="P389" i="11" s="1"/>
  <c r="P388" i="11" s="1"/>
  <c r="O399" i="11"/>
  <c r="M399" i="11"/>
  <c r="L399" i="11"/>
  <c r="K399" i="11"/>
  <c r="I399" i="11"/>
  <c r="AT398" i="11"/>
  <c r="AR398" i="11"/>
  <c r="AG398" i="11"/>
  <c r="AE398" i="11"/>
  <c r="M398" i="11"/>
  <c r="M397" i="11" s="1"/>
  <c r="L398" i="11"/>
  <c r="N398" i="11" s="1"/>
  <c r="Q398" i="11" s="1"/>
  <c r="AU397" i="11"/>
  <c r="AS397" i="11"/>
  <c r="AR397" i="11"/>
  <c r="AQ397" i="11"/>
  <c r="AJ397" i="11"/>
  <c r="AH397" i="11"/>
  <c r="AF397" i="11"/>
  <c r="AE397" i="11"/>
  <c r="AD397" i="11"/>
  <c r="W397" i="11"/>
  <c r="V397" i="11"/>
  <c r="U397" i="11"/>
  <c r="T397" i="11"/>
  <c r="R397" i="11"/>
  <c r="P397" i="11"/>
  <c r="O397" i="11"/>
  <c r="L397" i="11"/>
  <c r="K397" i="11"/>
  <c r="I397" i="11"/>
  <c r="AT396" i="11"/>
  <c r="AV396" i="11" s="1"/>
  <c r="AV395" i="11" s="1"/>
  <c r="AR396" i="11"/>
  <c r="AG396" i="11"/>
  <c r="AI396" i="11" s="1"/>
  <c r="AI395" i="11" s="1"/>
  <c r="AE396" i="11"/>
  <c r="M396" i="11"/>
  <c r="M395" i="11" s="1"/>
  <c r="L396" i="11"/>
  <c r="N396" i="11" s="1"/>
  <c r="AU395" i="11"/>
  <c r="AT395" i="11"/>
  <c r="AS395" i="11"/>
  <c r="AR395" i="11"/>
  <c r="AQ395" i="11"/>
  <c r="AJ395" i="11"/>
  <c r="AH395" i="11"/>
  <c r="AG395" i="11"/>
  <c r="AF395" i="11"/>
  <c r="AE395" i="11"/>
  <c r="AD395" i="11"/>
  <c r="W395" i="11"/>
  <c r="V395" i="11"/>
  <c r="U395" i="11"/>
  <c r="T395" i="11"/>
  <c r="R395" i="11"/>
  <c r="P395" i="11"/>
  <c r="O395" i="11"/>
  <c r="L395" i="11"/>
  <c r="K395" i="11"/>
  <c r="I395" i="11"/>
  <c r="X394" i="11"/>
  <c r="X393" i="11"/>
  <c r="W393" i="11"/>
  <c r="V393" i="11"/>
  <c r="U393" i="11"/>
  <c r="T393" i="11"/>
  <c r="S392" i="11"/>
  <c r="X392" i="11" s="1"/>
  <c r="X391" i="11" s="1"/>
  <c r="S391" i="11"/>
  <c r="R391" i="11"/>
  <c r="AU390" i="11"/>
  <c r="AU389" i="11" s="1"/>
  <c r="AU388" i="11" s="1"/>
  <c r="AS390" i="11"/>
  <c r="AQ390" i="11"/>
  <c r="AP390" i="11"/>
  <c r="AO390" i="11"/>
  <c r="AN390" i="11"/>
  <c r="AM390" i="11"/>
  <c r="AL390" i="11"/>
  <c r="AJ390" i="11"/>
  <c r="AH390" i="11"/>
  <c r="AH389" i="11" s="1"/>
  <c r="AH388" i="11" s="1"/>
  <c r="AF390" i="11"/>
  <c r="AD390" i="11"/>
  <c r="AD389" i="11" s="1"/>
  <c r="AD388" i="11" s="1"/>
  <c r="AC390" i="11"/>
  <c r="AB390" i="11"/>
  <c r="AA390" i="11"/>
  <c r="Z390" i="11"/>
  <c r="Y390" i="11"/>
  <c r="W390" i="11"/>
  <c r="V390" i="11"/>
  <c r="V389" i="11" s="1"/>
  <c r="V388" i="11" s="1"/>
  <c r="U390" i="11"/>
  <c r="R390" i="11"/>
  <c r="R389" i="11" s="1"/>
  <c r="R388" i="11" s="1"/>
  <c r="O390" i="11"/>
  <c r="K390" i="11"/>
  <c r="I390" i="11"/>
  <c r="I389" i="11" s="1"/>
  <c r="I388" i="11" s="1"/>
  <c r="AS389" i="11"/>
  <c r="AS388" i="11" s="1"/>
  <c r="AQ389" i="11"/>
  <c r="AQ388" i="11" s="1"/>
  <c r="AJ389" i="11"/>
  <c r="AF389" i="11"/>
  <c r="AF388" i="11" s="1"/>
  <c r="W389" i="11"/>
  <c r="W388" i="11" s="1"/>
  <c r="U389" i="11"/>
  <c r="U388" i="11" s="1"/>
  <c r="O389" i="11"/>
  <c r="O388" i="11" s="1"/>
  <c r="K389" i="11"/>
  <c r="K388" i="11" s="1"/>
  <c r="AJ388" i="11"/>
  <c r="T388" i="11"/>
  <c r="AP387" i="11"/>
  <c r="AR387" i="11" s="1"/>
  <c r="AT387" i="11" s="1"/>
  <c r="AN387" i="11"/>
  <c r="AC387" i="11"/>
  <c r="AA387" i="11"/>
  <c r="L387" i="11"/>
  <c r="N387" i="11" s="1"/>
  <c r="N386" i="11" s="1"/>
  <c r="N385" i="11" s="1"/>
  <c r="N384" i="11" s="1"/>
  <c r="H387" i="11"/>
  <c r="AU386" i="11"/>
  <c r="AS386" i="11"/>
  <c r="AQ386" i="11"/>
  <c r="AP386" i="11"/>
  <c r="AP385" i="11" s="1"/>
  <c r="AO386" i="11"/>
  <c r="AN386" i="11"/>
  <c r="AN385" i="11" s="1"/>
  <c r="AN384" i="11" s="1"/>
  <c r="AM386" i="11"/>
  <c r="AL386" i="11"/>
  <c r="AL385" i="11" s="1"/>
  <c r="AJ386" i="11"/>
  <c r="AJ385" i="11" s="1"/>
  <c r="AJ384" i="11" s="1"/>
  <c r="AH386" i="11"/>
  <c r="AH385" i="11" s="1"/>
  <c r="AF386" i="11"/>
  <c r="AF385" i="11" s="1"/>
  <c r="AF384" i="11" s="1"/>
  <c r="AD386" i="11"/>
  <c r="AD385" i="11" s="1"/>
  <c r="AB386" i="11"/>
  <c r="AB385" i="11" s="1"/>
  <c r="AB384" i="11" s="1"/>
  <c r="AA386" i="11"/>
  <c r="Z386" i="11"/>
  <c r="Z385" i="11" s="1"/>
  <c r="Y386" i="11"/>
  <c r="W386" i="11"/>
  <c r="V386" i="11"/>
  <c r="V385" i="11" s="1"/>
  <c r="V384" i="11" s="1"/>
  <c r="U386" i="11"/>
  <c r="T386" i="11"/>
  <c r="T385" i="11" s="1"/>
  <c r="T384" i="11" s="1"/>
  <c r="R386" i="11"/>
  <c r="R385" i="11" s="1"/>
  <c r="P386" i="11"/>
  <c r="P385" i="11" s="1"/>
  <c r="P384" i="11" s="1"/>
  <c r="O386" i="11"/>
  <c r="M386" i="11"/>
  <c r="L386" i="11"/>
  <c r="L385" i="11" s="1"/>
  <c r="L384" i="11" s="1"/>
  <c r="K386" i="11"/>
  <c r="J386" i="11"/>
  <c r="J385" i="11" s="1"/>
  <c r="I386" i="11"/>
  <c r="H386" i="11"/>
  <c r="H385" i="11" s="1"/>
  <c r="H384" i="11" s="1"/>
  <c r="G386" i="11"/>
  <c r="F386" i="11"/>
  <c r="F385" i="11" s="1"/>
  <c r="AU385" i="11"/>
  <c r="AU384" i="11" s="1"/>
  <c r="AS385" i="11"/>
  <c r="AS384" i="11" s="1"/>
  <c r="AQ385" i="11"/>
  <c r="AQ384" i="11" s="1"/>
  <c r="AO385" i="11"/>
  <c r="AO384" i="11" s="1"/>
  <c r="AM385" i="11"/>
  <c r="AM384" i="11" s="1"/>
  <c r="AA385" i="11"/>
  <c r="AA384" i="11" s="1"/>
  <c r="Y385" i="11"/>
  <c r="Y384" i="11" s="1"/>
  <c r="W385" i="11"/>
  <c r="W384" i="11" s="1"/>
  <c r="U385" i="11"/>
  <c r="U384" i="11" s="1"/>
  <c r="O385" i="11"/>
  <c r="O384" i="11" s="1"/>
  <c r="M385" i="11"/>
  <c r="M384" i="11" s="1"/>
  <c r="K385" i="11"/>
  <c r="K384" i="11" s="1"/>
  <c r="I385" i="11"/>
  <c r="I384" i="11" s="1"/>
  <c r="G385" i="11"/>
  <c r="G384" i="11" s="1"/>
  <c r="AP384" i="11"/>
  <c r="AL384" i="11"/>
  <c r="AH384" i="11"/>
  <c r="AD384" i="11"/>
  <c r="Z384" i="11"/>
  <c r="R384" i="11"/>
  <c r="J384" i="11"/>
  <c r="F384" i="11"/>
  <c r="AP383" i="11"/>
  <c r="AR383" i="11" s="1"/>
  <c r="AN383" i="11"/>
  <c r="AG383" i="11"/>
  <c r="AC383" i="11"/>
  <c r="AE383" i="11" s="1"/>
  <c r="AE382" i="11" s="1"/>
  <c r="AA383" i="11"/>
  <c r="L383" i="11"/>
  <c r="H383" i="11"/>
  <c r="AU382" i="11"/>
  <c r="AS382" i="11"/>
  <c r="AQ382" i="11"/>
  <c r="AO382" i="11"/>
  <c r="AN382" i="11"/>
  <c r="AM382" i="11"/>
  <c r="AL382" i="11"/>
  <c r="AJ382" i="11"/>
  <c r="AH382" i="11"/>
  <c r="AF382" i="11"/>
  <c r="AD382" i="11"/>
  <c r="AB382" i="11"/>
  <c r="AA382" i="11"/>
  <c r="Z382" i="11"/>
  <c r="Y382" i="11"/>
  <c r="W382" i="11"/>
  <c r="V382" i="11"/>
  <c r="U382" i="11"/>
  <c r="T382" i="11"/>
  <c r="R382" i="11"/>
  <c r="P382" i="11"/>
  <c r="O382" i="11"/>
  <c r="M382" i="11"/>
  <c r="K382" i="11"/>
  <c r="J382" i="11"/>
  <c r="I382" i="11"/>
  <c r="H382" i="11"/>
  <c r="G382" i="11"/>
  <c r="F382" i="11"/>
  <c r="AP381" i="11"/>
  <c r="AR381" i="11" s="1"/>
  <c r="AN381" i="11"/>
  <c r="AG381" i="11"/>
  <c r="AC381" i="11"/>
  <c r="AE381" i="11" s="1"/>
  <c r="AE380" i="11" s="1"/>
  <c r="AA381" i="11"/>
  <c r="L381" i="11"/>
  <c r="H381" i="11"/>
  <c r="AU380" i="11"/>
  <c r="AS380" i="11"/>
  <c r="AQ380" i="11"/>
  <c r="AO380" i="11"/>
  <c r="AN380" i="11"/>
  <c r="AM380" i="11"/>
  <c r="AL380" i="11"/>
  <c r="AJ380" i="11"/>
  <c r="AH380" i="11"/>
  <c r="AF380" i="11"/>
  <c r="AD380" i="11"/>
  <c r="AB380" i="11"/>
  <c r="AA380" i="11"/>
  <c r="Z380" i="11"/>
  <c r="Y380" i="11"/>
  <c r="W380" i="11"/>
  <c r="V380" i="11"/>
  <c r="U380" i="11"/>
  <c r="T380" i="11"/>
  <c r="R380" i="11"/>
  <c r="P380" i="11"/>
  <c r="O380" i="11"/>
  <c r="M380" i="11"/>
  <c r="K380" i="11"/>
  <c r="J380" i="11"/>
  <c r="I380" i="11"/>
  <c r="H380" i="11"/>
  <c r="G380" i="11"/>
  <c r="F380" i="11"/>
  <c r="AP379" i="11"/>
  <c r="AR379" i="11" s="1"/>
  <c r="AN379" i="11"/>
  <c r="AG379" i="11"/>
  <c r="AC379" i="11"/>
  <c r="AE379" i="11" s="1"/>
  <c r="AE378" i="11" s="1"/>
  <c r="AE377" i="11" s="1"/>
  <c r="AA379" i="11"/>
  <c r="L379" i="11"/>
  <c r="H379" i="11"/>
  <c r="AU378" i="11"/>
  <c r="AS378" i="11"/>
  <c r="AQ378" i="11"/>
  <c r="AO378" i="11"/>
  <c r="AN378" i="11"/>
  <c r="AN377" i="11" s="1"/>
  <c r="AM378" i="11"/>
  <c r="AL378" i="11"/>
  <c r="AL377" i="11" s="1"/>
  <c r="AJ378" i="11"/>
  <c r="AJ377" i="11" s="1"/>
  <c r="AH378" i="11"/>
  <c r="AH377" i="11" s="1"/>
  <c r="AF378" i="11"/>
  <c r="AF377" i="11" s="1"/>
  <c r="AD378" i="11"/>
  <c r="AD377" i="11" s="1"/>
  <c r="AB378" i="11"/>
  <c r="AB377" i="11" s="1"/>
  <c r="AA378" i="11"/>
  <c r="Z378" i="11"/>
  <c r="Z377" i="11" s="1"/>
  <c r="Y378" i="11"/>
  <c r="W378" i="11"/>
  <c r="V378" i="11"/>
  <c r="V377" i="11" s="1"/>
  <c r="U378" i="11"/>
  <c r="T378" i="11"/>
  <c r="T377" i="11" s="1"/>
  <c r="R378" i="11"/>
  <c r="R377" i="11" s="1"/>
  <c r="P378" i="11"/>
  <c r="P377" i="11" s="1"/>
  <c r="O378" i="11"/>
  <c r="M378" i="11"/>
  <c r="K378" i="11"/>
  <c r="J378" i="11"/>
  <c r="J377" i="11" s="1"/>
  <c r="I378" i="11"/>
  <c r="H378" i="11"/>
  <c r="H377" i="11" s="1"/>
  <c r="G378" i="11"/>
  <c r="F378" i="11"/>
  <c r="F377" i="11" s="1"/>
  <c r="AU377" i="11"/>
  <c r="AS377" i="11"/>
  <c r="AQ377" i="11"/>
  <c r="AO377" i="11"/>
  <c r="AM377" i="11"/>
  <c r="AA377" i="11"/>
  <c r="Y377" i="11"/>
  <c r="W377" i="11"/>
  <c r="U377" i="11"/>
  <c r="O377" i="11"/>
  <c r="M377" i="11"/>
  <c r="K377" i="11"/>
  <c r="I377" i="11"/>
  <c r="G377" i="11"/>
  <c r="AN376" i="11"/>
  <c r="AE376" i="11"/>
  <c r="AA376" i="11"/>
  <c r="AC376" i="11" s="1"/>
  <c r="H376" i="11"/>
  <c r="AU375" i="11"/>
  <c r="AU372" i="11" s="1"/>
  <c r="AS375" i="11"/>
  <c r="AQ375" i="11"/>
  <c r="AQ372" i="11" s="1"/>
  <c r="AO375" i="11"/>
  <c r="AM375" i="11"/>
  <c r="AM372" i="11" s="1"/>
  <c r="AL375" i="11"/>
  <c r="AJ375" i="11"/>
  <c r="AH375" i="11"/>
  <c r="AF375" i="11"/>
  <c r="AD375" i="11"/>
  <c r="AC375" i="11"/>
  <c r="AB375" i="11"/>
  <c r="AA375" i="11"/>
  <c r="AA372" i="11" s="1"/>
  <c r="Z375" i="11"/>
  <c r="Y375" i="11"/>
  <c r="Y372" i="11" s="1"/>
  <c r="W375" i="11"/>
  <c r="W372" i="11" s="1"/>
  <c r="V375" i="11"/>
  <c r="U375" i="11"/>
  <c r="T375" i="11"/>
  <c r="R375" i="11"/>
  <c r="P375" i="11"/>
  <c r="O375" i="11"/>
  <c r="O372" i="11" s="1"/>
  <c r="M375" i="11"/>
  <c r="K375" i="11"/>
  <c r="K372" i="11" s="1"/>
  <c r="J375" i="11"/>
  <c r="I375" i="11"/>
  <c r="I372" i="11" s="1"/>
  <c r="G375" i="11"/>
  <c r="G372" i="11" s="1"/>
  <c r="F375" i="11"/>
  <c r="AN374" i="11"/>
  <c r="AA374" i="11"/>
  <c r="AC374" i="11" s="1"/>
  <c r="AE374" i="11" s="1"/>
  <c r="H374" i="11"/>
  <c r="AU373" i="11"/>
  <c r="AS373" i="11"/>
  <c r="AQ373" i="11"/>
  <c r="AO373" i="11"/>
  <c r="AM373" i="11"/>
  <c r="AL373" i="11"/>
  <c r="AJ373" i="11"/>
  <c r="AH373" i="11"/>
  <c r="AF373" i="11"/>
  <c r="AD373" i="11"/>
  <c r="AB373" i="11"/>
  <c r="AA373" i="11"/>
  <c r="Z373" i="11"/>
  <c r="Y373" i="11"/>
  <c r="W373" i="11"/>
  <c r="V373" i="11"/>
  <c r="U373" i="11"/>
  <c r="T373" i="11"/>
  <c r="R373" i="11"/>
  <c r="P373" i="11"/>
  <c r="O373" i="11"/>
  <c r="M373" i="11"/>
  <c r="K373" i="11"/>
  <c r="J373" i="11"/>
  <c r="I373" i="11"/>
  <c r="G373" i="11"/>
  <c r="F373" i="11"/>
  <c r="AL372" i="11"/>
  <c r="AJ372" i="11"/>
  <c r="AH372" i="11"/>
  <c r="AF372" i="11"/>
  <c r="AD372" i="11"/>
  <c r="AB372" i="11"/>
  <c r="Z372" i="11"/>
  <c r="V372" i="11"/>
  <c r="T372" i="11"/>
  <c r="R372" i="11"/>
  <c r="P372" i="11"/>
  <c r="J372" i="11"/>
  <c r="F372" i="11"/>
  <c r="X371" i="11"/>
  <c r="X370" i="11"/>
  <c r="W370" i="11"/>
  <c r="V370" i="11"/>
  <c r="U370" i="11"/>
  <c r="T370" i="11"/>
  <c r="T365" i="11" s="1"/>
  <c r="S369" i="11"/>
  <c r="X369" i="11" s="1"/>
  <c r="X368" i="11" s="1"/>
  <c r="W368" i="11"/>
  <c r="W365" i="11" s="1"/>
  <c r="V368" i="11"/>
  <c r="U368" i="11"/>
  <c r="U365" i="11" s="1"/>
  <c r="T368" i="11"/>
  <c r="S368" i="11"/>
  <c r="S365" i="11" s="1"/>
  <c r="R368" i="11"/>
  <c r="X367" i="11"/>
  <c r="W367" i="11"/>
  <c r="X366" i="11"/>
  <c r="W366" i="11"/>
  <c r="V365" i="11"/>
  <c r="R365" i="11"/>
  <c r="X364" i="11"/>
  <c r="X363" i="11"/>
  <c r="W363" i="11"/>
  <c r="V363" i="11"/>
  <c r="U363" i="11"/>
  <c r="T363" i="11"/>
  <c r="S362" i="11"/>
  <c r="W361" i="11"/>
  <c r="V361" i="11"/>
  <c r="U361" i="11"/>
  <c r="T361" i="11"/>
  <c r="R361" i="11"/>
  <c r="AN360" i="11"/>
  <c r="AE360" i="11"/>
  <c r="AA360" i="11"/>
  <c r="AC360" i="11" s="1"/>
  <c r="H360" i="11"/>
  <c r="AU359" i="11"/>
  <c r="AS359" i="11"/>
  <c r="AQ359" i="11"/>
  <c r="AO359" i="11"/>
  <c r="AM359" i="11"/>
  <c r="AL359" i="11"/>
  <c r="AJ359" i="11"/>
  <c r="AH359" i="11"/>
  <c r="AF359" i="11"/>
  <c r="AD359" i="11"/>
  <c r="AC359" i="11"/>
  <c r="AB359" i="11"/>
  <c r="AA359" i="11"/>
  <c r="Z359" i="11"/>
  <c r="Y359" i="11"/>
  <c r="W359" i="11"/>
  <c r="V359" i="11"/>
  <c r="U359" i="11"/>
  <c r="T359" i="11"/>
  <c r="R359" i="11"/>
  <c r="P359" i="11"/>
  <c r="O359" i="11"/>
  <c r="M359" i="11"/>
  <c r="K359" i="11"/>
  <c r="J359" i="11"/>
  <c r="I359" i="11"/>
  <c r="I352" i="11" s="1"/>
  <c r="G359" i="11"/>
  <c r="F359" i="11"/>
  <c r="AN358" i="11"/>
  <c r="AA358" i="11"/>
  <c r="AC358" i="11" s="1"/>
  <c r="AE358" i="11" s="1"/>
  <c r="H358" i="11"/>
  <c r="AU357" i="11"/>
  <c r="AS357" i="11"/>
  <c r="AQ357" i="11"/>
  <c r="AO357" i="11"/>
  <c r="AM357" i="11"/>
  <c r="AL357" i="11"/>
  <c r="AJ357" i="11"/>
  <c r="AH357" i="11"/>
  <c r="AF357" i="11"/>
  <c r="AD357" i="11"/>
  <c r="AB357" i="11"/>
  <c r="AA357" i="11"/>
  <c r="Z357" i="11"/>
  <c r="Y357" i="11"/>
  <c r="W357" i="11"/>
  <c r="V357" i="11"/>
  <c r="U357" i="11"/>
  <c r="T357" i="11"/>
  <c r="R357" i="11"/>
  <c r="P357" i="11"/>
  <c r="O357" i="11"/>
  <c r="M357" i="11"/>
  <c r="K357" i="11"/>
  <c r="J357" i="11"/>
  <c r="I357" i="11"/>
  <c r="G357" i="11"/>
  <c r="F357" i="11"/>
  <c r="X356" i="11"/>
  <c r="AP355" i="11"/>
  <c r="AR355" i="11" s="1"/>
  <c r="AT355" i="11" s="1"/>
  <c r="AV355" i="11" s="1"/>
  <c r="AE355" i="11"/>
  <c r="AG355" i="11" s="1"/>
  <c r="AI355" i="11" s="1"/>
  <c r="AK355" i="11" s="1"/>
  <c r="AC355" i="11"/>
  <c r="W355" i="11"/>
  <c r="H355" i="11"/>
  <c r="AP354" i="11"/>
  <c r="AE354" i="11"/>
  <c r="AG354" i="11" s="1"/>
  <c r="AC354" i="11"/>
  <c r="H354" i="11"/>
  <c r="L354" i="11" s="1"/>
  <c r="N354" i="11" s="1"/>
  <c r="Q354" i="11" s="1"/>
  <c r="AU353" i="11"/>
  <c r="AS353" i="11"/>
  <c r="AQ353" i="11"/>
  <c r="AQ352" i="11" s="1"/>
  <c r="AQ339" i="11" s="1"/>
  <c r="AQ338" i="11" s="1"/>
  <c r="AO353" i="11"/>
  <c r="AO352" i="11" s="1"/>
  <c r="AM353" i="11"/>
  <c r="AM352" i="11" s="1"/>
  <c r="AL353" i="11"/>
  <c r="AJ353" i="11"/>
  <c r="AJ352" i="11" s="1"/>
  <c r="AH353" i="11"/>
  <c r="AH352" i="11" s="1"/>
  <c r="AF353" i="11"/>
  <c r="AD353" i="11"/>
  <c r="AC353" i="11"/>
  <c r="AB353" i="11"/>
  <c r="AB352" i="11" s="1"/>
  <c r="Z353" i="11"/>
  <c r="Z352" i="11" s="1"/>
  <c r="Y353" i="11"/>
  <c r="W353" i="11"/>
  <c r="V353" i="11"/>
  <c r="V352" i="11" s="1"/>
  <c r="U353" i="11"/>
  <c r="T353" i="11"/>
  <c r="T352" i="11" s="1"/>
  <c r="R353" i="11"/>
  <c r="R352" i="11" s="1"/>
  <c r="P353" i="11"/>
  <c r="P352" i="11" s="1"/>
  <c r="O353" i="11"/>
  <c r="M353" i="11"/>
  <c r="K353" i="11"/>
  <c r="K352" i="11" s="1"/>
  <c r="K339" i="11" s="1"/>
  <c r="K338" i="11" s="1"/>
  <c r="J353" i="11"/>
  <c r="J352" i="11" s="1"/>
  <c r="I353" i="11"/>
  <c r="G353" i="11"/>
  <c r="F353" i="11"/>
  <c r="F352" i="11" s="1"/>
  <c r="AU352" i="11"/>
  <c r="AS352" i="11"/>
  <c r="AL352" i="11"/>
  <c r="AF352" i="11"/>
  <c r="AD352" i="11"/>
  <c r="AA352" i="11"/>
  <c r="W352" i="11"/>
  <c r="O352" i="11"/>
  <c r="M352" i="11"/>
  <c r="G352" i="11"/>
  <c r="AN351" i="11"/>
  <c r="AE351" i="11"/>
  <c r="AA351" i="11"/>
  <c r="AC351" i="11" s="1"/>
  <c r="H351" i="11"/>
  <c r="AU350" i="11"/>
  <c r="AS350" i="11"/>
  <c r="AQ350" i="11"/>
  <c r="AO350" i="11"/>
  <c r="AM350" i="11"/>
  <c r="AL350" i="11"/>
  <c r="AJ350" i="11"/>
  <c r="AH350" i="11"/>
  <c r="AF350" i="11"/>
  <c r="AD350" i="11"/>
  <c r="AC350" i="11"/>
  <c r="AB350" i="11"/>
  <c r="AA350" i="11"/>
  <c r="Z350" i="11"/>
  <c r="Y350" i="11"/>
  <c r="W350" i="11"/>
  <c r="V350" i="11"/>
  <c r="U350" i="11"/>
  <c r="T350" i="11"/>
  <c r="R350" i="11"/>
  <c r="P350" i="11"/>
  <c r="O350" i="11"/>
  <c r="M350" i="11"/>
  <c r="K350" i="11"/>
  <c r="J350" i="11"/>
  <c r="I350" i="11"/>
  <c r="G350" i="11"/>
  <c r="F350" i="11"/>
  <c r="AN349" i="11"/>
  <c r="AA349" i="11"/>
  <c r="AC349" i="11" s="1"/>
  <c r="AE349" i="11" s="1"/>
  <c r="H349" i="11"/>
  <c r="AU348" i="11"/>
  <c r="AU347" i="11" s="1"/>
  <c r="AS348" i="11"/>
  <c r="AS347" i="11" s="1"/>
  <c r="AQ348" i="11"/>
  <c r="AQ347" i="11" s="1"/>
  <c r="AO348" i="11"/>
  <c r="AO347" i="11" s="1"/>
  <c r="AM348" i="11"/>
  <c r="AM347" i="11" s="1"/>
  <c r="AL348" i="11"/>
  <c r="AJ348" i="11"/>
  <c r="AH348" i="11"/>
  <c r="AF348" i="11"/>
  <c r="AD348" i="11"/>
  <c r="AB348" i="11"/>
  <c r="AA348" i="11"/>
  <c r="AA347" i="11" s="1"/>
  <c r="Z348" i="11"/>
  <c r="Y348" i="11"/>
  <c r="W348" i="11"/>
  <c r="W347" i="11" s="1"/>
  <c r="V348" i="11"/>
  <c r="U348" i="11"/>
  <c r="U347" i="11" s="1"/>
  <c r="T348" i="11"/>
  <c r="R348" i="11"/>
  <c r="P348" i="11"/>
  <c r="O348" i="11"/>
  <c r="O347" i="11" s="1"/>
  <c r="M348" i="11"/>
  <c r="M347" i="11" s="1"/>
  <c r="K348" i="11"/>
  <c r="K347" i="11" s="1"/>
  <c r="J348" i="11"/>
  <c r="I348" i="11"/>
  <c r="G348" i="11"/>
  <c r="G347" i="11" s="1"/>
  <c r="G339" i="11" s="1"/>
  <c r="G338" i="11" s="1"/>
  <c r="F348" i="11"/>
  <c r="AL347" i="11"/>
  <c r="AJ347" i="11"/>
  <c r="AH347" i="11"/>
  <c r="AF347" i="11"/>
  <c r="AD347" i="11"/>
  <c r="AB347" i="11"/>
  <c r="Z347" i="11"/>
  <c r="V347" i="11"/>
  <c r="T347" i="11"/>
  <c r="R347" i="11"/>
  <c r="P347" i="11"/>
  <c r="J347" i="11"/>
  <c r="F347" i="11"/>
  <c r="AP346" i="11"/>
  <c r="AR346" i="11" s="1"/>
  <c r="AR345" i="11" s="1"/>
  <c r="AN346" i="11"/>
  <c r="AC346" i="11"/>
  <c r="AE346" i="11" s="1"/>
  <c r="AA346" i="11"/>
  <c r="R346" i="11"/>
  <c r="R345" i="11" s="1"/>
  <c r="H346" i="11"/>
  <c r="AU345" i="11"/>
  <c r="AS345" i="11"/>
  <c r="AQ345" i="11"/>
  <c r="AO345" i="11"/>
  <c r="AN345" i="11"/>
  <c r="AM345" i="11"/>
  <c r="AL345" i="11"/>
  <c r="AJ345" i="11"/>
  <c r="AH345" i="11"/>
  <c r="AF345" i="11"/>
  <c r="AD345" i="11"/>
  <c r="AC345" i="11"/>
  <c r="AB345" i="11"/>
  <c r="AA345" i="11"/>
  <c r="Z345" i="11"/>
  <c r="Y345" i="11"/>
  <c r="W345" i="11"/>
  <c r="V345" i="11"/>
  <c r="U345" i="11"/>
  <c r="T345" i="11"/>
  <c r="P345" i="11"/>
  <c r="O345" i="11"/>
  <c r="M345" i="11"/>
  <c r="K345" i="11"/>
  <c r="J345" i="11"/>
  <c r="I345" i="11"/>
  <c r="G345" i="11"/>
  <c r="F345" i="11"/>
  <c r="S344" i="11"/>
  <c r="S343" i="11" s="1"/>
  <c r="Q344" i="11"/>
  <c r="R343" i="11"/>
  <c r="Q343" i="11"/>
  <c r="P343" i="11"/>
  <c r="O343" i="11"/>
  <c r="AT342" i="11"/>
  <c r="AP342" i="11"/>
  <c r="AR342" i="11" s="1"/>
  <c r="AR341" i="11" s="1"/>
  <c r="AN342" i="11"/>
  <c r="AC342" i="11"/>
  <c r="AE342" i="11" s="1"/>
  <c r="AA342" i="11"/>
  <c r="R342" i="11"/>
  <c r="R341" i="11" s="1"/>
  <c r="R340" i="11" s="1"/>
  <c r="R339" i="11" s="1"/>
  <c r="R338" i="11" s="1"/>
  <c r="R332" i="11" s="1"/>
  <c r="H342" i="11"/>
  <c r="AU341" i="11"/>
  <c r="AU340" i="11" s="1"/>
  <c r="AS341" i="11"/>
  <c r="AQ341" i="11"/>
  <c r="AQ340" i="11" s="1"/>
  <c r="AO341" i="11"/>
  <c r="AN341" i="11"/>
  <c r="AM341" i="11"/>
  <c r="AM340" i="11" s="1"/>
  <c r="AL341" i="11"/>
  <c r="AJ341" i="11"/>
  <c r="AH341" i="11"/>
  <c r="AF341" i="11"/>
  <c r="AD341" i="11"/>
  <c r="AB341" i="11"/>
  <c r="AA341" i="11"/>
  <c r="AA340" i="11" s="1"/>
  <c r="Z341" i="11"/>
  <c r="Y341" i="11"/>
  <c r="W341" i="11"/>
  <c r="W340" i="11" s="1"/>
  <c r="V341" i="11"/>
  <c r="U341" i="11"/>
  <c r="U340" i="11" s="1"/>
  <c r="T341" i="11"/>
  <c r="P341" i="11"/>
  <c r="O341" i="11"/>
  <c r="O340" i="11" s="1"/>
  <c r="M341" i="11"/>
  <c r="K341" i="11"/>
  <c r="K340" i="11" s="1"/>
  <c r="J341" i="11"/>
  <c r="I341" i="11"/>
  <c r="I340" i="11" s="1"/>
  <c r="G341" i="11"/>
  <c r="G340" i="11" s="1"/>
  <c r="F341" i="11"/>
  <c r="AR340" i="11"/>
  <c r="AN340" i="11"/>
  <c r="AL340" i="11"/>
  <c r="AJ340" i="11"/>
  <c r="AH340" i="11"/>
  <c r="AF340" i="11"/>
  <c r="AD340" i="11"/>
  <c r="AB340" i="11"/>
  <c r="Z340" i="11"/>
  <c r="Z339" i="11" s="1"/>
  <c r="Z338" i="11" s="1"/>
  <c r="V340" i="11"/>
  <c r="T340" i="11"/>
  <c r="P340" i="11"/>
  <c r="J340" i="11"/>
  <c r="F340" i="11"/>
  <c r="AA339" i="11"/>
  <c r="AA338" i="11" s="1"/>
  <c r="AP337" i="11"/>
  <c r="AR337" i="11" s="1"/>
  <c r="AN337" i="11"/>
  <c r="AC337" i="11"/>
  <c r="AE337" i="11" s="1"/>
  <c r="AE336" i="11" s="1"/>
  <c r="AE335" i="11" s="1"/>
  <c r="AE334" i="11" s="1"/>
  <c r="AE333" i="11" s="1"/>
  <c r="AA337" i="11"/>
  <c r="L337" i="11"/>
  <c r="H337" i="11"/>
  <c r="AU336" i="11"/>
  <c r="AS336" i="11"/>
  <c r="AQ336" i="11"/>
  <c r="AP336" i="11"/>
  <c r="AP335" i="11" s="1"/>
  <c r="AP334" i="11" s="1"/>
  <c r="AP333" i="11" s="1"/>
  <c r="AO336" i="11"/>
  <c r="AN336" i="11"/>
  <c r="AN335" i="11" s="1"/>
  <c r="AM336" i="11"/>
  <c r="AL336" i="11"/>
  <c r="AL335" i="11" s="1"/>
  <c r="AL334" i="11" s="1"/>
  <c r="AL333" i="11" s="1"/>
  <c r="AJ336" i="11"/>
  <c r="AJ335" i="11" s="1"/>
  <c r="AH336" i="11"/>
  <c r="AH335" i="11" s="1"/>
  <c r="AH334" i="11" s="1"/>
  <c r="AH333" i="11" s="1"/>
  <c r="AF336" i="11"/>
  <c r="AF335" i="11" s="1"/>
  <c r="AF334" i="11" s="1"/>
  <c r="AF333" i="11" s="1"/>
  <c r="AD336" i="11"/>
  <c r="AD335" i="11" s="1"/>
  <c r="AD334" i="11" s="1"/>
  <c r="AD333" i="11" s="1"/>
  <c r="AB336" i="11"/>
  <c r="AB335" i="11" s="1"/>
  <c r="AA336" i="11"/>
  <c r="Z336" i="11"/>
  <c r="Z335" i="11" s="1"/>
  <c r="Z334" i="11" s="1"/>
  <c r="Z333" i="11" s="1"/>
  <c r="Y336" i="11"/>
  <c r="W336" i="11"/>
  <c r="V336" i="11"/>
  <c r="V335" i="11" s="1"/>
  <c r="V334" i="11" s="1"/>
  <c r="V333" i="11" s="1"/>
  <c r="U336" i="11"/>
  <c r="T336" i="11"/>
  <c r="T335" i="11" s="1"/>
  <c r="R336" i="11"/>
  <c r="R335" i="11" s="1"/>
  <c r="R334" i="11" s="1"/>
  <c r="R333" i="11" s="1"/>
  <c r="P336" i="11"/>
  <c r="P335" i="11" s="1"/>
  <c r="O336" i="11"/>
  <c r="M336" i="11"/>
  <c r="K336" i="11"/>
  <c r="J336" i="11"/>
  <c r="J335" i="11" s="1"/>
  <c r="J334" i="11" s="1"/>
  <c r="J333" i="11" s="1"/>
  <c r="I336" i="11"/>
  <c r="H336" i="11"/>
  <c r="H335" i="11" s="1"/>
  <c r="H334" i="11" s="1"/>
  <c r="H333" i="11" s="1"/>
  <c r="G336" i="11"/>
  <c r="F336" i="11"/>
  <c r="F335" i="11" s="1"/>
  <c r="F334" i="11" s="1"/>
  <c r="F333" i="11" s="1"/>
  <c r="AU335" i="11"/>
  <c r="AU334" i="11" s="1"/>
  <c r="AS335" i="11"/>
  <c r="AS334" i="11" s="1"/>
  <c r="AS333" i="11" s="1"/>
  <c r="AQ335" i="11"/>
  <c r="AQ334" i="11" s="1"/>
  <c r="AO335" i="11"/>
  <c r="AO334" i="11" s="1"/>
  <c r="AO333" i="11" s="1"/>
  <c r="AM335" i="11"/>
  <c r="AM334" i="11" s="1"/>
  <c r="AA335" i="11"/>
  <c r="AA334" i="11" s="1"/>
  <c r="Y335" i="11"/>
  <c r="Y334" i="11" s="1"/>
  <c r="Y333" i="11" s="1"/>
  <c r="W335" i="11"/>
  <c r="W334" i="11" s="1"/>
  <c r="U335" i="11"/>
  <c r="U334" i="11" s="1"/>
  <c r="U333" i="11" s="1"/>
  <c r="O335" i="11"/>
  <c r="O334" i="11" s="1"/>
  <c r="M335" i="11"/>
  <c r="M334" i="11" s="1"/>
  <c r="M333" i="11" s="1"/>
  <c r="K335" i="11"/>
  <c r="K334" i="11" s="1"/>
  <c r="K333" i="11" s="1"/>
  <c r="I335" i="11"/>
  <c r="I334" i="11" s="1"/>
  <c r="I333" i="11" s="1"/>
  <c r="G335" i="11"/>
  <c r="G334" i="11" s="1"/>
  <c r="AN334" i="11"/>
  <c r="AN333" i="11" s="1"/>
  <c r="AJ334" i="11"/>
  <c r="AJ333" i="11" s="1"/>
  <c r="AB334" i="11"/>
  <c r="AB333" i="11" s="1"/>
  <c r="T334" i="11"/>
  <c r="T333" i="11" s="1"/>
  <c r="P334" i="11"/>
  <c r="P333" i="11" s="1"/>
  <c r="AU333" i="11"/>
  <c r="AQ333" i="11"/>
  <c r="AM333" i="11"/>
  <c r="AA333" i="11"/>
  <c r="W333" i="11"/>
  <c r="O333" i="11"/>
  <c r="G333" i="11"/>
  <c r="AT331" i="11"/>
  <c r="AV331" i="11" s="1"/>
  <c r="AV330" i="11" s="1"/>
  <c r="AR331" i="11"/>
  <c r="AK331" i="11"/>
  <c r="AK330" i="11" s="1"/>
  <c r="AK329" i="11" s="1"/>
  <c r="AG331" i="11"/>
  <c r="AI331" i="11" s="1"/>
  <c r="AI330" i="11" s="1"/>
  <c r="AE331" i="11"/>
  <c r="L331" i="11"/>
  <c r="J331" i="11"/>
  <c r="AR330" i="11"/>
  <c r="AR329" i="11" s="1"/>
  <c r="AE330" i="11"/>
  <c r="AE329" i="11" s="1"/>
  <c r="AD330" i="11"/>
  <c r="R330" i="11"/>
  <c r="R329" i="11" s="1"/>
  <c r="P330" i="11"/>
  <c r="M330" i="11"/>
  <c r="M329" i="11" s="1"/>
  <c r="K330" i="11"/>
  <c r="J330" i="11"/>
  <c r="AV329" i="11"/>
  <c r="AI329" i="11"/>
  <c r="AD329" i="11"/>
  <c r="P329" i="11"/>
  <c r="P314" i="11" s="1"/>
  <c r="P313" i="11" s="1"/>
  <c r="P312" i="11" s="1"/>
  <c r="K329" i="11"/>
  <c r="J329" i="11"/>
  <c r="AR328" i="11"/>
  <c r="AE328" i="11"/>
  <c r="N328" i="11"/>
  <c r="Q328" i="11" s="1"/>
  <c r="S328" i="11" s="1"/>
  <c r="X328" i="11" s="1"/>
  <c r="L328" i="11"/>
  <c r="AR327" i="11"/>
  <c r="AT327" i="11" s="1"/>
  <c r="AV327" i="11" s="1"/>
  <c r="AI327" i="11"/>
  <c r="AK327" i="11" s="1"/>
  <c r="AG327" i="11"/>
  <c r="X327" i="11"/>
  <c r="Q327" i="11"/>
  <c r="S327" i="11" s="1"/>
  <c r="N327" i="11"/>
  <c r="AR326" i="11"/>
  <c r="AT326" i="11" s="1"/>
  <c r="AV326" i="11" s="1"/>
  <c r="AE326" i="11"/>
  <c r="AG326" i="11" s="1"/>
  <c r="AI326" i="11" s="1"/>
  <c r="J326" i="11"/>
  <c r="J325" i="11" s="1"/>
  <c r="J324" i="11" s="1"/>
  <c r="H326" i="11"/>
  <c r="AU325" i="11"/>
  <c r="AS325" i="11"/>
  <c r="AQ325" i="11"/>
  <c r="AO325" i="11"/>
  <c r="AO324" i="11" s="1"/>
  <c r="AN325" i="11"/>
  <c r="AM325" i="11"/>
  <c r="AM324" i="11" s="1"/>
  <c r="AL325" i="11"/>
  <c r="AJ325" i="11"/>
  <c r="AH325" i="11"/>
  <c r="AF325" i="11"/>
  <c r="AD325" i="11"/>
  <c r="AC325" i="11"/>
  <c r="AB325" i="11"/>
  <c r="AA325" i="11"/>
  <c r="Z325" i="11"/>
  <c r="Y325" i="11"/>
  <c r="Y324" i="11" s="1"/>
  <c r="W325" i="11"/>
  <c r="W324" i="11" s="1"/>
  <c r="V325" i="11"/>
  <c r="U325" i="11"/>
  <c r="U324" i="11" s="1"/>
  <c r="T325" i="11"/>
  <c r="R325" i="11"/>
  <c r="P325" i="11"/>
  <c r="O325" i="11"/>
  <c r="O324" i="11" s="1"/>
  <c r="M325" i="11"/>
  <c r="M324" i="11" s="1"/>
  <c r="K325" i="11"/>
  <c r="K324" i="11" s="1"/>
  <c r="I325" i="11"/>
  <c r="I324" i="11" s="1"/>
  <c r="H325" i="11"/>
  <c r="G325" i="11"/>
  <c r="G324" i="11" s="1"/>
  <c r="F325" i="11"/>
  <c r="AU324" i="11"/>
  <c r="AS324" i="11"/>
  <c r="AQ324" i="11"/>
  <c r="AL324" i="11"/>
  <c r="AJ324" i="11"/>
  <c r="AH324" i="11"/>
  <c r="AF324" i="11"/>
  <c r="AD324" i="11"/>
  <c r="AB324" i="11"/>
  <c r="Z324" i="11"/>
  <c r="V324" i="11"/>
  <c r="T324" i="11"/>
  <c r="R324" i="11"/>
  <c r="P324" i="11"/>
  <c r="H324" i="11"/>
  <c r="F324" i="11"/>
  <c r="AT323" i="11"/>
  <c r="AR323" i="11"/>
  <c r="AG323" i="11"/>
  <c r="AE323" i="11"/>
  <c r="L323" i="11"/>
  <c r="N323" i="11" s="1"/>
  <c r="N322" i="11" s="1"/>
  <c r="AU322" i="11"/>
  <c r="AU315" i="11" s="1"/>
  <c r="AU314" i="11" s="1"/>
  <c r="AS322" i="11"/>
  <c r="AR322" i="11"/>
  <c r="AQ322" i="11"/>
  <c r="AQ315" i="11" s="1"/>
  <c r="AQ314" i="11" s="1"/>
  <c r="AQ313" i="11" s="1"/>
  <c r="AQ312" i="11" s="1"/>
  <c r="AJ322" i="11"/>
  <c r="AH322" i="11"/>
  <c r="AF322" i="11"/>
  <c r="AE322" i="11"/>
  <c r="AD322" i="11"/>
  <c r="W322" i="11"/>
  <c r="V322" i="11"/>
  <c r="U322" i="11"/>
  <c r="U315" i="11" s="1"/>
  <c r="U314" i="11" s="1"/>
  <c r="U313" i="11" s="1"/>
  <c r="U312" i="11" s="1"/>
  <c r="T322" i="11"/>
  <c r="R322" i="11"/>
  <c r="P322" i="11"/>
  <c r="O322" i="11"/>
  <c r="M322" i="11"/>
  <c r="K322" i="11"/>
  <c r="J322" i="11"/>
  <c r="I322" i="11"/>
  <c r="AP321" i="11"/>
  <c r="AR321" i="11" s="1"/>
  <c r="AN321" i="11"/>
  <c r="AG321" i="11"/>
  <c r="AC321" i="11"/>
  <c r="AE321" i="11" s="1"/>
  <c r="AE319" i="11" s="1"/>
  <c r="AA321" i="11"/>
  <c r="L321" i="11"/>
  <c r="H321" i="11"/>
  <c r="AR320" i="11"/>
  <c r="AT320" i="11" s="1"/>
  <c r="AV320" i="11" s="1"/>
  <c r="AE320" i="11"/>
  <c r="AG320" i="11" s="1"/>
  <c r="AI320" i="11" s="1"/>
  <c r="AK320" i="11" s="1"/>
  <c r="N320" i="11"/>
  <c r="Q320" i="11" s="1"/>
  <c r="S320" i="11" s="1"/>
  <c r="X320" i="11" s="1"/>
  <c r="L320" i="11"/>
  <c r="AU319" i="11"/>
  <c r="AS319" i="11"/>
  <c r="AQ319" i="11"/>
  <c r="AO319" i="11"/>
  <c r="AN319" i="11"/>
  <c r="AM319" i="11"/>
  <c r="AL319" i="11"/>
  <c r="AJ319" i="11"/>
  <c r="AH319" i="11"/>
  <c r="AF319" i="11"/>
  <c r="AD319" i="11"/>
  <c r="AB319" i="11"/>
  <c r="AA319" i="11"/>
  <c r="Z319" i="11"/>
  <c r="Y319" i="11"/>
  <c r="W319" i="11"/>
  <c r="V319" i="11"/>
  <c r="U319" i="11"/>
  <c r="T319" i="11"/>
  <c r="R319" i="11"/>
  <c r="P319" i="11"/>
  <c r="O319" i="11"/>
  <c r="M319" i="11"/>
  <c r="K319" i="11"/>
  <c r="J319" i="11"/>
  <c r="I319" i="11"/>
  <c r="H319" i="11"/>
  <c r="G319" i="11"/>
  <c r="F319" i="11"/>
  <c r="AP318" i="11"/>
  <c r="AR318" i="11" s="1"/>
  <c r="AN318" i="11"/>
  <c r="AG318" i="11"/>
  <c r="AC318" i="11"/>
  <c r="AE318" i="11" s="1"/>
  <c r="AE316" i="11" s="1"/>
  <c r="AE315" i="11" s="1"/>
  <c r="AA318" i="11"/>
  <c r="L318" i="11"/>
  <c r="K318" i="11"/>
  <c r="J318" i="11"/>
  <c r="H318" i="11"/>
  <c r="AV317" i="11"/>
  <c r="AR317" i="11"/>
  <c r="AT317" i="11" s="1"/>
  <c r="AI317" i="11"/>
  <c r="AK317" i="11" s="1"/>
  <c r="AE317" i="11"/>
  <c r="AG317" i="11" s="1"/>
  <c r="K317" i="11"/>
  <c r="K316" i="11" s="1"/>
  <c r="K315" i="11" s="1"/>
  <c r="J317" i="11"/>
  <c r="L317" i="11" s="1"/>
  <c r="N317" i="11" s="1"/>
  <c r="Q317" i="11" s="1"/>
  <c r="S317" i="11" s="1"/>
  <c r="X317" i="11" s="1"/>
  <c r="AU316" i="11"/>
  <c r="AS316" i="11"/>
  <c r="AQ316" i="11"/>
  <c r="AO316" i="11"/>
  <c r="AN316" i="11"/>
  <c r="AN315" i="11" s="1"/>
  <c r="AM316" i="11"/>
  <c r="AL316" i="11"/>
  <c r="AJ316" i="11"/>
  <c r="AJ315" i="11" s="1"/>
  <c r="AH316" i="11"/>
  <c r="AF316" i="11"/>
  <c r="AF315" i="11" s="1"/>
  <c r="AF314" i="11" s="1"/>
  <c r="AF313" i="11" s="1"/>
  <c r="AF312" i="11" s="1"/>
  <c r="AD316" i="11"/>
  <c r="AB316" i="11"/>
  <c r="AB315" i="11" s="1"/>
  <c r="AA316" i="11"/>
  <c r="Z316" i="11"/>
  <c r="Z315" i="11" s="1"/>
  <c r="Z314" i="11" s="1"/>
  <c r="Z313" i="11" s="1"/>
  <c r="Z312" i="11" s="1"/>
  <c r="Y316" i="11"/>
  <c r="W316" i="11"/>
  <c r="V316" i="11"/>
  <c r="U316" i="11"/>
  <c r="T316" i="11"/>
  <c r="T315" i="11" s="1"/>
  <c r="R316" i="11"/>
  <c r="R315" i="11" s="1"/>
  <c r="R314" i="11" s="1"/>
  <c r="R313" i="11" s="1"/>
  <c r="P316" i="11"/>
  <c r="P315" i="11" s="1"/>
  <c r="O316" i="11"/>
  <c r="M316" i="11"/>
  <c r="J316" i="11"/>
  <c r="J315" i="11" s="1"/>
  <c r="I316" i="11"/>
  <c r="H316" i="11"/>
  <c r="H315" i="11" s="1"/>
  <c r="G316" i="11"/>
  <c r="F316" i="11"/>
  <c r="F315" i="11" s="1"/>
  <c r="F314" i="11" s="1"/>
  <c r="F313" i="11" s="1"/>
  <c r="AS315" i="11"/>
  <c r="AS314" i="11" s="1"/>
  <c r="AS313" i="11" s="1"/>
  <c r="AS312" i="11" s="1"/>
  <c r="AO315" i="11"/>
  <c r="AM315" i="11"/>
  <c r="AM314" i="11" s="1"/>
  <c r="AA315" i="11"/>
  <c r="AA314" i="11" s="1"/>
  <c r="AA313" i="11" s="1"/>
  <c r="AA312" i="11" s="1"/>
  <c r="Y315" i="11"/>
  <c r="W315" i="11"/>
  <c r="W314" i="11" s="1"/>
  <c r="O315" i="11"/>
  <c r="M315" i="11"/>
  <c r="M314" i="11" s="1"/>
  <c r="M313" i="11" s="1"/>
  <c r="M312" i="11" s="1"/>
  <c r="I315" i="11"/>
  <c r="I314" i="11" s="1"/>
  <c r="I313" i="11" s="1"/>
  <c r="I312" i="11" s="1"/>
  <c r="G315" i="11"/>
  <c r="G314" i="11" s="1"/>
  <c r="AN314" i="11"/>
  <c r="AN313" i="11" s="1"/>
  <c r="AN312" i="11" s="1"/>
  <c r="AJ314" i="11"/>
  <c r="AJ313" i="11" s="1"/>
  <c r="AJ312" i="11" s="1"/>
  <c r="AB314" i="11"/>
  <c r="AB313" i="11" s="1"/>
  <c r="AB312" i="11" s="1"/>
  <c r="T314" i="11"/>
  <c r="T313" i="11" s="1"/>
  <c r="T312" i="11" s="1"/>
  <c r="H314" i="11"/>
  <c r="H313" i="11" s="1"/>
  <c r="H312" i="11" s="1"/>
  <c r="AU313" i="11"/>
  <c r="AU312" i="11" s="1"/>
  <c r="AM313" i="11"/>
  <c r="AM312" i="11" s="1"/>
  <c r="W313" i="11"/>
  <c r="W312" i="11" s="1"/>
  <c r="G313" i="11"/>
  <c r="G312" i="11" s="1"/>
  <c r="R312" i="11"/>
  <c r="F312" i="11"/>
  <c r="AP311" i="11"/>
  <c r="AA311" i="11"/>
  <c r="AC311" i="11" s="1"/>
  <c r="AC310" i="11" s="1"/>
  <c r="H311" i="11"/>
  <c r="L311" i="11" s="1"/>
  <c r="N311" i="11" s="1"/>
  <c r="AU310" i="11"/>
  <c r="AS310" i="11"/>
  <c r="AQ310" i="11"/>
  <c r="AQ307" i="11" s="1"/>
  <c r="AO310" i="11"/>
  <c r="AO307" i="11" s="1"/>
  <c r="AM310" i="11"/>
  <c r="AL310" i="11"/>
  <c r="AL307" i="11" s="1"/>
  <c r="AJ310" i="11"/>
  <c r="AJ307" i="11" s="1"/>
  <c r="AH310" i="11"/>
  <c r="AH307" i="11" s="1"/>
  <c r="AF310" i="11"/>
  <c r="AF307" i="11" s="1"/>
  <c r="AD310" i="11"/>
  <c r="AD307" i="11" s="1"/>
  <c r="AB310" i="11"/>
  <c r="AB307" i="11" s="1"/>
  <c r="Z310" i="11"/>
  <c r="Z307" i="11" s="1"/>
  <c r="Y310" i="11"/>
  <c r="W310" i="11"/>
  <c r="V310" i="11"/>
  <c r="V307" i="11" s="1"/>
  <c r="U310" i="11"/>
  <c r="T310" i="11"/>
  <c r="T307" i="11" s="1"/>
  <c r="R310" i="11"/>
  <c r="R307" i="11" s="1"/>
  <c r="P310" i="11"/>
  <c r="P307" i="11" s="1"/>
  <c r="O310" i="11"/>
  <c r="M310" i="11"/>
  <c r="K310" i="11"/>
  <c r="J310" i="11"/>
  <c r="J307" i="11" s="1"/>
  <c r="I310" i="11"/>
  <c r="G310" i="11"/>
  <c r="F310" i="11"/>
  <c r="F307" i="11" s="1"/>
  <c r="AT309" i="11"/>
  <c r="AP309" i="11"/>
  <c r="AG309" i="11"/>
  <c r="AI309" i="11" s="1"/>
  <c r="AC309" i="11"/>
  <c r="AE309" i="11" s="1"/>
  <c r="AE308" i="11" s="1"/>
  <c r="AA309" i="11"/>
  <c r="T309" i="11"/>
  <c r="H309" i="11"/>
  <c r="L309" i="11" s="1"/>
  <c r="L308" i="11" s="1"/>
  <c r="AU308" i="11"/>
  <c r="AU307" i="11" s="1"/>
  <c r="AS308" i="11"/>
  <c r="AS307" i="11" s="1"/>
  <c r="AQ308" i="11"/>
  <c r="AP308" i="11"/>
  <c r="AO308" i="11"/>
  <c r="AM308" i="11"/>
  <c r="AL308" i="11"/>
  <c r="AJ308" i="11"/>
  <c r="AH308" i="11"/>
  <c r="AF308" i="11"/>
  <c r="AD308" i="11"/>
  <c r="AC308" i="11"/>
  <c r="AC307" i="11" s="1"/>
  <c r="AB308" i="11"/>
  <c r="AA308" i="11"/>
  <c r="Z308" i="11"/>
  <c r="Y308" i="11"/>
  <c r="Y307" i="11" s="1"/>
  <c r="W308" i="11"/>
  <c r="V308" i="11"/>
  <c r="U308" i="11"/>
  <c r="U307" i="11" s="1"/>
  <c r="T308" i="11"/>
  <c r="R308" i="11"/>
  <c r="P308" i="11"/>
  <c r="O308" i="11"/>
  <c r="M308" i="11"/>
  <c r="M307" i="11" s="1"/>
  <c r="K308" i="11"/>
  <c r="J308" i="11"/>
  <c r="I308" i="11"/>
  <c r="I307" i="11" s="1"/>
  <c r="G308" i="11"/>
  <c r="F308" i="11"/>
  <c r="AM307" i="11"/>
  <c r="W307" i="11"/>
  <c r="O307" i="11"/>
  <c r="K307" i="11"/>
  <c r="G307" i="11"/>
  <c r="X306" i="11"/>
  <c r="S306" i="11"/>
  <c r="X305" i="11"/>
  <c r="W305" i="11"/>
  <c r="V305" i="11"/>
  <c r="U305" i="11"/>
  <c r="T305" i="11"/>
  <c r="S305" i="11"/>
  <c r="R305" i="11"/>
  <c r="AP304" i="11"/>
  <c r="AE304" i="11"/>
  <c r="AE303" i="11" s="1"/>
  <c r="AC304" i="11"/>
  <c r="T304" i="11"/>
  <c r="H304" i="11"/>
  <c r="AU303" i="11"/>
  <c r="AS303" i="11"/>
  <c r="AQ303" i="11"/>
  <c r="AP303" i="11"/>
  <c r="AO303" i="11"/>
  <c r="AM303" i="11"/>
  <c r="AL303" i="11"/>
  <c r="AJ303" i="11"/>
  <c r="AH303" i="11"/>
  <c r="AF303" i="11"/>
  <c r="AD303" i="11"/>
  <c r="AC303" i="11"/>
  <c r="AB303" i="11"/>
  <c r="Z303" i="11"/>
  <c r="Y303" i="11"/>
  <c r="Y292" i="11" s="1"/>
  <c r="W303" i="11"/>
  <c r="V303" i="11"/>
  <c r="U303" i="11"/>
  <c r="U292" i="11" s="1"/>
  <c r="U291" i="11" s="1"/>
  <c r="T303" i="11"/>
  <c r="R303" i="11"/>
  <c r="P303" i="11"/>
  <c r="O303" i="11"/>
  <c r="M303" i="11"/>
  <c r="M292" i="11" s="1"/>
  <c r="M291" i="11" s="1"/>
  <c r="K303" i="11"/>
  <c r="J303" i="11"/>
  <c r="I303" i="11"/>
  <c r="I292" i="11" s="1"/>
  <c r="G303" i="11"/>
  <c r="F303" i="11"/>
  <c r="AN302" i="11"/>
  <c r="AE302" i="11"/>
  <c r="AA302" i="11"/>
  <c r="AC302" i="11" s="1"/>
  <c r="AC301" i="11" s="1"/>
  <c r="M302" i="11"/>
  <c r="L302" i="11"/>
  <c r="H302" i="11"/>
  <c r="AU301" i="11"/>
  <c r="AS301" i="11"/>
  <c r="AQ301" i="11"/>
  <c r="AO301" i="11"/>
  <c r="AM301" i="11"/>
  <c r="AL301" i="11"/>
  <c r="AJ301" i="11"/>
  <c r="AH301" i="11"/>
  <c r="AF301" i="11"/>
  <c r="AD301" i="11"/>
  <c r="AB301" i="11"/>
  <c r="Z301" i="11"/>
  <c r="Y301" i="11"/>
  <c r="W301" i="11"/>
  <c r="V301" i="11"/>
  <c r="U301" i="11"/>
  <c r="T301" i="11"/>
  <c r="R301" i="11"/>
  <c r="P301" i="11"/>
  <c r="O301" i="11"/>
  <c r="M301" i="11"/>
  <c r="K301" i="11"/>
  <c r="J301" i="11"/>
  <c r="I301" i="11"/>
  <c r="H301" i="11"/>
  <c r="G301" i="11"/>
  <c r="F301" i="11"/>
  <c r="AP300" i="11"/>
  <c r="AR300" i="11" s="1"/>
  <c r="AN300" i="11"/>
  <c r="AG300" i="11"/>
  <c r="AC300" i="11"/>
  <c r="AE300" i="11" s="1"/>
  <c r="AE299" i="11" s="1"/>
  <c r="AA300" i="11"/>
  <c r="L300" i="11"/>
  <c r="H300" i="11"/>
  <c r="AU299" i="11"/>
  <c r="AS299" i="11"/>
  <c r="AQ299" i="11"/>
  <c r="AP299" i="11"/>
  <c r="AO299" i="11"/>
  <c r="AN299" i="11"/>
  <c r="AM299" i="11"/>
  <c r="AL299" i="11"/>
  <c r="AJ299" i="11"/>
  <c r="AH299" i="11"/>
  <c r="AF299" i="11"/>
  <c r="AD299" i="11"/>
  <c r="AB299" i="11"/>
  <c r="AA299" i="11"/>
  <c r="Z299" i="11"/>
  <c r="Y299" i="11"/>
  <c r="W299" i="11"/>
  <c r="V299" i="11"/>
  <c r="U299" i="11"/>
  <c r="T299" i="11"/>
  <c r="R299" i="11"/>
  <c r="P299" i="11"/>
  <c r="O299" i="11"/>
  <c r="M299" i="11"/>
  <c r="K299" i="11"/>
  <c r="J299" i="11"/>
  <c r="I299" i="11"/>
  <c r="H299" i="11"/>
  <c r="G299" i="11"/>
  <c r="F299" i="11"/>
  <c r="AP298" i="11"/>
  <c r="AR298" i="11" s="1"/>
  <c r="AT298" i="11" s="1"/>
  <c r="AV298" i="11" s="1"/>
  <c r="AN298" i="11"/>
  <c r="AG298" i="11"/>
  <c r="AI298" i="11" s="1"/>
  <c r="AK298" i="11" s="1"/>
  <c r="AC298" i="11"/>
  <c r="AE298" i="11" s="1"/>
  <c r="AA298" i="11"/>
  <c r="L298" i="11"/>
  <c r="N298" i="11" s="1"/>
  <c r="Q298" i="11" s="1"/>
  <c r="S298" i="11" s="1"/>
  <c r="X298" i="11" s="1"/>
  <c r="J298" i="11"/>
  <c r="H298" i="11"/>
  <c r="AL297" i="11"/>
  <c r="AA297" i="11"/>
  <c r="AC297" i="11" s="1"/>
  <c r="AC296" i="11" s="1"/>
  <c r="Y297" i="11"/>
  <c r="F297" i="11"/>
  <c r="H297" i="11" s="1"/>
  <c r="H296" i="11" s="1"/>
  <c r="AU296" i="11"/>
  <c r="AS296" i="11"/>
  <c r="AQ296" i="11"/>
  <c r="AO296" i="11"/>
  <c r="AM296" i="11"/>
  <c r="AJ296" i="11"/>
  <c r="AH296" i="11"/>
  <c r="AF296" i="11"/>
  <c r="AD296" i="11"/>
  <c r="AB296" i="11"/>
  <c r="AA296" i="11"/>
  <c r="Z296" i="11"/>
  <c r="Y296" i="11"/>
  <c r="W296" i="11"/>
  <c r="W292" i="11" s="1"/>
  <c r="W291" i="11" s="1"/>
  <c r="W284" i="11" s="1"/>
  <c r="W283" i="11" s="1"/>
  <c r="V296" i="11"/>
  <c r="U296" i="11"/>
  <c r="T296" i="11"/>
  <c r="R296" i="11"/>
  <c r="P296" i="11"/>
  <c r="O296" i="11"/>
  <c r="M296" i="11"/>
  <c r="K296" i="11"/>
  <c r="J296" i="11"/>
  <c r="I296" i="11"/>
  <c r="G296" i="11"/>
  <c r="G292" i="11" s="1"/>
  <c r="G291" i="11" s="1"/>
  <c r="AN295" i="11"/>
  <c r="AP295" i="11" s="1"/>
  <c r="AP293" i="11" s="1"/>
  <c r="AA295" i="11"/>
  <c r="H295" i="11"/>
  <c r="L295" i="11" s="1"/>
  <c r="N295" i="11" s="1"/>
  <c r="AT294" i="11"/>
  <c r="AV294" i="11" s="1"/>
  <c r="AR294" i="11"/>
  <c r="AG294" i="11"/>
  <c r="AI294" i="11" s="1"/>
  <c r="AK294" i="11" s="1"/>
  <c r="AE294" i="11"/>
  <c r="L294" i="11"/>
  <c r="N294" i="11" s="1"/>
  <c r="Q294" i="11" s="1"/>
  <c r="S294" i="11" s="1"/>
  <c r="X294" i="11" s="1"/>
  <c r="J294" i="11"/>
  <c r="AU293" i="11"/>
  <c r="AS293" i="11"/>
  <c r="AQ293" i="11"/>
  <c r="AO293" i="11"/>
  <c r="AN293" i="11"/>
  <c r="AM293" i="11"/>
  <c r="AL293" i="11"/>
  <c r="AJ293" i="11"/>
  <c r="AH293" i="11"/>
  <c r="AH292" i="11" s="1"/>
  <c r="AH291" i="11" s="1"/>
  <c r="AF293" i="11"/>
  <c r="AF292" i="11" s="1"/>
  <c r="AF291" i="11" s="1"/>
  <c r="AD293" i="11"/>
  <c r="AB293" i="11"/>
  <c r="AB292" i="11" s="1"/>
  <c r="AB291" i="11" s="1"/>
  <c r="Z293" i="11"/>
  <c r="Z292" i="11" s="1"/>
  <c r="Y293" i="11"/>
  <c r="W293" i="11"/>
  <c r="V293" i="11"/>
  <c r="V292" i="11" s="1"/>
  <c r="V291" i="11" s="1"/>
  <c r="U293" i="11"/>
  <c r="T293" i="11"/>
  <c r="R293" i="11"/>
  <c r="R292" i="11" s="1"/>
  <c r="P293" i="11"/>
  <c r="P292" i="11" s="1"/>
  <c r="P291" i="11" s="1"/>
  <c r="O293" i="11"/>
  <c r="M293" i="11"/>
  <c r="K293" i="11"/>
  <c r="J293" i="11"/>
  <c r="J292" i="11" s="1"/>
  <c r="I293" i="11"/>
  <c r="H293" i="11"/>
  <c r="G293" i="11"/>
  <c r="F293" i="11"/>
  <c r="AU292" i="11"/>
  <c r="AU291" i="11" s="1"/>
  <c r="AU284" i="11" s="1"/>
  <c r="AU283" i="11" s="1"/>
  <c r="AS292" i="11"/>
  <c r="AQ292" i="11"/>
  <c r="AQ291" i="11" s="1"/>
  <c r="AO292" i="11"/>
  <c r="AM292" i="11"/>
  <c r="AM291" i="11" s="1"/>
  <c r="O292" i="11"/>
  <c r="O291" i="11" s="1"/>
  <c r="K292" i="11"/>
  <c r="Z291" i="11"/>
  <c r="R291" i="11"/>
  <c r="J291" i="11"/>
  <c r="AP290" i="11"/>
  <c r="AE290" i="11"/>
  <c r="AG290" i="11" s="1"/>
  <c r="AC290" i="11"/>
  <c r="L290" i="11"/>
  <c r="N290" i="11" s="1"/>
  <c r="Q290" i="11" s="1"/>
  <c r="H290" i="11"/>
  <c r="AU289" i="11"/>
  <c r="AS289" i="11"/>
  <c r="AQ289" i="11"/>
  <c r="AO289" i="11"/>
  <c r="AM289" i="11"/>
  <c r="AL289" i="11"/>
  <c r="AJ289" i="11"/>
  <c r="AH289" i="11"/>
  <c r="AF289" i="11"/>
  <c r="AE289" i="11"/>
  <c r="AE286" i="11" s="1"/>
  <c r="AE285" i="11" s="1"/>
  <c r="AD289" i="11"/>
  <c r="AC289" i="11"/>
  <c r="AB289" i="11"/>
  <c r="Z289" i="11"/>
  <c r="Y289" i="11"/>
  <c r="W289" i="11"/>
  <c r="V289" i="11"/>
  <c r="U289" i="11"/>
  <c r="T289" i="11"/>
  <c r="R289" i="11"/>
  <c r="P289" i="11"/>
  <c r="O289" i="11"/>
  <c r="M289" i="11"/>
  <c r="L289" i="11"/>
  <c r="K289" i="11"/>
  <c r="J289" i="11"/>
  <c r="I289" i="11"/>
  <c r="H289" i="11"/>
  <c r="G289" i="11"/>
  <c r="F289" i="11"/>
  <c r="AT288" i="11"/>
  <c r="AV288" i="11" s="1"/>
  <c r="AV287" i="11" s="1"/>
  <c r="AR288" i="11"/>
  <c r="AK288" i="11"/>
  <c r="AK287" i="11" s="1"/>
  <c r="AG288" i="11"/>
  <c r="AI288" i="11" s="1"/>
  <c r="AI287" i="11" s="1"/>
  <c r="AE288" i="11"/>
  <c r="L288" i="11"/>
  <c r="H288" i="11"/>
  <c r="AU287" i="11"/>
  <c r="AT287" i="11"/>
  <c r="AS287" i="11"/>
  <c r="AR287" i="11"/>
  <c r="AQ287" i="11"/>
  <c r="AO287" i="11"/>
  <c r="AO286" i="11" s="1"/>
  <c r="AO285" i="11" s="1"/>
  <c r="AM287" i="11"/>
  <c r="AL287" i="11"/>
  <c r="AL286" i="11" s="1"/>
  <c r="AJ287" i="11"/>
  <c r="AJ286" i="11" s="1"/>
  <c r="AJ285" i="11" s="1"/>
  <c r="AH287" i="11"/>
  <c r="AH286" i="11" s="1"/>
  <c r="AF287" i="11"/>
  <c r="AF286" i="11" s="1"/>
  <c r="AF285" i="11" s="1"/>
  <c r="AF284" i="11" s="1"/>
  <c r="AF283" i="11" s="1"/>
  <c r="AE287" i="11"/>
  <c r="AD287" i="11"/>
  <c r="AD286" i="11" s="1"/>
  <c r="AD285" i="11" s="1"/>
  <c r="AB287" i="11"/>
  <c r="Z287" i="11"/>
  <c r="Z286" i="11" s="1"/>
  <c r="Z285" i="11" s="1"/>
  <c r="Z284" i="11" s="1"/>
  <c r="Z283" i="11" s="1"/>
  <c r="Y287" i="11"/>
  <c r="W287" i="11"/>
  <c r="V287" i="11"/>
  <c r="V286" i="11" s="1"/>
  <c r="V285" i="11" s="1"/>
  <c r="U287" i="11"/>
  <c r="T287" i="11"/>
  <c r="T286" i="11" s="1"/>
  <c r="R287" i="11"/>
  <c r="R286" i="11" s="1"/>
  <c r="R285" i="11" s="1"/>
  <c r="R284" i="11" s="1"/>
  <c r="R283" i="11" s="1"/>
  <c r="P287" i="11"/>
  <c r="P286" i="11" s="1"/>
  <c r="O287" i="11"/>
  <c r="M287" i="11"/>
  <c r="K287" i="11"/>
  <c r="J287" i="11"/>
  <c r="J286" i="11" s="1"/>
  <c r="J285" i="11" s="1"/>
  <c r="J284" i="11" s="1"/>
  <c r="J283" i="11" s="1"/>
  <c r="I287" i="11"/>
  <c r="H287" i="11"/>
  <c r="H286" i="11" s="1"/>
  <c r="G287" i="11"/>
  <c r="F287" i="11"/>
  <c r="F286" i="11" s="1"/>
  <c r="F285" i="11" s="1"/>
  <c r="AU286" i="11"/>
  <c r="AU285" i="11" s="1"/>
  <c r="AS286" i="11"/>
  <c r="AS285" i="11" s="1"/>
  <c r="AQ286" i="11"/>
  <c r="AQ285" i="11" s="1"/>
  <c r="AM286" i="11"/>
  <c r="AM285" i="11" s="1"/>
  <c r="AM284" i="11" s="1"/>
  <c r="AM283" i="11" s="1"/>
  <c r="AB286" i="11"/>
  <c r="AB285" i="11" s="1"/>
  <c r="AB284" i="11" s="1"/>
  <c r="AB283" i="11" s="1"/>
  <c r="Y286" i="11"/>
  <c r="Y285" i="11" s="1"/>
  <c r="W286" i="11"/>
  <c r="W285" i="11" s="1"/>
  <c r="U286" i="11"/>
  <c r="U285" i="11" s="1"/>
  <c r="U284" i="11" s="1"/>
  <c r="U283" i="11" s="1"/>
  <c r="O286" i="11"/>
  <c r="O285" i="11" s="1"/>
  <c r="O284" i="11" s="1"/>
  <c r="O283" i="11" s="1"/>
  <c r="M286" i="11"/>
  <c r="M285" i="11" s="1"/>
  <c r="K286" i="11"/>
  <c r="K285" i="11" s="1"/>
  <c r="I286" i="11"/>
  <c r="I285" i="11" s="1"/>
  <c r="G286" i="11"/>
  <c r="G285" i="11" s="1"/>
  <c r="G284" i="11" s="1"/>
  <c r="G283" i="11" s="1"/>
  <c r="AL285" i="11"/>
  <c r="AH285" i="11"/>
  <c r="T285" i="11"/>
  <c r="P285" i="11"/>
  <c r="P284" i="11" s="1"/>
  <c r="P283" i="11" s="1"/>
  <c r="H285" i="11"/>
  <c r="AQ284" i="11"/>
  <c r="AQ283" i="11" s="1"/>
  <c r="AN281" i="11"/>
  <c r="AA281" i="11"/>
  <c r="AC281" i="11" s="1"/>
  <c r="AE281" i="11" s="1"/>
  <c r="H281" i="11"/>
  <c r="AU280" i="11"/>
  <c r="AU279" i="11" s="1"/>
  <c r="AS280" i="11"/>
  <c r="AS279" i="11" s="1"/>
  <c r="AQ280" i="11"/>
  <c r="AQ279" i="11" s="1"/>
  <c r="AO280" i="11"/>
  <c r="AO279" i="11" s="1"/>
  <c r="AM280" i="11"/>
  <c r="AM279" i="11" s="1"/>
  <c r="AL280" i="11"/>
  <c r="AJ280" i="11"/>
  <c r="AH280" i="11"/>
  <c r="AF280" i="11"/>
  <c r="AD280" i="11"/>
  <c r="AB280" i="11"/>
  <c r="AA280" i="11"/>
  <c r="AA279" i="11" s="1"/>
  <c r="Z280" i="11"/>
  <c r="Y280" i="11"/>
  <c r="Y279" i="11" s="1"/>
  <c r="W280" i="11"/>
  <c r="W279" i="11" s="1"/>
  <c r="V280" i="11"/>
  <c r="U280" i="11"/>
  <c r="U279" i="11" s="1"/>
  <c r="T280" i="11"/>
  <c r="R280" i="11"/>
  <c r="P280" i="11"/>
  <c r="O280" i="11"/>
  <c r="O279" i="11" s="1"/>
  <c r="M280" i="11"/>
  <c r="M279" i="11" s="1"/>
  <c r="K280" i="11"/>
  <c r="K279" i="11" s="1"/>
  <c r="J280" i="11"/>
  <c r="I280" i="11"/>
  <c r="I279" i="11" s="1"/>
  <c r="G280" i="11"/>
  <c r="G279" i="11" s="1"/>
  <c r="F280" i="11"/>
  <c r="AL279" i="11"/>
  <c r="AJ279" i="11"/>
  <c r="AH279" i="11"/>
  <c r="AF279" i="11"/>
  <c r="AD279" i="11"/>
  <c r="AB279" i="11"/>
  <c r="Z279" i="11"/>
  <c r="V279" i="11"/>
  <c r="T279" i="11"/>
  <c r="R279" i="11"/>
  <c r="P279" i="11"/>
  <c r="J279" i="11"/>
  <c r="F279" i="11"/>
  <c r="AP278" i="11"/>
  <c r="AR278" i="11" s="1"/>
  <c r="AT278" i="11" s="1"/>
  <c r="AN278" i="11"/>
  <c r="AC278" i="11"/>
  <c r="AA278" i="11"/>
  <c r="L278" i="11"/>
  <c r="N278" i="11" s="1"/>
  <c r="N277" i="11" s="1"/>
  <c r="H278" i="11"/>
  <c r="AU277" i="11"/>
  <c r="AS277" i="11"/>
  <c r="AQ277" i="11"/>
  <c r="AP277" i="11"/>
  <c r="AO277" i="11"/>
  <c r="AN277" i="11"/>
  <c r="AM277" i="11"/>
  <c r="AL277" i="11"/>
  <c r="AJ277" i="11"/>
  <c r="AH277" i="11"/>
  <c r="AF277" i="11"/>
  <c r="AD277" i="11"/>
  <c r="AB277" i="11"/>
  <c r="AA277" i="11"/>
  <c r="Z277" i="11"/>
  <c r="Y277" i="11"/>
  <c r="W277" i="11"/>
  <c r="V277" i="11"/>
  <c r="U277" i="11"/>
  <c r="T277" i="11"/>
  <c r="R277" i="11"/>
  <c r="P277" i="11"/>
  <c r="O277" i="11"/>
  <c r="M277" i="11"/>
  <c r="L277" i="11"/>
  <c r="K277" i="11"/>
  <c r="J277" i="11"/>
  <c r="I277" i="11"/>
  <c r="H277" i="11"/>
  <c r="G277" i="11"/>
  <c r="F277" i="11"/>
  <c r="AT276" i="11"/>
  <c r="AP276" i="11"/>
  <c r="AR276" i="11" s="1"/>
  <c r="AN276" i="11"/>
  <c r="AC276" i="11"/>
  <c r="AA276" i="11"/>
  <c r="Q276" i="11"/>
  <c r="L276" i="11"/>
  <c r="N276" i="11" s="1"/>
  <c r="N275" i="11" s="1"/>
  <c r="H276" i="11"/>
  <c r="AU275" i="11"/>
  <c r="AS275" i="11"/>
  <c r="AR275" i="11"/>
  <c r="AQ275" i="11"/>
  <c r="AP275" i="11"/>
  <c r="AP274" i="11" s="1"/>
  <c r="AO275" i="11"/>
  <c r="AN275" i="11"/>
  <c r="AN274" i="11" s="1"/>
  <c r="AM275" i="11"/>
  <c r="AL275" i="11"/>
  <c r="AL274" i="11" s="1"/>
  <c r="AJ275" i="11"/>
  <c r="AH275" i="11"/>
  <c r="AH274" i="11" s="1"/>
  <c r="AH273" i="11" s="1"/>
  <c r="AH272" i="11" s="1"/>
  <c r="AF275" i="11"/>
  <c r="AD275" i="11"/>
  <c r="AD274" i="11" s="1"/>
  <c r="AD273" i="11" s="1"/>
  <c r="AD272" i="11" s="1"/>
  <c r="AB275" i="11"/>
  <c r="AA275" i="11"/>
  <c r="Z275" i="11"/>
  <c r="Z274" i="11" s="1"/>
  <c r="Y275" i="11"/>
  <c r="W275" i="11"/>
  <c r="V275" i="11"/>
  <c r="V274" i="11" s="1"/>
  <c r="U275" i="11"/>
  <c r="T275" i="11"/>
  <c r="R275" i="11"/>
  <c r="R274" i="11" s="1"/>
  <c r="R273" i="11" s="1"/>
  <c r="R272" i="11" s="1"/>
  <c r="P275" i="11"/>
  <c r="O275" i="11"/>
  <c r="M275" i="11"/>
  <c r="L275" i="11"/>
  <c r="L274" i="11" s="1"/>
  <c r="K275" i="11"/>
  <c r="J275" i="11"/>
  <c r="J274" i="11" s="1"/>
  <c r="J273" i="11" s="1"/>
  <c r="J272" i="11" s="1"/>
  <c r="I275" i="11"/>
  <c r="H275" i="11"/>
  <c r="H274" i="11" s="1"/>
  <c r="G275" i="11"/>
  <c r="F275" i="11"/>
  <c r="F274" i="11" s="1"/>
  <c r="AU274" i="11"/>
  <c r="AU273" i="11" s="1"/>
  <c r="AU272" i="11" s="1"/>
  <c r="AS274" i="11"/>
  <c r="AS273" i="11" s="1"/>
  <c r="AS272" i="11" s="1"/>
  <c r="AQ274" i="11"/>
  <c r="AQ273" i="11" s="1"/>
  <c r="AQ272" i="11" s="1"/>
  <c r="AO274" i="11"/>
  <c r="AO273" i="11" s="1"/>
  <c r="AO272" i="11" s="1"/>
  <c r="AM274" i="11"/>
  <c r="AM273" i="11" s="1"/>
  <c r="AM272" i="11" s="1"/>
  <c r="AA274" i="11"/>
  <c r="AA273" i="11" s="1"/>
  <c r="AA272" i="11" s="1"/>
  <c r="Y274" i="11"/>
  <c r="Y273" i="11" s="1"/>
  <c r="W274" i="11"/>
  <c r="W273" i="11" s="1"/>
  <c r="W272" i="11" s="1"/>
  <c r="U274" i="11"/>
  <c r="O274" i="11"/>
  <c r="O273" i="11" s="1"/>
  <c r="O272" i="11" s="1"/>
  <c r="M274" i="11"/>
  <c r="M273" i="11" s="1"/>
  <c r="M272" i="11" s="1"/>
  <c r="K274" i="11"/>
  <c r="K273" i="11" s="1"/>
  <c r="K272" i="11" s="1"/>
  <c r="I274" i="11"/>
  <c r="I273" i="11" s="1"/>
  <c r="I272" i="11" s="1"/>
  <c r="I266" i="11" s="1"/>
  <c r="G274" i="11"/>
  <c r="AL273" i="11"/>
  <c r="AL272" i="11" s="1"/>
  <c r="Z273" i="11"/>
  <c r="Z272" i="11" s="1"/>
  <c r="V273" i="11"/>
  <c r="V272" i="11" s="1"/>
  <c r="F273" i="11"/>
  <c r="F272" i="11" s="1"/>
  <c r="Y272" i="11"/>
  <c r="AN271" i="11"/>
  <c r="AA271" i="11"/>
  <c r="AC271" i="11" s="1"/>
  <c r="AE271" i="11" s="1"/>
  <c r="H271" i="11"/>
  <c r="AU270" i="11"/>
  <c r="AU269" i="11" s="1"/>
  <c r="AS270" i="11"/>
  <c r="AS269" i="11" s="1"/>
  <c r="AS268" i="11" s="1"/>
  <c r="AS267" i="11" s="1"/>
  <c r="AQ270" i="11"/>
  <c r="AQ269" i="11" s="1"/>
  <c r="AO270" i="11"/>
  <c r="AO269" i="11" s="1"/>
  <c r="AO268" i="11" s="1"/>
  <c r="AO267" i="11" s="1"/>
  <c r="AO266" i="11" s="1"/>
  <c r="AM270" i="11"/>
  <c r="AM269" i="11" s="1"/>
  <c r="AL270" i="11"/>
  <c r="AJ270" i="11"/>
  <c r="AH270" i="11"/>
  <c r="AF270" i="11"/>
  <c r="AD270" i="11"/>
  <c r="AB270" i="11"/>
  <c r="AA270" i="11"/>
  <c r="AA269" i="11" s="1"/>
  <c r="Z270" i="11"/>
  <c r="Y270" i="11"/>
  <c r="Y269" i="11" s="1"/>
  <c r="Y268" i="11" s="1"/>
  <c r="Y267" i="11" s="1"/>
  <c r="W270" i="11"/>
  <c r="W269" i="11" s="1"/>
  <c r="W268" i="11" s="1"/>
  <c r="W267" i="11" s="1"/>
  <c r="W266" i="11" s="1"/>
  <c r="V270" i="11"/>
  <c r="U270" i="11"/>
  <c r="U269" i="11" s="1"/>
  <c r="U268" i="11" s="1"/>
  <c r="U267" i="11" s="1"/>
  <c r="T270" i="11"/>
  <c r="R270" i="11"/>
  <c r="P270" i="11"/>
  <c r="O270" i="11"/>
  <c r="O269" i="11" s="1"/>
  <c r="M270" i="11"/>
  <c r="M269" i="11" s="1"/>
  <c r="M268" i="11" s="1"/>
  <c r="M267" i="11" s="1"/>
  <c r="M266" i="11" s="1"/>
  <c r="K270" i="11"/>
  <c r="K269" i="11" s="1"/>
  <c r="J270" i="11"/>
  <c r="I270" i="11"/>
  <c r="I269" i="11" s="1"/>
  <c r="I268" i="11" s="1"/>
  <c r="I267" i="11" s="1"/>
  <c r="G270" i="11"/>
  <c r="G269" i="11" s="1"/>
  <c r="G268" i="11" s="1"/>
  <c r="G267" i="11" s="1"/>
  <c r="F270" i="11"/>
  <c r="AL269" i="11"/>
  <c r="AL268" i="11" s="1"/>
  <c r="AJ269" i="11"/>
  <c r="AJ268" i="11" s="1"/>
  <c r="AJ267" i="11" s="1"/>
  <c r="AH269" i="11"/>
  <c r="AH268" i="11" s="1"/>
  <c r="AF269" i="11"/>
  <c r="AF268" i="11" s="1"/>
  <c r="AF267" i="11" s="1"/>
  <c r="AD269" i="11"/>
  <c r="AD268" i="11" s="1"/>
  <c r="AB269" i="11"/>
  <c r="AB268" i="11" s="1"/>
  <c r="AB267" i="11" s="1"/>
  <c r="Z269" i="11"/>
  <c r="Z268" i="11" s="1"/>
  <c r="V269" i="11"/>
  <c r="V268" i="11" s="1"/>
  <c r="T269" i="11"/>
  <c r="T268" i="11" s="1"/>
  <c r="T267" i="11" s="1"/>
  <c r="R269" i="11"/>
  <c r="R268" i="11" s="1"/>
  <c r="P269" i="11"/>
  <c r="P268" i="11" s="1"/>
  <c r="P267" i="11" s="1"/>
  <c r="J269" i="11"/>
  <c r="J268" i="11" s="1"/>
  <c r="J267" i="11" s="1"/>
  <c r="F269" i="11"/>
  <c r="F268" i="11" s="1"/>
  <c r="AU268" i="11"/>
  <c r="AU267" i="11" s="1"/>
  <c r="AU266" i="11" s="1"/>
  <c r="AQ268" i="11"/>
  <c r="AQ267" i="11" s="1"/>
  <c r="AQ266" i="11" s="1"/>
  <c r="AM268" i="11"/>
  <c r="AM267" i="11" s="1"/>
  <c r="AM266" i="11" s="1"/>
  <c r="AA268" i="11"/>
  <c r="AA267" i="11" s="1"/>
  <c r="AA266" i="11" s="1"/>
  <c r="O268" i="11"/>
  <c r="O267" i="11" s="1"/>
  <c r="O266" i="11" s="1"/>
  <c r="K268" i="11"/>
  <c r="K267" i="11" s="1"/>
  <c r="K266" i="11" s="1"/>
  <c r="AL267" i="11"/>
  <c r="AL266" i="11" s="1"/>
  <c r="AH267" i="11"/>
  <c r="AD267" i="11"/>
  <c r="Z267" i="11"/>
  <c r="Z266" i="11" s="1"/>
  <c r="V267" i="11"/>
  <c r="V266" i="11" s="1"/>
  <c r="R267" i="11"/>
  <c r="F267" i="11"/>
  <c r="F266" i="11" s="1"/>
  <c r="Y266" i="11"/>
  <c r="AN265" i="11"/>
  <c r="AA265" i="11"/>
  <c r="AC265" i="11" s="1"/>
  <c r="AE265" i="11" s="1"/>
  <c r="H265" i="11"/>
  <c r="AU264" i="11"/>
  <c r="AS264" i="11"/>
  <c r="AS257" i="11" s="1"/>
  <c r="AQ264" i="11"/>
  <c r="AO264" i="11"/>
  <c r="AO257" i="11" s="1"/>
  <c r="AM264" i="11"/>
  <c r="AL264" i="11"/>
  <c r="AJ264" i="11"/>
  <c r="AH264" i="11"/>
  <c r="AF264" i="11"/>
  <c r="AD264" i="11"/>
  <c r="AB264" i="11"/>
  <c r="AA264" i="11"/>
  <c r="Z264" i="11"/>
  <c r="Y264" i="11"/>
  <c r="W264" i="11"/>
  <c r="V264" i="11"/>
  <c r="U264" i="11"/>
  <c r="U257" i="11" s="1"/>
  <c r="T264" i="11"/>
  <c r="R264" i="11"/>
  <c r="P264" i="11"/>
  <c r="O264" i="11"/>
  <c r="M264" i="11"/>
  <c r="M257" i="11" s="1"/>
  <c r="K264" i="11"/>
  <c r="J264" i="11"/>
  <c r="I264" i="11"/>
  <c r="G264" i="11"/>
  <c r="F264" i="11"/>
  <c r="AN263" i="11"/>
  <c r="AE263" i="11"/>
  <c r="AA263" i="11"/>
  <c r="AC263" i="11" s="1"/>
  <c r="AC261" i="11" s="1"/>
  <c r="H263" i="11"/>
  <c r="AT262" i="11"/>
  <c r="AV262" i="11" s="1"/>
  <c r="AR262" i="11"/>
  <c r="AK262" i="11"/>
  <c r="AG262" i="11"/>
  <c r="AI262" i="11" s="1"/>
  <c r="AE262" i="11"/>
  <c r="L262" i="11"/>
  <c r="N262" i="11" s="1"/>
  <c r="Q262" i="11" s="1"/>
  <c r="S262" i="11" s="1"/>
  <c r="X262" i="11" s="1"/>
  <c r="J262" i="11"/>
  <c r="AU261" i="11"/>
  <c r="AS261" i="11"/>
  <c r="AQ261" i="11"/>
  <c r="AO261" i="11"/>
  <c r="AM261" i="11"/>
  <c r="AL261" i="11"/>
  <c r="AL257" i="11" s="1"/>
  <c r="AJ261" i="11"/>
  <c r="AJ257" i="11" s="1"/>
  <c r="AH261" i="11"/>
  <c r="AH257" i="11" s="1"/>
  <c r="AF261" i="11"/>
  <c r="AF257" i="11" s="1"/>
  <c r="AD261" i="11"/>
  <c r="AB261" i="11"/>
  <c r="AB257" i="11" s="1"/>
  <c r="Z261" i="11"/>
  <c r="Z257" i="11" s="1"/>
  <c r="Y261" i="11"/>
  <c r="W261" i="11"/>
  <c r="V261" i="11"/>
  <c r="V257" i="11" s="1"/>
  <c r="U261" i="11"/>
  <c r="T261" i="11"/>
  <c r="T257" i="11" s="1"/>
  <c r="R261" i="11"/>
  <c r="R257" i="11" s="1"/>
  <c r="P261" i="11"/>
  <c r="P257" i="11" s="1"/>
  <c r="O261" i="11"/>
  <c r="M261" i="11"/>
  <c r="K261" i="11"/>
  <c r="J261" i="11"/>
  <c r="I261" i="11"/>
  <c r="G261" i="11"/>
  <c r="F261" i="11"/>
  <c r="F257" i="11" s="1"/>
  <c r="AR260" i="11"/>
  <c r="AG260" i="11"/>
  <c r="AE260" i="11"/>
  <c r="W260" i="11"/>
  <c r="N260" i="11"/>
  <c r="J260" i="11"/>
  <c r="L260" i="11" s="1"/>
  <c r="L258" i="11" s="1"/>
  <c r="AT259" i="11"/>
  <c r="AV259" i="11" s="1"/>
  <c r="AR259" i="11"/>
  <c r="AG259" i="11"/>
  <c r="AI259" i="11" s="1"/>
  <c r="AK259" i="11" s="1"/>
  <c r="AE259" i="11"/>
  <c r="Q259" i="11"/>
  <c r="S259" i="11" s="1"/>
  <c r="X259" i="11" s="1"/>
  <c r="L259" i="11"/>
  <c r="N259" i="11" s="1"/>
  <c r="AU258" i="11"/>
  <c r="AS258" i="11"/>
  <c r="AR258" i="11"/>
  <c r="AQ258" i="11"/>
  <c r="AJ258" i="11"/>
  <c r="AH258" i="11"/>
  <c r="AF258" i="11"/>
  <c r="AE258" i="11"/>
  <c r="AD258" i="11"/>
  <c r="W258" i="11"/>
  <c r="V258" i="11"/>
  <c r="U258" i="11"/>
  <c r="T258" i="11"/>
  <c r="R258" i="11"/>
  <c r="P258" i="11"/>
  <c r="O258" i="11"/>
  <c r="M258" i="11"/>
  <c r="K258" i="11"/>
  <c r="I258" i="11"/>
  <c r="AU257" i="11"/>
  <c r="AQ257" i="11"/>
  <c r="AM257" i="11"/>
  <c r="Y257" i="11"/>
  <c r="W257" i="11"/>
  <c r="O257" i="11"/>
  <c r="K257" i="11"/>
  <c r="I257" i="11"/>
  <c r="G257" i="11"/>
  <c r="AN256" i="11"/>
  <c r="AA256" i="11"/>
  <c r="AC256" i="11" s="1"/>
  <c r="AE256" i="11" s="1"/>
  <c r="H256" i="11"/>
  <c r="AU255" i="11"/>
  <c r="AU254" i="11" s="1"/>
  <c r="AU253" i="11" s="1"/>
  <c r="AU252" i="11" s="1"/>
  <c r="AU251" i="11" s="1"/>
  <c r="AS255" i="11"/>
  <c r="AS254" i="11" s="1"/>
  <c r="AQ255" i="11"/>
  <c r="AQ254" i="11" s="1"/>
  <c r="AO255" i="11"/>
  <c r="AO254" i="11" s="1"/>
  <c r="AM255" i="11"/>
  <c r="AM254" i="11" s="1"/>
  <c r="AL255" i="11"/>
  <c r="AJ255" i="11"/>
  <c r="AH255" i="11"/>
  <c r="AF255" i="11"/>
  <c r="AD255" i="11"/>
  <c r="AB255" i="11"/>
  <c r="AA255" i="11"/>
  <c r="AA254" i="11" s="1"/>
  <c r="Z255" i="11"/>
  <c r="Y255" i="11"/>
  <c r="Y254" i="11" s="1"/>
  <c r="W255" i="11"/>
  <c r="W254" i="11" s="1"/>
  <c r="W253" i="11" s="1"/>
  <c r="W252" i="11" s="1"/>
  <c r="W251" i="11" s="1"/>
  <c r="V255" i="11"/>
  <c r="U255" i="11"/>
  <c r="U254" i="11" s="1"/>
  <c r="T255" i="11"/>
  <c r="R255" i="11"/>
  <c r="P255" i="11"/>
  <c r="O255" i="11"/>
  <c r="O254" i="11" s="1"/>
  <c r="O253" i="11" s="1"/>
  <c r="O252" i="11" s="1"/>
  <c r="O251" i="11" s="1"/>
  <c r="M255" i="11"/>
  <c r="M254" i="11" s="1"/>
  <c r="K255" i="11"/>
  <c r="K254" i="11" s="1"/>
  <c r="J255" i="11"/>
  <c r="I255" i="11"/>
  <c r="I254" i="11" s="1"/>
  <c r="I253" i="11" s="1"/>
  <c r="I252" i="11" s="1"/>
  <c r="G255" i="11"/>
  <c r="G254" i="11" s="1"/>
  <c r="G253" i="11" s="1"/>
  <c r="G252" i="11" s="1"/>
  <c r="G251" i="11" s="1"/>
  <c r="F255" i="11"/>
  <c r="AL254" i="11"/>
  <c r="AL253" i="11" s="1"/>
  <c r="AJ254" i="11"/>
  <c r="AJ253" i="11" s="1"/>
  <c r="AJ252" i="11" s="1"/>
  <c r="AJ251" i="11" s="1"/>
  <c r="AH254" i="11"/>
  <c r="AH253" i="11" s="1"/>
  <c r="AF254" i="11"/>
  <c r="AF253" i="11" s="1"/>
  <c r="AF252" i="11" s="1"/>
  <c r="AF251" i="11" s="1"/>
  <c r="AD254" i="11"/>
  <c r="AB254" i="11"/>
  <c r="AB253" i="11" s="1"/>
  <c r="AB252" i="11" s="1"/>
  <c r="AB251" i="11" s="1"/>
  <c r="Z254" i="11"/>
  <c r="Z253" i="11" s="1"/>
  <c r="Z252" i="11" s="1"/>
  <c r="Z251" i="11" s="1"/>
  <c r="V254" i="11"/>
  <c r="T254" i="11"/>
  <c r="R254" i="11"/>
  <c r="R253" i="11" s="1"/>
  <c r="P254" i="11"/>
  <c r="P253" i="11" s="1"/>
  <c r="P252" i="11" s="1"/>
  <c r="P251" i="11" s="1"/>
  <c r="J254" i="11"/>
  <c r="F254" i="11"/>
  <c r="F253" i="11" s="1"/>
  <c r="F252" i="11" s="1"/>
  <c r="F251" i="11" s="1"/>
  <c r="AQ253" i="11"/>
  <c r="AQ252" i="11" s="1"/>
  <c r="AQ251" i="11" s="1"/>
  <c r="AM253" i="11"/>
  <c r="AM252" i="11" s="1"/>
  <c r="AM251" i="11" s="1"/>
  <c r="K253" i="11"/>
  <c r="K252" i="11" s="1"/>
  <c r="K251" i="11" s="1"/>
  <c r="AL252" i="11"/>
  <c r="AL251" i="11" s="1"/>
  <c r="AH252" i="11"/>
  <c r="AH251" i="11" s="1"/>
  <c r="R252" i="11"/>
  <c r="R251" i="11" s="1"/>
  <c r="I251" i="11"/>
  <c r="AN250" i="11"/>
  <c r="AA250" i="11"/>
  <c r="AC250" i="11" s="1"/>
  <c r="AE250" i="11" s="1"/>
  <c r="H250" i="11"/>
  <c r="AU249" i="11"/>
  <c r="AU248" i="11" s="1"/>
  <c r="AU247" i="11" s="1"/>
  <c r="AU246" i="11" s="1"/>
  <c r="AU245" i="11" s="1"/>
  <c r="AS249" i="11"/>
  <c r="AS248" i="11" s="1"/>
  <c r="AS247" i="11" s="1"/>
  <c r="AS246" i="11" s="1"/>
  <c r="AS245" i="11" s="1"/>
  <c r="AQ249" i="11"/>
  <c r="AQ248" i="11" s="1"/>
  <c r="AO249" i="11"/>
  <c r="AO248" i="11" s="1"/>
  <c r="AM249" i="11"/>
  <c r="AM248" i="11" s="1"/>
  <c r="AM247" i="11" s="1"/>
  <c r="AM246" i="11" s="1"/>
  <c r="AM245" i="11" s="1"/>
  <c r="AL249" i="11"/>
  <c r="AJ249" i="11"/>
  <c r="AH249" i="11"/>
  <c r="AF249" i="11"/>
  <c r="AD249" i="11"/>
  <c r="AB249" i="11"/>
  <c r="AA249" i="11"/>
  <c r="AA248" i="11" s="1"/>
  <c r="Z249" i="11"/>
  <c r="Y249" i="11"/>
  <c r="Y248" i="11" s="1"/>
  <c r="W249" i="11"/>
  <c r="W248" i="11" s="1"/>
  <c r="W247" i="11" s="1"/>
  <c r="W246" i="11" s="1"/>
  <c r="W245" i="11" s="1"/>
  <c r="V249" i="11"/>
  <c r="U249" i="11"/>
  <c r="U248" i="11" s="1"/>
  <c r="T249" i="11"/>
  <c r="R249" i="11"/>
  <c r="P249" i="11"/>
  <c r="O249" i="11"/>
  <c r="O248" i="11" s="1"/>
  <c r="O247" i="11" s="1"/>
  <c r="O246" i="11" s="1"/>
  <c r="O245" i="11" s="1"/>
  <c r="M249" i="11"/>
  <c r="M248" i="11" s="1"/>
  <c r="K249" i="11"/>
  <c r="K248" i="11" s="1"/>
  <c r="K247" i="11" s="1"/>
  <c r="K246" i="11" s="1"/>
  <c r="K245" i="11" s="1"/>
  <c r="J249" i="11"/>
  <c r="I249" i="11"/>
  <c r="I248" i="11" s="1"/>
  <c r="G249" i="11"/>
  <c r="G248" i="11" s="1"/>
  <c r="F249" i="11"/>
  <c r="AL248" i="11"/>
  <c r="AL247" i="11" s="1"/>
  <c r="AL246" i="11" s="1"/>
  <c r="AL245" i="11" s="1"/>
  <c r="AJ248" i="11"/>
  <c r="AJ247" i="11" s="1"/>
  <c r="AH248" i="11"/>
  <c r="AH247" i="11" s="1"/>
  <c r="AH246" i="11" s="1"/>
  <c r="AH245" i="11" s="1"/>
  <c r="AF248" i="11"/>
  <c r="AF247" i="11" s="1"/>
  <c r="AD248" i="11"/>
  <c r="AD247" i="11" s="1"/>
  <c r="AD246" i="11" s="1"/>
  <c r="AD245" i="11" s="1"/>
  <c r="AB248" i="11"/>
  <c r="AB247" i="11" s="1"/>
  <c r="Z248" i="11"/>
  <c r="Z247" i="11" s="1"/>
  <c r="Z246" i="11" s="1"/>
  <c r="Z245" i="11" s="1"/>
  <c r="V248" i="11"/>
  <c r="V247" i="11" s="1"/>
  <c r="V246" i="11" s="1"/>
  <c r="V245" i="11" s="1"/>
  <c r="T248" i="11"/>
  <c r="T247" i="11" s="1"/>
  <c r="R248" i="11"/>
  <c r="R247" i="11" s="1"/>
  <c r="R246" i="11" s="1"/>
  <c r="R245" i="11" s="1"/>
  <c r="P248" i="11"/>
  <c r="P247" i="11" s="1"/>
  <c r="J248" i="11"/>
  <c r="J247" i="11" s="1"/>
  <c r="J246" i="11" s="1"/>
  <c r="J245" i="11" s="1"/>
  <c r="F248" i="11"/>
  <c r="F247" i="11" s="1"/>
  <c r="F246" i="11" s="1"/>
  <c r="F245" i="11" s="1"/>
  <c r="AQ247" i="11"/>
  <c r="AQ246" i="11" s="1"/>
  <c r="AO247" i="11"/>
  <c r="AO246" i="11" s="1"/>
  <c r="AO245" i="11" s="1"/>
  <c r="AA247" i="11"/>
  <c r="AA246" i="11" s="1"/>
  <c r="Y247" i="11"/>
  <c r="Y246" i="11" s="1"/>
  <c r="Y245" i="11" s="1"/>
  <c r="U247" i="11"/>
  <c r="U246" i="11" s="1"/>
  <c r="U245" i="11" s="1"/>
  <c r="M247" i="11"/>
  <c r="M246" i="11" s="1"/>
  <c r="M245" i="11" s="1"/>
  <c r="I247" i="11"/>
  <c r="I246" i="11" s="1"/>
  <c r="I245" i="11" s="1"/>
  <c r="G247" i="11"/>
  <c r="G246" i="11" s="1"/>
  <c r="AJ246" i="11"/>
  <c r="AJ245" i="11" s="1"/>
  <c r="AF246" i="11"/>
  <c r="AF245" i="11" s="1"/>
  <c r="AB246" i="11"/>
  <c r="AB245" i="11" s="1"/>
  <c r="T246" i="11"/>
  <c r="T245" i="11" s="1"/>
  <c r="P246" i="11"/>
  <c r="P245" i="11" s="1"/>
  <c r="AQ245" i="11"/>
  <c r="AA245" i="11"/>
  <c r="G245" i="11"/>
  <c r="AN244" i="11"/>
  <c r="AA244" i="11"/>
  <c r="AC244" i="11" s="1"/>
  <c r="AE244" i="11" s="1"/>
  <c r="H244" i="11"/>
  <c r="AU243" i="11"/>
  <c r="AU242" i="11" s="1"/>
  <c r="AS243" i="11"/>
  <c r="AS242" i="11" s="1"/>
  <c r="AQ243" i="11"/>
  <c r="AQ242" i="11" s="1"/>
  <c r="AQ241" i="11" s="1"/>
  <c r="AO243" i="11"/>
  <c r="AO242" i="11" s="1"/>
  <c r="AM243" i="11"/>
  <c r="AM242" i="11" s="1"/>
  <c r="AL243" i="11"/>
  <c r="AJ243" i="11"/>
  <c r="AH243" i="11"/>
  <c r="AF243" i="11"/>
  <c r="AD243" i="11"/>
  <c r="AC243" i="11"/>
  <c r="AC242" i="11" s="1"/>
  <c r="AC241" i="11" s="1"/>
  <c r="AB243" i="11"/>
  <c r="AA243" i="11"/>
  <c r="AA242" i="11" s="1"/>
  <c r="Z243" i="11"/>
  <c r="Y243" i="11"/>
  <c r="Y242" i="11" s="1"/>
  <c r="Y241" i="11" s="1"/>
  <c r="W243" i="11"/>
  <c r="W242" i="11" s="1"/>
  <c r="V243" i="11"/>
  <c r="U243" i="11"/>
  <c r="U242" i="11" s="1"/>
  <c r="T243" i="11"/>
  <c r="R243" i="11"/>
  <c r="P243" i="11"/>
  <c r="O243" i="11"/>
  <c r="O242" i="11" s="1"/>
  <c r="M243" i="11"/>
  <c r="M242" i="11" s="1"/>
  <c r="M241" i="11" s="1"/>
  <c r="K243" i="11"/>
  <c r="K242" i="11" s="1"/>
  <c r="J243" i="11"/>
  <c r="I243" i="11"/>
  <c r="I242" i="11" s="1"/>
  <c r="G243" i="11"/>
  <c r="G242" i="11" s="1"/>
  <c r="F243" i="11"/>
  <c r="AL242" i="11"/>
  <c r="AL241" i="11" s="1"/>
  <c r="AJ242" i="11"/>
  <c r="AJ241" i="11" s="1"/>
  <c r="AH242" i="11"/>
  <c r="AH241" i="11" s="1"/>
  <c r="AF242" i="11"/>
  <c r="AF241" i="11" s="1"/>
  <c r="AF235" i="11" s="1"/>
  <c r="AF234" i="11" s="1"/>
  <c r="AD242" i="11"/>
  <c r="AD241" i="11" s="1"/>
  <c r="AB242" i="11"/>
  <c r="AB241" i="11" s="1"/>
  <c r="Z242" i="11"/>
  <c r="Z241" i="11" s="1"/>
  <c r="V242" i="11"/>
  <c r="V241" i="11" s="1"/>
  <c r="T242" i="11"/>
  <c r="T241" i="11" s="1"/>
  <c r="R242" i="11"/>
  <c r="R241" i="11" s="1"/>
  <c r="P242" i="11"/>
  <c r="P241" i="11" s="1"/>
  <c r="P235" i="11" s="1"/>
  <c r="P234" i="11" s="1"/>
  <c r="J242" i="11"/>
  <c r="J241" i="11" s="1"/>
  <c r="F242" i="11"/>
  <c r="F241" i="11" s="1"/>
  <c r="AU241" i="11"/>
  <c r="AS241" i="11"/>
  <c r="AO241" i="11"/>
  <c r="AM241" i="11"/>
  <c r="AA241" i="11"/>
  <c r="W241" i="11"/>
  <c r="U241" i="11"/>
  <c r="O241" i="11"/>
  <c r="K241" i="11"/>
  <c r="I241" i="11"/>
  <c r="G241" i="11"/>
  <c r="AR240" i="11"/>
  <c r="AT240" i="11" s="1"/>
  <c r="AV240" i="11" s="1"/>
  <c r="AN240" i="11"/>
  <c r="AP240" i="11" s="1"/>
  <c r="AA240" i="11"/>
  <c r="S240" i="11"/>
  <c r="X240" i="11" s="1"/>
  <c r="L240" i="11"/>
  <c r="N240" i="11" s="1"/>
  <c r="H240" i="11"/>
  <c r="AN239" i="11"/>
  <c r="AE239" i="11"/>
  <c r="AA239" i="11"/>
  <c r="AC239" i="11" s="1"/>
  <c r="H239" i="11"/>
  <c r="AU238" i="11"/>
  <c r="AU237" i="11" s="1"/>
  <c r="AS238" i="11"/>
  <c r="AS237" i="11" s="1"/>
  <c r="AQ238" i="11"/>
  <c r="AQ237" i="11" s="1"/>
  <c r="AO238" i="11"/>
  <c r="AO237" i="11" s="1"/>
  <c r="AM238" i="11"/>
  <c r="AM237" i="11" s="1"/>
  <c r="AL238" i="11"/>
  <c r="AJ238" i="11"/>
  <c r="AH238" i="11"/>
  <c r="AF238" i="11"/>
  <c r="AD238" i="11"/>
  <c r="AB238" i="11"/>
  <c r="Z238" i="11"/>
  <c r="Y238" i="11"/>
  <c r="Y237" i="11" s="1"/>
  <c r="W238" i="11"/>
  <c r="W237" i="11" s="1"/>
  <c r="W236" i="11" s="1"/>
  <c r="W235" i="11" s="1"/>
  <c r="V238" i="11"/>
  <c r="U238" i="11"/>
  <c r="U237" i="11" s="1"/>
  <c r="T238" i="11"/>
  <c r="R238" i="11"/>
  <c r="P238" i="11"/>
  <c r="O238" i="11"/>
  <c r="O237" i="11" s="1"/>
  <c r="O236" i="11" s="1"/>
  <c r="O235" i="11" s="1"/>
  <c r="O234" i="11" s="1"/>
  <c r="M238" i="11"/>
  <c r="M237" i="11" s="1"/>
  <c r="K238" i="11"/>
  <c r="K237" i="11" s="1"/>
  <c r="K236" i="11" s="1"/>
  <c r="K235" i="11" s="1"/>
  <c r="K234" i="11" s="1"/>
  <c r="J238" i="11"/>
  <c r="I238" i="11"/>
  <c r="I237" i="11" s="1"/>
  <c r="G238" i="11"/>
  <c r="G237" i="11" s="1"/>
  <c r="F238" i="11"/>
  <c r="AL237" i="11"/>
  <c r="AL236" i="11" s="1"/>
  <c r="AL235" i="11" s="1"/>
  <c r="AL234" i="11" s="1"/>
  <c r="AJ237" i="11"/>
  <c r="AJ236" i="11" s="1"/>
  <c r="AH237" i="11"/>
  <c r="AH236" i="11" s="1"/>
  <c r="AH235" i="11" s="1"/>
  <c r="AH234" i="11" s="1"/>
  <c r="AF237" i="11"/>
  <c r="AF236" i="11" s="1"/>
  <c r="AD237" i="11"/>
  <c r="AD236" i="11" s="1"/>
  <c r="AD235" i="11" s="1"/>
  <c r="AD234" i="11" s="1"/>
  <c r="AB237" i="11"/>
  <c r="AB236" i="11" s="1"/>
  <c r="Z237" i="11"/>
  <c r="Z236" i="11" s="1"/>
  <c r="Z235" i="11" s="1"/>
  <c r="Z234" i="11" s="1"/>
  <c r="V237" i="11"/>
  <c r="V236" i="11" s="1"/>
  <c r="V235" i="11" s="1"/>
  <c r="V234" i="11" s="1"/>
  <c r="T237" i="11"/>
  <c r="T236" i="11" s="1"/>
  <c r="R237" i="11"/>
  <c r="R236" i="11" s="1"/>
  <c r="R235" i="11" s="1"/>
  <c r="R234" i="11" s="1"/>
  <c r="P237" i="11"/>
  <c r="P236" i="11" s="1"/>
  <c r="J237" i="11"/>
  <c r="J236" i="11" s="1"/>
  <c r="J235" i="11" s="1"/>
  <c r="J234" i="11" s="1"/>
  <c r="F237" i="11"/>
  <c r="F236" i="11" s="1"/>
  <c r="F235" i="11" s="1"/>
  <c r="F234" i="11" s="1"/>
  <c r="AU236" i="11"/>
  <c r="AS236" i="11"/>
  <c r="AS235" i="11" s="1"/>
  <c r="AS234" i="11" s="1"/>
  <c r="AQ236" i="11"/>
  <c r="AO236" i="11"/>
  <c r="AO235" i="11" s="1"/>
  <c r="AO234" i="11" s="1"/>
  <c r="AM236" i="11"/>
  <c r="Y236" i="11"/>
  <c r="Y235" i="11" s="1"/>
  <c r="Y234" i="11" s="1"/>
  <c r="U236" i="11"/>
  <c r="U235" i="11" s="1"/>
  <c r="U234" i="11" s="1"/>
  <c r="M236" i="11"/>
  <c r="I236" i="11"/>
  <c r="I235" i="11" s="1"/>
  <c r="I234" i="11" s="1"/>
  <c r="G236" i="11"/>
  <c r="AJ235" i="11"/>
  <c r="AJ234" i="11" s="1"/>
  <c r="AB235" i="11"/>
  <c r="AB234" i="11" s="1"/>
  <c r="T235" i="11"/>
  <c r="T234" i="11" s="1"/>
  <c r="W234" i="11"/>
  <c r="AR233" i="11"/>
  <c r="AT233" i="11" s="1"/>
  <c r="AV233" i="11" s="1"/>
  <c r="AP233" i="11"/>
  <c r="AC233" i="11"/>
  <c r="AE233" i="11" s="1"/>
  <c r="AG233" i="11" s="1"/>
  <c r="AA233" i="11"/>
  <c r="L233" i="11"/>
  <c r="H233" i="11"/>
  <c r="AV232" i="11"/>
  <c r="AU232" i="11"/>
  <c r="AT232" i="11"/>
  <c r="AS232" i="11"/>
  <c r="AR232" i="11"/>
  <c r="AQ232" i="11"/>
  <c r="AP232" i="11"/>
  <c r="AO232" i="11"/>
  <c r="AM232" i="11"/>
  <c r="AL232" i="11"/>
  <c r="AJ232" i="11"/>
  <c r="AH232" i="11"/>
  <c r="AF232" i="11"/>
  <c r="AE232" i="11"/>
  <c r="AD232" i="11"/>
  <c r="AC232" i="11"/>
  <c r="AB232" i="11"/>
  <c r="AA232" i="11"/>
  <c r="Z232" i="11"/>
  <c r="Y232" i="11"/>
  <c r="W232" i="11"/>
  <c r="V232" i="11"/>
  <c r="U232" i="11"/>
  <c r="T232" i="11"/>
  <c r="R232" i="11"/>
  <c r="P232" i="11"/>
  <c r="O232" i="11"/>
  <c r="M232" i="11"/>
  <c r="K232" i="11"/>
  <c r="J232" i="11"/>
  <c r="I232" i="11"/>
  <c r="H232" i="11"/>
  <c r="G232" i="11"/>
  <c r="F232" i="11"/>
  <c r="AR231" i="11"/>
  <c r="AP231" i="11"/>
  <c r="AC231" i="11"/>
  <c r="AE231" i="11" s="1"/>
  <c r="AA231" i="11"/>
  <c r="L231" i="11"/>
  <c r="H231" i="11"/>
  <c r="AU230" i="11"/>
  <c r="AS230" i="11"/>
  <c r="AQ230" i="11"/>
  <c r="AP230" i="11"/>
  <c r="AP229" i="11" s="1"/>
  <c r="AP228" i="11" s="1"/>
  <c r="AP227" i="11" s="1"/>
  <c r="AO230" i="11"/>
  <c r="AM230" i="11"/>
  <c r="AM229" i="11" s="1"/>
  <c r="AL230" i="11"/>
  <c r="AJ230" i="11"/>
  <c r="AH230" i="11"/>
  <c r="AF230" i="11"/>
  <c r="AD230" i="11"/>
  <c r="AB230" i="11"/>
  <c r="AA230" i="11"/>
  <c r="AA229" i="11" s="1"/>
  <c r="AA228" i="11" s="1"/>
  <c r="AA227" i="11" s="1"/>
  <c r="Z230" i="11"/>
  <c r="Y230" i="11"/>
  <c r="Y229" i="11" s="1"/>
  <c r="Y228" i="11" s="1"/>
  <c r="Y227" i="11" s="1"/>
  <c r="W230" i="11"/>
  <c r="V230" i="11"/>
  <c r="U230" i="11"/>
  <c r="T230" i="11"/>
  <c r="R230" i="11"/>
  <c r="P230" i="11"/>
  <c r="O230" i="11"/>
  <c r="M230" i="11"/>
  <c r="M229" i="11" s="1"/>
  <c r="M228" i="11" s="1"/>
  <c r="M227" i="11" s="1"/>
  <c r="K230" i="11"/>
  <c r="J230" i="11"/>
  <c r="I230" i="11"/>
  <c r="H230" i="11"/>
  <c r="G230" i="11"/>
  <c r="F230" i="11"/>
  <c r="AU229" i="11"/>
  <c r="AS229" i="11"/>
  <c r="AQ229" i="11"/>
  <c r="AO229" i="11"/>
  <c r="AL229" i="11"/>
  <c r="AJ229" i="11"/>
  <c r="AH229" i="11"/>
  <c r="AF229" i="11"/>
  <c r="AD229" i="11"/>
  <c r="AB229" i="11"/>
  <c r="Z229" i="11"/>
  <c r="W229" i="11"/>
  <c r="W228" i="11" s="1"/>
  <c r="W227" i="11" s="1"/>
  <c r="V229" i="11"/>
  <c r="U229" i="11"/>
  <c r="U228" i="11" s="1"/>
  <c r="U227" i="11" s="1"/>
  <c r="T229" i="11"/>
  <c r="R229" i="11"/>
  <c r="P229" i="11"/>
  <c r="O229" i="11"/>
  <c r="O228" i="11" s="1"/>
  <c r="O227" i="11" s="1"/>
  <c r="K229" i="11"/>
  <c r="K228" i="11" s="1"/>
  <c r="J229" i="11"/>
  <c r="I229" i="11"/>
  <c r="I228" i="11" s="1"/>
  <c r="I227" i="11" s="1"/>
  <c r="H229" i="11"/>
  <c r="G229" i="11"/>
  <c r="G228" i="11" s="1"/>
  <c r="G227" i="11" s="1"/>
  <c r="F229" i="11"/>
  <c r="AU228" i="11"/>
  <c r="AS228" i="11"/>
  <c r="AQ228" i="11"/>
  <c r="AO228" i="11"/>
  <c r="AM228" i="11"/>
  <c r="AM227" i="11" s="1"/>
  <c r="AL228" i="11"/>
  <c r="AJ228" i="11"/>
  <c r="AH228" i="11"/>
  <c r="AF228" i="11"/>
  <c r="AD228" i="11"/>
  <c r="AB228" i="11"/>
  <c r="Z228" i="11"/>
  <c r="V228" i="11"/>
  <c r="T228" i="11"/>
  <c r="R228" i="11"/>
  <c r="P228" i="11"/>
  <c r="J228" i="11"/>
  <c r="H228" i="11"/>
  <c r="F228" i="11"/>
  <c r="AU227" i="11"/>
  <c r="AS227" i="11"/>
  <c r="AQ227" i="11"/>
  <c r="AO227" i="11"/>
  <c r="AL227" i="11"/>
  <c r="AJ227" i="11"/>
  <c r="AH227" i="11"/>
  <c r="AF227" i="11"/>
  <c r="AD227" i="11"/>
  <c r="AB227" i="11"/>
  <c r="Z227" i="11"/>
  <c r="V227" i="11"/>
  <c r="T227" i="11"/>
  <c r="R227" i="11"/>
  <c r="P227" i="11"/>
  <c r="K227" i="11"/>
  <c r="J227" i="11"/>
  <c r="H227" i="11"/>
  <c r="F227" i="11"/>
  <c r="AN226" i="11"/>
  <c r="AE226" i="11"/>
  <c r="AG226" i="11" s="1"/>
  <c r="AI226" i="11" s="1"/>
  <c r="AA226" i="11"/>
  <c r="AC226" i="11" s="1"/>
  <c r="H226" i="11"/>
  <c r="AU225" i="11"/>
  <c r="AU224" i="11" s="1"/>
  <c r="AS225" i="11"/>
  <c r="AS224" i="11" s="1"/>
  <c r="AQ225" i="11"/>
  <c r="AQ224" i="11" s="1"/>
  <c r="AO225" i="11"/>
  <c r="AO224" i="11" s="1"/>
  <c r="AM225" i="11"/>
  <c r="AM224" i="11" s="1"/>
  <c r="AL225" i="11"/>
  <c r="AJ225" i="11"/>
  <c r="AH225" i="11"/>
  <c r="AF225" i="11"/>
  <c r="AD225" i="11"/>
  <c r="AC225" i="11"/>
  <c r="AC224" i="11" s="1"/>
  <c r="AB225" i="11"/>
  <c r="AA225" i="11"/>
  <c r="AA224" i="11" s="1"/>
  <c r="Z225" i="11"/>
  <c r="Y225" i="11"/>
  <c r="Y224" i="11" s="1"/>
  <c r="W225" i="11"/>
  <c r="W224" i="11" s="1"/>
  <c r="V225" i="11"/>
  <c r="U225" i="11"/>
  <c r="U224" i="11" s="1"/>
  <c r="T225" i="11"/>
  <c r="R225" i="11"/>
  <c r="P225" i="11"/>
  <c r="O225" i="11"/>
  <c r="O224" i="11" s="1"/>
  <c r="M225" i="11"/>
  <c r="M224" i="11" s="1"/>
  <c r="K225" i="11"/>
  <c r="K224" i="11" s="1"/>
  <c r="J225" i="11"/>
  <c r="I225" i="11"/>
  <c r="I224" i="11" s="1"/>
  <c r="G225" i="11"/>
  <c r="G224" i="11" s="1"/>
  <c r="F225" i="11"/>
  <c r="AL224" i="11"/>
  <c r="AJ224" i="11"/>
  <c r="AH224" i="11"/>
  <c r="AH220" i="11" s="1"/>
  <c r="AH219" i="11" s="1"/>
  <c r="AF224" i="11"/>
  <c r="AD224" i="11"/>
  <c r="AB224" i="11"/>
  <c r="Z224" i="11"/>
  <c r="Z220" i="11" s="1"/>
  <c r="Z219" i="11" s="1"/>
  <c r="V224" i="11"/>
  <c r="V220" i="11" s="1"/>
  <c r="V219" i="11" s="1"/>
  <c r="T224" i="11"/>
  <c r="R224" i="11"/>
  <c r="P224" i="11"/>
  <c r="J224" i="11"/>
  <c r="J220" i="11" s="1"/>
  <c r="J219" i="11" s="1"/>
  <c r="F224" i="11"/>
  <c r="F220" i="11" s="1"/>
  <c r="F219" i="11" s="1"/>
  <c r="AP223" i="11"/>
  <c r="AR223" i="11" s="1"/>
  <c r="AN223" i="11"/>
  <c r="AC223" i="11"/>
  <c r="AA223" i="11"/>
  <c r="L223" i="11"/>
  <c r="H223" i="11"/>
  <c r="AU222" i="11"/>
  <c r="AS222" i="11"/>
  <c r="AQ222" i="11"/>
  <c r="AP222" i="11"/>
  <c r="AP221" i="11" s="1"/>
  <c r="AO222" i="11"/>
  <c r="AN222" i="11"/>
  <c r="AN221" i="11" s="1"/>
  <c r="AM222" i="11"/>
  <c r="AL222" i="11"/>
  <c r="AL221" i="11" s="1"/>
  <c r="AJ222" i="11"/>
  <c r="AJ221" i="11" s="1"/>
  <c r="AH222" i="11"/>
  <c r="AH221" i="11" s="1"/>
  <c r="AF222" i="11"/>
  <c r="AF221" i="11" s="1"/>
  <c r="AD222" i="11"/>
  <c r="AD221" i="11" s="1"/>
  <c r="AB222" i="11"/>
  <c r="AB221" i="11" s="1"/>
  <c r="AA222" i="11"/>
  <c r="Z222" i="11"/>
  <c r="Z221" i="11" s="1"/>
  <c r="Y222" i="11"/>
  <c r="W222" i="11"/>
  <c r="V222" i="11"/>
  <c r="V221" i="11" s="1"/>
  <c r="U222" i="11"/>
  <c r="T222" i="11"/>
  <c r="T221" i="11" s="1"/>
  <c r="R222" i="11"/>
  <c r="R221" i="11" s="1"/>
  <c r="R220" i="11" s="1"/>
  <c r="R219" i="11" s="1"/>
  <c r="P222" i="11"/>
  <c r="P221" i="11" s="1"/>
  <c r="O222" i="11"/>
  <c r="M222" i="11"/>
  <c r="K222" i="11"/>
  <c r="J222" i="11"/>
  <c r="J221" i="11" s="1"/>
  <c r="I222" i="11"/>
  <c r="H222" i="11"/>
  <c r="H221" i="11" s="1"/>
  <c r="G222" i="11"/>
  <c r="F222" i="11"/>
  <c r="F221" i="11" s="1"/>
  <c r="AU221" i="11"/>
  <c r="AU220" i="11" s="1"/>
  <c r="AU219" i="11" s="1"/>
  <c r="AS221" i="11"/>
  <c r="AQ221" i="11"/>
  <c r="AQ220" i="11" s="1"/>
  <c r="AQ219" i="11" s="1"/>
  <c r="AO221" i="11"/>
  <c r="AM221" i="11"/>
  <c r="AM220" i="11" s="1"/>
  <c r="AM219" i="11" s="1"/>
  <c r="AA221" i="11"/>
  <c r="AA220" i="11" s="1"/>
  <c r="AA219" i="11" s="1"/>
  <c r="Y221" i="11"/>
  <c r="W221" i="11"/>
  <c r="U221" i="11"/>
  <c r="O221" i="11"/>
  <c r="M221" i="11"/>
  <c r="K221" i="11"/>
  <c r="I221" i="11"/>
  <c r="G221" i="11"/>
  <c r="AL220" i="11"/>
  <c r="AL219" i="11" s="1"/>
  <c r="AJ220" i="11"/>
  <c r="AF220" i="11"/>
  <c r="AD220" i="11"/>
  <c r="AD219" i="11" s="1"/>
  <c r="AB220" i="11"/>
  <c r="Y220" i="11"/>
  <c r="Y219" i="11" s="1"/>
  <c r="W220" i="11"/>
  <c r="W219" i="11" s="1"/>
  <c r="U220" i="11"/>
  <c r="U219" i="11" s="1"/>
  <c r="T220" i="11"/>
  <c r="P220" i="11"/>
  <c r="O220" i="11"/>
  <c r="O219" i="11" s="1"/>
  <c r="M220" i="11"/>
  <c r="M219" i="11" s="1"/>
  <c r="I220" i="11"/>
  <c r="I219" i="11" s="1"/>
  <c r="G220" i="11"/>
  <c r="G219" i="11" s="1"/>
  <c r="AJ219" i="11"/>
  <c r="AF219" i="11"/>
  <c r="AB219" i="11"/>
  <c r="T219" i="11"/>
  <c r="P219" i="11"/>
  <c r="AP218" i="11"/>
  <c r="AR218" i="11" s="1"/>
  <c r="AT218" i="11" s="1"/>
  <c r="AN218" i="11"/>
  <c r="AC218" i="11"/>
  <c r="AA218" i="11"/>
  <c r="L218" i="11"/>
  <c r="N218" i="11" s="1"/>
  <c r="N217" i="11" s="1"/>
  <c r="H218" i="11"/>
  <c r="AU217" i="11"/>
  <c r="AS217" i="11"/>
  <c r="AQ217" i="11"/>
  <c r="AP217" i="11"/>
  <c r="AO217" i="11"/>
  <c r="AN217" i="11"/>
  <c r="AM217" i="11"/>
  <c r="AL217" i="11"/>
  <c r="AJ217" i="11"/>
  <c r="AH217" i="11"/>
  <c r="AF217" i="11"/>
  <c r="AD217" i="11"/>
  <c r="AB217" i="11"/>
  <c r="AA217" i="11"/>
  <c r="Z217" i="11"/>
  <c r="Y217" i="11"/>
  <c r="W217" i="11"/>
  <c r="V217" i="11"/>
  <c r="U217" i="11"/>
  <c r="T217" i="11"/>
  <c r="R217" i="11"/>
  <c r="P217" i="11"/>
  <c r="O217" i="11"/>
  <c r="M217" i="11"/>
  <c r="L217" i="11"/>
  <c r="K217" i="11"/>
  <c r="J217" i="11"/>
  <c r="I217" i="11"/>
  <c r="H217" i="11"/>
  <c r="G217" i="11"/>
  <c r="F217" i="11"/>
  <c r="AT216" i="11"/>
  <c r="AP216" i="11"/>
  <c r="AR216" i="11" s="1"/>
  <c r="AN216" i="11"/>
  <c r="AC216" i="11"/>
  <c r="AA216" i="11"/>
  <c r="Q216" i="11"/>
  <c r="L216" i="11"/>
  <c r="N216" i="11" s="1"/>
  <c r="N215" i="11" s="1"/>
  <c r="H216" i="11"/>
  <c r="AU215" i="11"/>
  <c r="AS215" i="11"/>
  <c r="AR215" i="11"/>
  <c r="AQ215" i="11"/>
  <c r="AP215" i="11"/>
  <c r="AP214" i="11" s="1"/>
  <c r="AP213" i="11" s="1"/>
  <c r="AP212" i="11" s="1"/>
  <c r="AO215" i="11"/>
  <c r="AN215" i="11"/>
  <c r="AN214" i="11" s="1"/>
  <c r="AN213" i="11" s="1"/>
  <c r="AN212" i="11" s="1"/>
  <c r="AM215" i="11"/>
  <c r="AL215" i="11"/>
  <c r="AL214" i="11" s="1"/>
  <c r="AJ215" i="11"/>
  <c r="AH215" i="11"/>
  <c r="AH214" i="11" s="1"/>
  <c r="AH213" i="11" s="1"/>
  <c r="AH212" i="11" s="1"/>
  <c r="AH211" i="11" s="1"/>
  <c r="AF215" i="11"/>
  <c r="AD215" i="11"/>
  <c r="AD214" i="11" s="1"/>
  <c r="AB215" i="11"/>
  <c r="AA215" i="11"/>
  <c r="Z215" i="11"/>
  <c r="Z214" i="11" s="1"/>
  <c r="Y215" i="11"/>
  <c r="W215" i="11"/>
  <c r="V215" i="11"/>
  <c r="V214" i="11" s="1"/>
  <c r="U215" i="11"/>
  <c r="T215" i="11"/>
  <c r="R215" i="11"/>
  <c r="R214" i="11" s="1"/>
  <c r="R213" i="11" s="1"/>
  <c r="R212" i="11" s="1"/>
  <c r="R211" i="11" s="1"/>
  <c r="P215" i="11"/>
  <c r="O215" i="11"/>
  <c r="M215" i="11"/>
  <c r="L215" i="11"/>
  <c r="L214" i="11" s="1"/>
  <c r="L213" i="11" s="1"/>
  <c r="L212" i="11" s="1"/>
  <c r="K215" i="11"/>
  <c r="J215" i="11"/>
  <c r="J214" i="11" s="1"/>
  <c r="J213" i="11" s="1"/>
  <c r="J212" i="11" s="1"/>
  <c r="J211" i="11" s="1"/>
  <c r="I215" i="11"/>
  <c r="H215" i="11"/>
  <c r="H214" i="11" s="1"/>
  <c r="H213" i="11" s="1"/>
  <c r="H212" i="11" s="1"/>
  <c r="G215" i="11"/>
  <c r="F215" i="11"/>
  <c r="F214" i="11" s="1"/>
  <c r="AU214" i="11"/>
  <c r="AU213" i="11" s="1"/>
  <c r="AU212" i="11" s="1"/>
  <c r="AS214" i="11"/>
  <c r="AS213" i="11" s="1"/>
  <c r="AS212" i="11" s="1"/>
  <c r="AQ214" i="11"/>
  <c r="AQ213" i="11" s="1"/>
  <c r="AQ212" i="11" s="1"/>
  <c r="AO214" i="11"/>
  <c r="AO213" i="11" s="1"/>
  <c r="AM214" i="11"/>
  <c r="AM213" i="11" s="1"/>
  <c r="AM212" i="11" s="1"/>
  <c r="AA214" i="11"/>
  <c r="AA213" i="11" s="1"/>
  <c r="AA212" i="11" s="1"/>
  <c r="Y214" i="11"/>
  <c r="Y213" i="11" s="1"/>
  <c r="W214" i="11"/>
  <c r="W213" i="11" s="1"/>
  <c r="W212" i="11" s="1"/>
  <c r="W211" i="11" s="1"/>
  <c r="W210" i="11" s="1"/>
  <c r="U214" i="11"/>
  <c r="U213" i="11" s="1"/>
  <c r="O214" i="11"/>
  <c r="O213" i="11" s="1"/>
  <c r="O212" i="11" s="1"/>
  <c r="M214" i="11"/>
  <c r="M213" i="11" s="1"/>
  <c r="M212" i="11" s="1"/>
  <c r="M211" i="11" s="1"/>
  <c r="K214" i="11"/>
  <c r="K213" i="11" s="1"/>
  <c r="K212" i="11" s="1"/>
  <c r="I214" i="11"/>
  <c r="I213" i="11" s="1"/>
  <c r="G214" i="11"/>
  <c r="G213" i="11" s="1"/>
  <c r="G212" i="11" s="1"/>
  <c r="AL213" i="11"/>
  <c r="AL212" i="11" s="1"/>
  <c r="AL211" i="11" s="1"/>
  <c r="AL210" i="11" s="1"/>
  <c r="AD213" i="11"/>
  <c r="AD212" i="11" s="1"/>
  <c r="AD211" i="11" s="1"/>
  <c r="Z213" i="11"/>
  <c r="Z212" i="11" s="1"/>
  <c r="V213" i="11"/>
  <c r="V212" i="11" s="1"/>
  <c r="V211" i="11" s="1"/>
  <c r="F213" i="11"/>
  <c r="F212" i="11" s="1"/>
  <c r="AO212" i="11"/>
  <c r="Y212" i="11"/>
  <c r="Y211" i="11" s="1"/>
  <c r="U212" i="11"/>
  <c r="I212" i="11"/>
  <c r="I211" i="11" s="1"/>
  <c r="I210" i="11" s="1"/>
  <c r="AR208" i="11"/>
  <c r="AE208" i="11"/>
  <c r="N208" i="11"/>
  <c r="L208" i="11"/>
  <c r="AU207" i="11"/>
  <c r="AS207" i="11"/>
  <c r="AQ207" i="11"/>
  <c r="AJ207" i="11"/>
  <c r="AH207" i="11"/>
  <c r="AF207" i="11"/>
  <c r="AD207" i="11"/>
  <c r="W207" i="11"/>
  <c r="V207" i="11"/>
  <c r="U207" i="11"/>
  <c r="T207" i="11"/>
  <c r="R207" i="11"/>
  <c r="P207" i="11"/>
  <c r="O207" i="11"/>
  <c r="M207" i="11"/>
  <c r="L207" i="11"/>
  <c r="K207" i="11"/>
  <c r="J207" i="11"/>
  <c r="I207" i="11"/>
  <c r="AN206" i="11"/>
  <c r="AE206" i="11"/>
  <c r="AA206" i="11"/>
  <c r="AC206" i="11" s="1"/>
  <c r="H206" i="11"/>
  <c r="AU205" i="11"/>
  <c r="AS205" i="11"/>
  <c r="AQ205" i="11"/>
  <c r="AO205" i="11"/>
  <c r="AM205" i="11"/>
  <c r="AL205" i="11"/>
  <c r="AJ205" i="11"/>
  <c r="AH205" i="11"/>
  <c r="AF205" i="11"/>
  <c r="AD205" i="11"/>
  <c r="AC205" i="11"/>
  <c r="AB205" i="11"/>
  <c r="AA205" i="11"/>
  <c r="Z205" i="11"/>
  <c r="Y205" i="11"/>
  <c r="Y200" i="11" s="1"/>
  <c r="Y199" i="11" s="1"/>
  <c r="Y198" i="11" s="1"/>
  <c r="Y197" i="11" s="1"/>
  <c r="W205" i="11"/>
  <c r="V205" i="11"/>
  <c r="U205" i="11"/>
  <c r="T205" i="11"/>
  <c r="R205" i="11"/>
  <c r="P205" i="11"/>
  <c r="O205" i="11"/>
  <c r="M205" i="11"/>
  <c r="K205" i="11"/>
  <c r="J205" i="11"/>
  <c r="I205" i="11"/>
  <c r="I200" i="11" s="1"/>
  <c r="I199" i="11" s="1"/>
  <c r="I198" i="11" s="1"/>
  <c r="I197" i="11" s="1"/>
  <c r="G205" i="11"/>
  <c r="F205" i="11"/>
  <c r="AN204" i="11"/>
  <c r="AA204" i="11"/>
  <c r="AC204" i="11" s="1"/>
  <c r="AE204" i="11" s="1"/>
  <c r="H204" i="11"/>
  <c r="AU203" i="11"/>
  <c r="AS203" i="11"/>
  <c r="AS200" i="11" s="1"/>
  <c r="AS199" i="11" s="1"/>
  <c r="AS198" i="11" s="1"/>
  <c r="AS197" i="11" s="1"/>
  <c r="AQ203" i="11"/>
  <c r="AO203" i="11"/>
  <c r="AO200" i="11" s="1"/>
  <c r="AO199" i="11" s="1"/>
  <c r="AO198" i="11" s="1"/>
  <c r="AO197" i="11" s="1"/>
  <c r="AM203" i="11"/>
  <c r="AL203" i="11"/>
  <c r="AJ203" i="11"/>
  <c r="AH203" i="11"/>
  <c r="AF203" i="11"/>
  <c r="AD203" i="11"/>
  <c r="AB203" i="11"/>
  <c r="AA203" i="11"/>
  <c r="Z203" i="11"/>
  <c r="Y203" i="11"/>
  <c r="W203" i="11"/>
  <c r="V203" i="11"/>
  <c r="U203" i="11"/>
  <c r="T203" i="11"/>
  <c r="R203" i="11"/>
  <c r="P203" i="11"/>
  <c r="O203" i="11"/>
  <c r="M203" i="11"/>
  <c r="M200" i="11" s="1"/>
  <c r="M199" i="11" s="1"/>
  <c r="M198" i="11" s="1"/>
  <c r="M197" i="11" s="1"/>
  <c r="K203" i="11"/>
  <c r="J203" i="11"/>
  <c r="I203" i="11"/>
  <c r="G203" i="11"/>
  <c r="F203" i="11"/>
  <c r="AN202" i="11"/>
  <c r="AE202" i="11"/>
  <c r="AA202" i="11"/>
  <c r="AC202" i="11" s="1"/>
  <c r="AC201" i="11" s="1"/>
  <c r="R202" i="11"/>
  <c r="L202" i="11"/>
  <c r="H202" i="11"/>
  <c r="AU201" i="11"/>
  <c r="AS201" i="11"/>
  <c r="AQ201" i="11"/>
  <c r="AO201" i="11"/>
  <c r="AM201" i="11"/>
  <c r="AL201" i="11"/>
  <c r="AL200" i="11" s="1"/>
  <c r="AL199" i="11" s="1"/>
  <c r="AL198" i="11" s="1"/>
  <c r="AJ201" i="11"/>
  <c r="AJ200" i="11" s="1"/>
  <c r="AJ199" i="11" s="1"/>
  <c r="AJ198" i="11" s="1"/>
  <c r="AJ197" i="11" s="1"/>
  <c r="AH201" i="11"/>
  <c r="AH200" i="11" s="1"/>
  <c r="AH199" i="11" s="1"/>
  <c r="AH198" i="11" s="1"/>
  <c r="AF201" i="11"/>
  <c r="AF200" i="11" s="1"/>
  <c r="AF199" i="11" s="1"/>
  <c r="AF198" i="11" s="1"/>
  <c r="AF197" i="11" s="1"/>
  <c r="AD201" i="11"/>
  <c r="AD200" i="11" s="1"/>
  <c r="AD199" i="11" s="1"/>
  <c r="AD198" i="11" s="1"/>
  <c r="AD197" i="11" s="1"/>
  <c r="AB201" i="11"/>
  <c r="AB200" i="11" s="1"/>
  <c r="Z201" i="11"/>
  <c r="Z200" i="11" s="1"/>
  <c r="Z199" i="11" s="1"/>
  <c r="Z198" i="11" s="1"/>
  <c r="Y201" i="11"/>
  <c r="W201" i="11"/>
  <c r="V201" i="11"/>
  <c r="V200" i="11" s="1"/>
  <c r="V199" i="11" s="1"/>
  <c r="V198" i="11" s="1"/>
  <c r="V197" i="11" s="1"/>
  <c r="U201" i="11"/>
  <c r="T201" i="11"/>
  <c r="T200" i="11" s="1"/>
  <c r="R201" i="11"/>
  <c r="R200" i="11" s="1"/>
  <c r="R199" i="11" s="1"/>
  <c r="R198" i="11" s="1"/>
  <c r="P201" i="11"/>
  <c r="P200" i="11" s="1"/>
  <c r="P199" i="11" s="1"/>
  <c r="P198" i="11" s="1"/>
  <c r="P197" i="11" s="1"/>
  <c r="O201" i="11"/>
  <c r="M201" i="11"/>
  <c r="K201" i="11"/>
  <c r="J201" i="11"/>
  <c r="J200" i="11" s="1"/>
  <c r="J199" i="11" s="1"/>
  <c r="J198" i="11" s="1"/>
  <c r="I201" i="11"/>
  <c r="H201" i="11"/>
  <c r="G201" i="11"/>
  <c r="F201" i="11"/>
  <c r="F200" i="11" s="1"/>
  <c r="F199" i="11" s="1"/>
  <c r="F198" i="11" s="1"/>
  <c r="AU200" i="11"/>
  <c r="AU199" i="11" s="1"/>
  <c r="AQ200" i="11"/>
  <c r="AQ199" i="11" s="1"/>
  <c r="AQ198" i="11" s="1"/>
  <c r="AQ197" i="11" s="1"/>
  <c r="AM200" i="11"/>
  <c r="AM199" i="11" s="1"/>
  <c r="W200" i="11"/>
  <c r="W199" i="11" s="1"/>
  <c r="U200" i="11"/>
  <c r="U199" i="11" s="1"/>
  <c r="U198" i="11" s="1"/>
  <c r="U197" i="11" s="1"/>
  <c r="O200" i="11"/>
  <c r="O199" i="11" s="1"/>
  <c r="K200" i="11"/>
  <c r="K199" i="11" s="1"/>
  <c r="K198" i="11" s="1"/>
  <c r="K197" i="11" s="1"/>
  <c r="G200" i="11"/>
  <c r="G199" i="11" s="1"/>
  <c r="AB199" i="11"/>
  <c r="AB198" i="11" s="1"/>
  <c r="AB197" i="11" s="1"/>
  <c r="T199" i="11"/>
  <c r="T198" i="11" s="1"/>
  <c r="T197" i="11" s="1"/>
  <c r="AU198" i="11"/>
  <c r="AU197" i="11" s="1"/>
  <c r="AM198" i="11"/>
  <c r="AM197" i="11" s="1"/>
  <c r="W198" i="11"/>
  <c r="W197" i="11" s="1"/>
  <c r="O198" i="11"/>
  <c r="O197" i="11" s="1"/>
  <c r="G198" i="11"/>
  <c r="G197" i="11" s="1"/>
  <c r="AL197" i="11"/>
  <c r="AH197" i="11"/>
  <c r="Z197" i="11"/>
  <c r="R197" i="11"/>
  <c r="J197" i="11"/>
  <c r="F197" i="11"/>
  <c r="AP196" i="11"/>
  <c r="AR196" i="11" s="1"/>
  <c r="AT196" i="11" s="1"/>
  <c r="AV196" i="11" s="1"/>
  <c r="AN196" i="11"/>
  <c r="AG196" i="11"/>
  <c r="AI196" i="11" s="1"/>
  <c r="AK196" i="11" s="1"/>
  <c r="AC196" i="11"/>
  <c r="AE196" i="11" s="1"/>
  <c r="AA196" i="11"/>
  <c r="L196" i="11"/>
  <c r="N196" i="11" s="1"/>
  <c r="Q196" i="11" s="1"/>
  <c r="S196" i="11" s="1"/>
  <c r="X196" i="11" s="1"/>
  <c r="H196" i="11"/>
  <c r="AR195" i="11"/>
  <c r="AT195" i="11" s="1"/>
  <c r="AV195" i="11" s="1"/>
  <c r="AN195" i="11"/>
  <c r="AP195" i="11" s="1"/>
  <c r="AA195" i="11"/>
  <c r="P195" i="11"/>
  <c r="P193" i="11" s="1"/>
  <c r="L195" i="11"/>
  <c r="N195" i="11" s="1"/>
  <c r="H195" i="11"/>
  <c r="AN194" i="11"/>
  <c r="AA194" i="11"/>
  <c r="AC194" i="11" s="1"/>
  <c r="AE194" i="11" s="1"/>
  <c r="H194" i="11"/>
  <c r="AU193" i="11"/>
  <c r="AU192" i="11" s="1"/>
  <c r="AS193" i="11"/>
  <c r="AS192" i="11" s="1"/>
  <c r="AS191" i="11" s="1"/>
  <c r="AQ193" i="11"/>
  <c r="AQ192" i="11" s="1"/>
  <c r="AO193" i="11"/>
  <c r="AO192" i="11" s="1"/>
  <c r="AO191" i="11" s="1"/>
  <c r="AM193" i="11"/>
  <c r="AM192" i="11" s="1"/>
  <c r="AL193" i="11"/>
  <c r="AJ193" i="11"/>
  <c r="AH193" i="11"/>
  <c r="AF193" i="11"/>
  <c r="AD193" i="11"/>
  <c r="AB193" i="11"/>
  <c r="Z193" i="11"/>
  <c r="Y193" i="11"/>
  <c r="Y192" i="11" s="1"/>
  <c r="Y191" i="11" s="1"/>
  <c r="W193" i="11"/>
  <c r="W192" i="11" s="1"/>
  <c r="V193" i="11"/>
  <c r="U193" i="11"/>
  <c r="U192" i="11" s="1"/>
  <c r="U191" i="11" s="1"/>
  <c r="T193" i="11"/>
  <c r="R193" i="11"/>
  <c r="O193" i="11"/>
  <c r="O192" i="11" s="1"/>
  <c r="O191" i="11" s="1"/>
  <c r="M193" i="11"/>
  <c r="M192" i="11" s="1"/>
  <c r="M191" i="11" s="1"/>
  <c r="K193" i="11"/>
  <c r="K192" i="11" s="1"/>
  <c r="J193" i="11"/>
  <c r="I193" i="11"/>
  <c r="I192" i="11" s="1"/>
  <c r="I191" i="11" s="1"/>
  <c r="G193" i="11"/>
  <c r="G192" i="11" s="1"/>
  <c r="G191" i="11" s="1"/>
  <c r="F193" i="11"/>
  <c r="AL192" i="11"/>
  <c r="AL191" i="11" s="1"/>
  <c r="AJ192" i="11"/>
  <c r="AJ191" i="11" s="1"/>
  <c r="AH192" i="11"/>
  <c r="AH191" i="11" s="1"/>
  <c r="AF192" i="11"/>
  <c r="AF191" i="11" s="1"/>
  <c r="AD192" i="11"/>
  <c r="AD191" i="11" s="1"/>
  <c r="AB192" i="11"/>
  <c r="AB191" i="11" s="1"/>
  <c r="Z192" i="11"/>
  <c r="Z191" i="11" s="1"/>
  <c r="V192" i="11"/>
  <c r="V191" i="11" s="1"/>
  <c r="T192" i="11"/>
  <c r="T191" i="11" s="1"/>
  <c r="R192" i="11"/>
  <c r="R191" i="11" s="1"/>
  <c r="P192" i="11"/>
  <c r="P191" i="11" s="1"/>
  <c r="J192" i="11"/>
  <c r="J191" i="11" s="1"/>
  <c r="F192" i="11"/>
  <c r="F191" i="11" s="1"/>
  <c r="AU191" i="11"/>
  <c r="AQ191" i="11"/>
  <c r="AM191" i="11"/>
  <c r="W191" i="11"/>
  <c r="K191" i="11"/>
  <c r="AR190" i="11"/>
  <c r="AN190" i="11"/>
  <c r="AP190" i="11" s="1"/>
  <c r="AP189" i="11" s="1"/>
  <c r="AA190" i="11"/>
  <c r="AC190" i="11" s="1"/>
  <c r="N190" i="11"/>
  <c r="H190" i="11"/>
  <c r="L190" i="11" s="1"/>
  <c r="L189" i="11" s="1"/>
  <c r="AU189" i="11"/>
  <c r="AU185" i="11" s="1"/>
  <c r="AU184" i="11" s="1"/>
  <c r="AU183" i="11" s="1"/>
  <c r="AU182" i="11" s="1"/>
  <c r="AS189" i="11"/>
  <c r="AQ189" i="11"/>
  <c r="AQ185" i="11" s="1"/>
  <c r="AQ184" i="11" s="1"/>
  <c r="AQ183" i="11" s="1"/>
  <c r="AQ182" i="11" s="1"/>
  <c r="AO189" i="11"/>
  <c r="AM189" i="11"/>
  <c r="AM185" i="11" s="1"/>
  <c r="AM184" i="11" s="1"/>
  <c r="AM183" i="11" s="1"/>
  <c r="AM182" i="11" s="1"/>
  <c r="AL189" i="11"/>
  <c r="AJ189" i="11"/>
  <c r="AH189" i="11"/>
  <c r="AF189" i="11"/>
  <c r="AD189" i="11"/>
  <c r="AB189" i="11"/>
  <c r="AA189" i="11"/>
  <c r="Z189" i="11"/>
  <c r="Y189" i="11"/>
  <c r="W189" i="11"/>
  <c r="V189" i="11"/>
  <c r="U189" i="11"/>
  <c r="T189" i="11"/>
  <c r="R189" i="11"/>
  <c r="P189" i="11"/>
  <c r="O189" i="11"/>
  <c r="M189" i="11"/>
  <c r="K189" i="11"/>
  <c r="K185" i="11" s="1"/>
  <c r="K184" i="11" s="1"/>
  <c r="K183" i="11" s="1"/>
  <c r="K182" i="11" s="1"/>
  <c r="J189" i="11"/>
  <c r="I189" i="11"/>
  <c r="G189" i="11"/>
  <c r="G185" i="11" s="1"/>
  <c r="G184" i="11" s="1"/>
  <c r="G183" i="11" s="1"/>
  <c r="G182" i="11" s="1"/>
  <c r="F189" i="11"/>
  <c r="AR188" i="11"/>
  <c r="AT188" i="11" s="1"/>
  <c r="AV188" i="11" s="1"/>
  <c r="AN188" i="11"/>
  <c r="AP188" i="11" s="1"/>
  <c r="AP186" i="11" s="1"/>
  <c r="AP185" i="11" s="1"/>
  <c r="AA188" i="11"/>
  <c r="N188" i="11"/>
  <c r="Q188" i="11" s="1"/>
  <c r="S188" i="11" s="1"/>
  <c r="X188" i="11" s="1"/>
  <c r="H188" i="11"/>
  <c r="L188" i="11" s="1"/>
  <c r="AT187" i="11"/>
  <c r="AP187" i="11"/>
  <c r="AR187" i="11" s="1"/>
  <c r="AN187" i="11"/>
  <c r="AC187" i="11"/>
  <c r="AA187" i="11"/>
  <c r="Q187" i="11"/>
  <c r="L187" i="11"/>
  <c r="N187" i="11" s="1"/>
  <c r="H187" i="11"/>
  <c r="AU186" i="11"/>
  <c r="AS186" i="11"/>
  <c r="AQ186" i="11"/>
  <c r="AO186" i="11"/>
  <c r="AN186" i="11"/>
  <c r="AM186" i="11"/>
  <c r="AL186" i="11"/>
  <c r="AL185" i="11" s="1"/>
  <c r="AJ186" i="11"/>
  <c r="AJ185" i="11" s="1"/>
  <c r="AJ184" i="11" s="1"/>
  <c r="AJ183" i="11" s="1"/>
  <c r="AH186" i="11"/>
  <c r="AH185" i="11" s="1"/>
  <c r="AF186" i="11"/>
  <c r="AF185" i="11" s="1"/>
  <c r="AF184" i="11" s="1"/>
  <c r="AD186" i="11"/>
  <c r="AD185" i="11" s="1"/>
  <c r="AB186" i="11"/>
  <c r="AB185" i="11" s="1"/>
  <c r="AB184" i="11" s="1"/>
  <c r="AB183" i="11" s="1"/>
  <c r="AB182" i="11" s="1"/>
  <c r="Z186" i="11"/>
  <c r="Z185" i="11" s="1"/>
  <c r="Y186" i="11"/>
  <c r="W186" i="11"/>
  <c r="V186" i="11"/>
  <c r="V185" i="11" s="1"/>
  <c r="U186" i="11"/>
  <c r="T186" i="11"/>
  <c r="T185" i="11" s="1"/>
  <c r="T184" i="11" s="1"/>
  <c r="R186" i="11"/>
  <c r="R185" i="11" s="1"/>
  <c r="R184" i="11" s="1"/>
  <c r="R183" i="11" s="1"/>
  <c r="R182" i="11" s="1"/>
  <c r="P186" i="11"/>
  <c r="P185" i="11" s="1"/>
  <c r="P184" i="11" s="1"/>
  <c r="O186" i="11"/>
  <c r="M186" i="11"/>
  <c r="L186" i="11"/>
  <c r="L185" i="11" s="1"/>
  <c r="L184" i="11" s="1"/>
  <c r="K186" i="11"/>
  <c r="J186" i="11"/>
  <c r="J185" i="11" s="1"/>
  <c r="J184" i="11" s="1"/>
  <c r="J183" i="11" s="1"/>
  <c r="J182" i="11" s="1"/>
  <c r="I186" i="11"/>
  <c r="H186" i="11"/>
  <c r="G186" i="11"/>
  <c r="F186" i="11"/>
  <c r="F185" i="11" s="1"/>
  <c r="AS185" i="11"/>
  <c r="AS184" i="11" s="1"/>
  <c r="AS183" i="11" s="1"/>
  <c r="AS182" i="11" s="1"/>
  <c r="AO185" i="11"/>
  <c r="AO184" i="11" s="1"/>
  <c r="Y185" i="11"/>
  <c r="Y184" i="11" s="1"/>
  <c r="W185" i="11"/>
  <c r="W184" i="11" s="1"/>
  <c r="W183" i="11" s="1"/>
  <c r="W182" i="11" s="1"/>
  <c r="U185" i="11"/>
  <c r="U184" i="11" s="1"/>
  <c r="O185" i="11"/>
  <c r="O184" i="11" s="1"/>
  <c r="M185" i="11"/>
  <c r="M184" i="11" s="1"/>
  <c r="M183" i="11" s="1"/>
  <c r="M182" i="11" s="1"/>
  <c r="I185" i="11"/>
  <c r="I184" i="11" s="1"/>
  <c r="AP184" i="11"/>
  <c r="AL184" i="11"/>
  <c r="AL183" i="11" s="1"/>
  <c r="AL182" i="11" s="1"/>
  <c r="AH184" i="11"/>
  <c r="AH183" i="11" s="1"/>
  <c r="AH182" i="11" s="1"/>
  <c r="AD184" i="11"/>
  <c r="AD183" i="11" s="1"/>
  <c r="AD182" i="11" s="1"/>
  <c r="Z184" i="11"/>
  <c r="Z183" i="11" s="1"/>
  <c r="Z182" i="11" s="1"/>
  <c r="V184" i="11"/>
  <c r="V183" i="11" s="1"/>
  <c r="V182" i="11" s="1"/>
  <c r="F184" i="11"/>
  <c r="AO183" i="11"/>
  <c r="AO182" i="11" s="1"/>
  <c r="AO166" i="11" s="1"/>
  <c r="Y183" i="11"/>
  <c r="Y182" i="11" s="1"/>
  <c r="U183" i="11"/>
  <c r="U182" i="11" s="1"/>
  <c r="I183" i="11"/>
  <c r="I182" i="11" s="1"/>
  <c r="AJ182" i="11"/>
  <c r="AT179" i="11"/>
  <c r="AV179" i="11" s="1"/>
  <c r="AP179" i="11"/>
  <c r="AR179" i="11" s="1"/>
  <c r="AN179" i="11"/>
  <c r="AC179" i="11"/>
  <c r="AE179" i="11" s="1"/>
  <c r="AG179" i="11" s="1"/>
  <c r="AI179" i="11" s="1"/>
  <c r="AK179" i="11" s="1"/>
  <c r="AA179" i="11"/>
  <c r="Q179" i="11"/>
  <c r="S179" i="11" s="1"/>
  <c r="X179" i="11" s="1"/>
  <c r="L179" i="11"/>
  <c r="N179" i="11" s="1"/>
  <c r="H179" i="11"/>
  <c r="AN178" i="11"/>
  <c r="AA178" i="11"/>
  <c r="AC178" i="11" s="1"/>
  <c r="AE178" i="11" s="1"/>
  <c r="AG178" i="11" s="1"/>
  <c r="AI178" i="11" s="1"/>
  <c r="AK178" i="11" s="1"/>
  <c r="H178" i="11"/>
  <c r="AP177" i="11"/>
  <c r="AR177" i="11" s="1"/>
  <c r="AN177" i="11"/>
  <c r="AC177" i="11"/>
  <c r="AE177" i="11" s="1"/>
  <c r="AA177" i="11"/>
  <c r="L177" i="11"/>
  <c r="H177" i="11"/>
  <c r="AU176" i="11"/>
  <c r="AS176" i="11"/>
  <c r="AQ176" i="11"/>
  <c r="AO176" i="11"/>
  <c r="AM176" i="11"/>
  <c r="AL176" i="11"/>
  <c r="AL175" i="11" s="1"/>
  <c r="AL174" i="11" s="1"/>
  <c r="AJ176" i="11"/>
  <c r="AJ175" i="11" s="1"/>
  <c r="AJ174" i="11" s="1"/>
  <c r="AH176" i="11"/>
  <c r="AH175" i="11" s="1"/>
  <c r="AH174" i="11" s="1"/>
  <c r="AF176" i="11"/>
  <c r="AF175" i="11" s="1"/>
  <c r="AD176" i="11"/>
  <c r="AD175" i="11" s="1"/>
  <c r="AD174" i="11" s="1"/>
  <c r="AB176" i="11"/>
  <c r="AB175" i="11" s="1"/>
  <c r="AB174" i="11" s="1"/>
  <c r="Z176" i="11"/>
  <c r="Z175" i="11" s="1"/>
  <c r="Z174" i="11" s="1"/>
  <c r="Y176" i="11"/>
  <c r="W176" i="11"/>
  <c r="V176" i="11"/>
  <c r="V175" i="11" s="1"/>
  <c r="V174" i="11" s="1"/>
  <c r="U176" i="11"/>
  <c r="T176" i="11"/>
  <c r="T175" i="11" s="1"/>
  <c r="R176" i="11"/>
  <c r="R175" i="11" s="1"/>
  <c r="R174" i="11" s="1"/>
  <c r="P176" i="11"/>
  <c r="P175" i="11" s="1"/>
  <c r="P174" i="11" s="1"/>
  <c r="O176" i="11"/>
  <c r="M176" i="11"/>
  <c r="K176" i="11"/>
  <c r="J176" i="11"/>
  <c r="J175" i="11" s="1"/>
  <c r="J174" i="11" s="1"/>
  <c r="I176" i="11"/>
  <c r="G176" i="11"/>
  <c r="F176" i="11"/>
  <c r="F175" i="11" s="1"/>
  <c r="F174" i="11" s="1"/>
  <c r="AU175" i="11"/>
  <c r="AU174" i="11" s="1"/>
  <c r="AU168" i="11" s="1"/>
  <c r="AU166" i="11" s="1"/>
  <c r="AS175" i="11"/>
  <c r="AS174" i="11" s="1"/>
  <c r="AQ175" i="11"/>
  <c r="AQ174" i="11" s="1"/>
  <c r="AO175" i="11"/>
  <c r="AO174" i="11" s="1"/>
  <c r="AM175" i="11"/>
  <c r="AM174" i="11" s="1"/>
  <c r="Y175" i="11"/>
  <c r="Y174" i="11" s="1"/>
  <c r="W175" i="11"/>
  <c r="W174" i="11" s="1"/>
  <c r="U175" i="11"/>
  <c r="U174" i="11" s="1"/>
  <c r="O175" i="11"/>
  <c r="O174" i="11" s="1"/>
  <c r="O168" i="11" s="1"/>
  <c r="M175" i="11"/>
  <c r="M174" i="11" s="1"/>
  <c r="K175" i="11"/>
  <c r="K174" i="11" s="1"/>
  <c r="I175" i="11"/>
  <c r="I174" i="11" s="1"/>
  <c r="G175" i="11"/>
  <c r="G174" i="11" s="1"/>
  <c r="AF174" i="11"/>
  <c r="T174" i="11"/>
  <c r="X173" i="11"/>
  <c r="AN172" i="11"/>
  <c r="AA172" i="11"/>
  <c r="AC172" i="11" s="1"/>
  <c r="AC171" i="11" s="1"/>
  <c r="AC170" i="11" s="1"/>
  <c r="AC169" i="11" s="1"/>
  <c r="R172" i="11"/>
  <c r="L172" i="11"/>
  <c r="H172" i="11"/>
  <c r="AU171" i="11"/>
  <c r="AS171" i="11"/>
  <c r="AS170" i="11" s="1"/>
  <c r="AS169" i="11" s="1"/>
  <c r="AS168" i="11" s="1"/>
  <c r="AQ171" i="11"/>
  <c r="AO171" i="11"/>
  <c r="AM171" i="11"/>
  <c r="AL171" i="11"/>
  <c r="AL170" i="11" s="1"/>
  <c r="AL169" i="11" s="1"/>
  <c r="AL168" i="11" s="1"/>
  <c r="AL166" i="11" s="1"/>
  <c r="AJ171" i="11"/>
  <c r="AJ170" i="11" s="1"/>
  <c r="AH171" i="11"/>
  <c r="AH170" i="11" s="1"/>
  <c r="AH169" i="11" s="1"/>
  <c r="AF171" i="11"/>
  <c r="AF170" i="11" s="1"/>
  <c r="AD171" i="11"/>
  <c r="AD170" i="11" s="1"/>
  <c r="AD169" i="11" s="1"/>
  <c r="AD168" i="11" s="1"/>
  <c r="AB171" i="11"/>
  <c r="AB170" i="11" s="1"/>
  <c r="Z171" i="11"/>
  <c r="Z170" i="11" s="1"/>
  <c r="Z169" i="11" s="1"/>
  <c r="Y171" i="11"/>
  <c r="W171" i="11"/>
  <c r="V171" i="11"/>
  <c r="V170" i="11" s="1"/>
  <c r="V169" i="11" s="1"/>
  <c r="U171" i="11"/>
  <c r="T171" i="11"/>
  <c r="T170" i="11" s="1"/>
  <c r="R171" i="11"/>
  <c r="R170" i="11" s="1"/>
  <c r="R169" i="11" s="1"/>
  <c r="R168" i="11" s="1"/>
  <c r="R166" i="11" s="1"/>
  <c r="P171" i="11"/>
  <c r="P170" i="11" s="1"/>
  <c r="O171" i="11"/>
  <c r="M171" i="11"/>
  <c r="K171" i="11"/>
  <c r="J171" i="11"/>
  <c r="J170" i="11" s="1"/>
  <c r="J169" i="11" s="1"/>
  <c r="I171" i="11"/>
  <c r="H171" i="11"/>
  <c r="H170" i="11" s="1"/>
  <c r="H169" i="11" s="1"/>
  <c r="G171" i="11"/>
  <c r="G170" i="11" s="1"/>
  <c r="G169" i="11" s="1"/>
  <c r="G168" i="11" s="1"/>
  <c r="F171" i="11"/>
  <c r="F170" i="11" s="1"/>
  <c r="F169" i="11" s="1"/>
  <c r="F168" i="11" s="1"/>
  <c r="AU170" i="11"/>
  <c r="AU169" i="11" s="1"/>
  <c r="AQ170" i="11"/>
  <c r="AQ169" i="11" s="1"/>
  <c r="AO170" i="11"/>
  <c r="AO169" i="11" s="1"/>
  <c r="AO168" i="11" s="1"/>
  <c r="AM170" i="11"/>
  <c r="AM169" i="11" s="1"/>
  <c r="Y170" i="11"/>
  <c r="Y169" i="11" s="1"/>
  <c r="W170" i="11"/>
  <c r="W169" i="11" s="1"/>
  <c r="W168" i="11" s="1"/>
  <c r="W166" i="11" s="1"/>
  <c r="U170" i="11"/>
  <c r="U169" i="11" s="1"/>
  <c r="O170" i="11"/>
  <c r="O169" i="11" s="1"/>
  <c r="M170" i="11"/>
  <c r="M169" i="11" s="1"/>
  <c r="M168" i="11" s="1"/>
  <c r="M166" i="11" s="1"/>
  <c r="K170" i="11"/>
  <c r="K169" i="11" s="1"/>
  <c r="K168" i="11" s="1"/>
  <c r="I170" i="11"/>
  <c r="I169" i="11" s="1"/>
  <c r="I168" i="11" s="1"/>
  <c r="AJ169" i="11"/>
  <c r="AF169" i="11"/>
  <c r="AF168" i="11" s="1"/>
  <c r="AB169" i="11"/>
  <c r="T169" i="11"/>
  <c r="P169" i="11"/>
  <c r="AQ168" i="11"/>
  <c r="AR165" i="11"/>
  <c r="AT165" i="11" s="1"/>
  <c r="AT164" i="11" s="1"/>
  <c r="AI165" i="11"/>
  <c r="AG165" i="11"/>
  <c r="Q165" i="11"/>
  <c r="S165" i="11" s="1"/>
  <c r="AU164" i="11"/>
  <c r="AS164" i="11"/>
  <c r="AQ164" i="11"/>
  <c r="AJ164" i="11"/>
  <c r="AH164" i="11"/>
  <c r="AG164" i="11"/>
  <c r="AF164" i="11"/>
  <c r="W164" i="11"/>
  <c r="V164" i="11"/>
  <c r="U164" i="11"/>
  <c r="T164" i="11"/>
  <c r="R164" i="11"/>
  <c r="Q164" i="11"/>
  <c r="P164" i="11"/>
  <c r="O164" i="11"/>
  <c r="AT163" i="11"/>
  <c r="AR163" i="11"/>
  <c r="AG163" i="11"/>
  <c r="AE163" i="11"/>
  <c r="R163" i="11"/>
  <c r="R162" i="11" s="1"/>
  <c r="N163" i="11"/>
  <c r="Q163" i="11" s="1"/>
  <c r="S163" i="11" s="1"/>
  <c r="AU162" i="11"/>
  <c r="AS162" i="11"/>
  <c r="AR162" i="11"/>
  <c r="AQ162" i="11"/>
  <c r="AJ162" i="11"/>
  <c r="AH162" i="11"/>
  <c r="AF162" i="11"/>
  <c r="AE162" i="11"/>
  <c r="AD162" i="11"/>
  <c r="W162" i="11"/>
  <c r="V162" i="11"/>
  <c r="U162" i="11"/>
  <c r="T162" i="11"/>
  <c r="P162" i="11"/>
  <c r="O162" i="11"/>
  <c r="M162" i="11"/>
  <c r="R161" i="11"/>
  <c r="Q161" i="11"/>
  <c r="P161" i="11"/>
  <c r="W160" i="11"/>
  <c r="V160" i="11"/>
  <c r="U160" i="11"/>
  <c r="T160" i="11"/>
  <c r="R160" i="11"/>
  <c r="P160" i="11"/>
  <c r="O160" i="11"/>
  <c r="AN159" i="11"/>
  <c r="AA159" i="11"/>
  <c r="AC159" i="11" s="1"/>
  <c r="AE159" i="11" s="1"/>
  <c r="H159" i="11"/>
  <c r="AU158" i="11"/>
  <c r="AS158" i="11"/>
  <c r="AQ158" i="11"/>
  <c r="AO158" i="11"/>
  <c r="AM158" i="11"/>
  <c r="AL158" i="11"/>
  <c r="AJ158" i="11"/>
  <c r="AH158" i="11"/>
  <c r="AF158" i="11"/>
  <c r="AD158" i="11"/>
  <c r="AC158" i="11"/>
  <c r="AB158" i="11"/>
  <c r="Z158" i="11"/>
  <c r="Y158" i="11"/>
  <c r="Y151" i="11" s="1"/>
  <c r="W158" i="11"/>
  <c r="V158" i="11"/>
  <c r="U158" i="11"/>
  <c r="T158" i="11"/>
  <c r="R158" i="11"/>
  <c r="P158" i="11"/>
  <c r="O158" i="11"/>
  <c r="M158" i="11"/>
  <c r="K158" i="11"/>
  <c r="J158" i="11"/>
  <c r="I158" i="11"/>
  <c r="G158" i="11"/>
  <c r="G151" i="11" s="1"/>
  <c r="F158" i="11"/>
  <c r="AO157" i="11"/>
  <c r="AO156" i="11" s="1"/>
  <c r="AN157" i="11"/>
  <c r="AD157" i="11"/>
  <c r="AD156" i="11" s="1"/>
  <c r="AD151" i="11" s="1"/>
  <c r="AB157" i="11"/>
  <c r="AB156" i="11" s="1"/>
  <c r="AA157" i="11"/>
  <c r="R157" i="11"/>
  <c r="R156" i="11" s="1"/>
  <c r="R151" i="11" s="1"/>
  <c r="P157" i="11"/>
  <c r="P156" i="11" s="1"/>
  <c r="M157" i="11"/>
  <c r="M156" i="11" s="1"/>
  <c r="K157" i="11"/>
  <c r="J157" i="11"/>
  <c r="I157" i="11"/>
  <c r="I156" i="11" s="1"/>
  <c r="G157" i="11"/>
  <c r="H157" i="11" s="1"/>
  <c r="AU156" i="11"/>
  <c r="AS156" i="11"/>
  <c r="AQ156" i="11"/>
  <c r="AN156" i="11"/>
  <c r="AM156" i="11"/>
  <c r="AL156" i="11"/>
  <c r="AJ156" i="11"/>
  <c r="AH156" i="11"/>
  <c r="AF156" i="11"/>
  <c r="AA156" i="11"/>
  <c r="Z156" i="11"/>
  <c r="Z151" i="11" s="1"/>
  <c r="Y156" i="11"/>
  <c r="W156" i="11"/>
  <c r="V156" i="11"/>
  <c r="U156" i="11"/>
  <c r="T156" i="11"/>
  <c r="O156" i="11"/>
  <c r="K156" i="11"/>
  <c r="J156" i="11"/>
  <c r="J151" i="11" s="1"/>
  <c r="G156" i="11"/>
  <c r="F156" i="11"/>
  <c r="AN155" i="11"/>
  <c r="AP155" i="11" s="1"/>
  <c r="AP154" i="11" s="1"/>
  <c r="AA155" i="11"/>
  <c r="H155" i="11"/>
  <c r="L155" i="11" s="1"/>
  <c r="N155" i="11" s="1"/>
  <c r="G155" i="11"/>
  <c r="AU154" i="11"/>
  <c r="AS154" i="11"/>
  <c r="AQ154" i="11"/>
  <c r="AO154" i="11"/>
  <c r="AN154" i="11"/>
  <c r="AM154" i="11"/>
  <c r="AL154" i="11"/>
  <c r="AJ154" i="11"/>
  <c r="AH154" i="11"/>
  <c r="AF154" i="11"/>
  <c r="AD154" i="11"/>
  <c r="AB154" i="11"/>
  <c r="Z154" i="11"/>
  <c r="Y154" i="11"/>
  <c r="W154" i="11"/>
  <c r="V154" i="11"/>
  <c r="U154" i="11"/>
  <c r="T154" i="11"/>
  <c r="T151" i="11" s="1"/>
  <c r="R154" i="11"/>
  <c r="P154" i="11"/>
  <c r="O154" i="11"/>
  <c r="M154" i="11"/>
  <c r="K154" i="11"/>
  <c r="J154" i="11"/>
  <c r="I154" i="11"/>
  <c r="H154" i="11"/>
  <c r="G154" i="11"/>
  <c r="F154" i="11"/>
  <c r="AR153" i="11"/>
  <c r="AG153" i="11"/>
  <c r="AG152" i="11" s="1"/>
  <c r="AE153" i="11"/>
  <c r="L153" i="11"/>
  <c r="N153" i="11" s="1"/>
  <c r="N152" i="11" s="1"/>
  <c r="AR152" i="11"/>
  <c r="AP152" i="11"/>
  <c r="AO152" i="11"/>
  <c r="AN152" i="11"/>
  <c r="AM152" i="11"/>
  <c r="AL152" i="11"/>
  <c r="AE152" i="11"/>
  <c r="AD152" i="11"/>
  <c r="AC152" i="11"/>
  <c r="AB152" i="11"/>
  <c r="AA152" i="11"/>
  <c r="Z152" i="11"/>
  <c r="Y152" i="11"/>
  <c r="W152" i="11"/>
  <c r="V152" i="11"/>
  <c r="U152" i="11"/>
  <c r="T152" i="11"/>
  <c r="R152" i="11"/>
  <c r="P152" i="11"/>
  <c r="M152" i="11"/>
  <c r="L152" i="11"/>
  <c r="K152" i="11"/>
  <c r="AL151" i="11"/>
  <c r="V151" i="11"/>
  <c r="F151" i="11"/>
  <c r="AP150" i="11"/>
  <c r="AR150" i="11" s="1"/>
  <c r="AN150" i="11"/>
  <c r="AC150" i="11"/>
  <c r="AE150" i="11" s="1"/>
  <c r="AE149" i="11" s="1"/>
  <c r="AA150" i="11"/>
  <c r="L150" i="11"/>
  <c r="H150" i="11"/>
  <c r="AU149" i="11"/>
  <c r="AS149" i="11"/>
  <c r="AQ149" i="11"/>
  <c r="AP149" i="11"/>
  <c r="AO149" i="11"/>
  <c r="AN149" i="11"/>
  <c r="AM149" i="11"/>
  <c r="AL149" i="11"/>
  <c r="AJ149" i="11"/>
  <c r="AH149" i="11"/>
  <c r="AF149" i="11"/>
  <c r="AD149" i="11"/>
  <c r="AB149" i="11"/>
  <c r="AA149" i="11"/>
  <c r="Z149" i="11"/>
  <c r="Y149" i="11"/>
  <c r="W149" i="11"/>
  <c r="V149" i="11"/>
  <c r="U149" i="11"/>
  <c r="T149" i="11"/>
  <c r="R149" i="11"/>
  <c r="P149" i="11"/>
  <c r="O149" i="11"/>
  <c r="M149" i="11"/>
  <c r="K149" i="11"/>
  <c r="J149" i="11"/>
  <c r="I149" i="11"/>
  <c r="H149" i="11"/>
  <c r="G149" i="11"/>
  <c r="F149" i="11"/>
  <c r="AP148" i="11"/>
  <c r="AR148" i="11" s="1"/>
  <c r="AN148" i="11"/>
  <c r="AC148" i="11"/>
  <c r="AE148" i="11" s="1"/>
  <c r="AE147" i="11" s="1"/>
  <c r="AA148" i="11"/>
  <c r="L148" i="11"/>
  <c r="H148" i="11"/>
  <c r="AU147" i="11"/>
  <c r="AS147" i="11"/>
  <c r="AQ147" i="11"/>
  <c r="AP147" i="11"/>
  <c r="AO147" i="11"/>
  <c r="AN147" i="11"/>
  <c r="AM147" i="11"/>
  <c r="AL147" i="11"/>
  <c r="AJ147" i="11"/>
  <c r="AH147" i="11"/>
  <c r="AF147" i="11"/>
  <c r="AD147" i="11"/>
  <c r="AB147" i="11"/>
  <c r="AA147" i="11"/>
  <c r="Z147" i="11"/>
  <c r="Y147" i="11"/>
  <c r="W147" i="11"/>
  <c r="V147" i="11"/>
  <c r="U147" i="11"/>
  <c r="T147" i="11"/>
  <c r="R147" i="11"/>
  <c r="P147" i="11"/>
  <c r="O147" i="11"/>
  <c r="M147" i="11"/>
  <c r="K147" i="11"/>
  <c r="J147" i="11"/>
  <c r="I147" i="11"/>
  <c r="H147" i="11"/>
  <c r="G147" i="11"/>
  <c r="F147" i="11"/>
  <c r="AP146" i="11"/>
  <c r="AR146" i="11" s="1"/>
  <c r="AN146" i="11"/>
  <c r="AC146" i="11"/>
  <c r="AE146" i="11" s="1"/>
  <c r="AE145" i="11" s="1"/>
  <c r="AE144" i="11" s="1"/>
  <c r="AA146" i="11"/>
  <c r="L146" i="11"/>
  <c r="H146" i="11"/>
  <c r="AU145" i="11"/>
  <c r="AS145" i="11"/>
  <c r="AQ145" i="11"/>
  <c r="AP145" i="11"/>
  <c r="AP144" i="11" s="1"/>
  <c r="AO145" i="11"/>
  <c r="AN145" i="11"/>
  <c r="AN144" i="11" s="1"/>
  <c r="AM145" i="11"/>
  <c r="AL145" i="11"/>
  <c r="AL144" i="11" s="1"/>
  <c r="AJ145" i="11"/>
  <c r="AJ144" i="11" s="1"/>
  <c r="AH145" i="11"/>
  <c r="AH144" i="11" s="1"/>
  <c r="AF145" i="11"/>
  <c r="AF144" i="11" s="1"/>
  <c r="AF131" i="11" s="1"/>
  <c r="AD145" i="11"/>
  <c r="AD144" i="11" s="1"/>
  <c r="AB145" i="11"/>
  <c r="AB144" i="11" s="1"/>
  <c r="AA145" i="11"/>
  <c r="Z145" i="11"/>
  <c r="Z144" i="11" s="1"/>
  <c r="Y145" i="11"/>
  <c r="W145" i="11"/>
  <c r="V145" i="11"/>
  <c r="V144" i="11" s="1"/>
  <c r="U145" i="11"/>
  <c r="T145" i="11"/>
  <c r="T144" i="11" s="1"/>
  <c r="R145" i="11"/>
  <c r="R144" i="11" s="1"/>
  <c r="P145" i="11"/>
  <c r="P144" i="11" s="1"/>
  <c r="O145" i="11"/>
  <c r="M145" i="11"/>
  <c r="K145" i="11"/>
  <c r="J145" i="11"/>
  <c r="J144" i="11" s="1"/>
  <c r="I145" i="11"/>
  <c r="H145" i="11"/>
  <c r="H144" i="11" s="1"/>
  <c r="G145" i="11"/>
  <c r="F145" i="11"/>
  <c r="F144" i="11" s="1"/>
  <c r="AU144" i="11"/>
  <c r="AS144" i="11"/>
  <c r="AQ144" i="11"/>
  <c r="AO144" i="11"/>
  <c r="AM144" i="11"/>
  <c r="AA144" i="11"/>
  <c r="Y144" i="11"/>
  <c r="W144" i="11"/>
  <c r="U144" i="11"/>
  <c r="O144" i="11"/>
  <c r="M144" i="11"/>
  <c r="K144" i="11"/>
  <c r="I144" i="11"/>
  <c r="G144" i="11"/>
  <c r="AN143" i="11"/>
  <c r="AA143" i="11"/>
  <c r="AC143" i="11" s="1"/>
  <c r="AE143" i="11" s="1"/>
  <c r="AG143" i="11" s="1"/>
  <c r="AI143" i="11" s="1"/>
  <c r="AK143" i="11" s="1"/>
  <c r="H143" i="11"/>
  <c r="AP142" i="11"/>
  <c r="AR142" i="11" s="1"/>
  <c r="AN142" i="11"/>
  <c r="AC142" i="11"/>
  <c r="AE142" i="11" s="1"/>
  <c r="AG142" i="11" s="1"/>
  <c r="AA142" i="11"/>
  <c r="L142" i="11"/>
  <c r="H142" i="11"/>
  <c r="AU141" i="11"/>
  <c r="AS141" i="11"/>
  <c r="AQ141" i="11"/>
  <c r="AO141" i="11"/>
  <c r="AM141" i="11"/>
  <c r="AL141" i="11"/>
  <c r="AJ141" i="11"/>
  <c r="AH141" i="11"/>
  <c r="AF141" i="11"/>
  <c r="AD141" i="11"/>
  <c r="AB141" i="11"/>
  <c r="Z141" i="11"/>
  <c r="Y141" i="11"/>
  <c r="W141" i="11"/>
  <c r="V141" i="11"/>
  <c r="U141" i="11"/>
  <c r="T141" i="11"/>
  <c r="R141" i="11"/>
  <c r="P141" i="11"/>
  <c r="O141" i="11"/>
  <c r="M141" i="11"/>
  <c r="K141" i="11"/>
  <c r="J141" i="11"/>
  <c r="I141" i="11"/>
  <c r="G141" i="11"/>
  <c r="F141" i="11"/>
  <c r="AP140" i="11"/>
  <c r="AR140" i="11" s="1"/>
  <c r="AN140" i="11"/>
  <c r="AG140" i="11"/>
  <c r="AC140" i="11"/>
  <c r="AE140" i="11" s="1"/>
  <c r="AE139" i="11" s="1"/>
  <c r="AA140" i="11"/>
  <c r="L140" i="11"/>
  <c r="H140" i="11"/>
  <c r="AU139" i="11"/>
  <c r="AS139" i="11"/>
  <c r="AQ139" i="11"/>
  <c r="AP139" i="11"/>
  <c r="AO139" i="11"/>
  <c r="AN139" i="11"/>
  <c r="AM139" i="11"/>
  <c r="AL139" i="11"/>
  <c r="AJ139" i="11"/>
  <c r="AH139" i="11"/>
  <c r="AF139" i="11"/>
  <c r="AD139" i="11"/>
  <c r="AB139" i="11"/>
  <c r="AA139" i="11"/>
  <c r="Z139" i="11"/>
  <c r="Y139" i="11"/>
  <c r="W139" i="11"/>
  <c r="V139" i="11"/>
  <c r="U139" i="11"/>
  <c r="T139" i="11"/>
  <c r="R139" i="11"/>
  <c r="P139" i="11"/>
  <c r="O139" i="11"/>
  <c r="M139" i="11"/>
  <c r="K139" i="11"/>
  <c r="J139" i="11"/>
  <c r="I139" i="11"/>
  <c r="H139" i="11"/>
  <c r="G139" i="11"/>
  <c r="F139" i="11"/>
  <c r="AP138" i="11"/>
  <c r="AR138" i="11" s="1"/>
  <c r="AN138" i="11"/>
  <c r="AG138" i="11"/>
  <c r="AC138" i="11"/>
  <c r="AE138" i="11" s="1"/>
  <c r="AE137" i="11" s="1"/>
  <c r="AA138" i="11"/>
  <c r="L138" i="11"/>
  <c r="H138" i="11"/>
  <c r="AU137" i="11"/>
  <c r="AS137" i="11"/>
  <c r="AQ137" i="11"/>
  <c r="AP137" i="11"/>
  <c r="AO137" i="11"/>
  <c r="AN137" i="11"/>
  <c r="AM137" i="11"/>
  <c r="AL137" i="11"/>
  <c r="AJ137" i="11"/>
  <c r="AH137" i="11"/>
  <c r="AF137" i="11"/>
  <c r="AD137" i="11"/>
  <c r="AB137" i="11"/>
  <c r="AA137" i="11"/>
  <c r="Z137" i="11"/>
  <c r="Y137" i="11"/>
  <c r="W137" i="11"/>
  <c r="V137" i="11"/>
  <c r="U137" i="11"/>
  <c r="T137" i="11"/>
  <c r="R137" i="11"/>
  <c r="P137" i="11"/>
  <c r="O137" i="11"/>
  <c r="M137" i="11"/>
  <c r="K137" i="11"/>
  <c r="J137" i="11"/>
  <c r="I137" i="11"/>
  <c r="H137" i="11"/>
  <c r="G137" i="11"/>
  <c r="F137" i="11"/>
  <c r="AP136" i="11"/>
  <c r="AR136" i="11" s="1"/>
  <c r="AN136" i="11"/>
  <c r="AG136" i="11"/>
  <c r="AC136" i="11"/>
  <c r="AE136" i="11" s="1"/>
  <c r="AE135" i="11" s="1"/>
  <c r="AA136" i="11"/>
  <c r="L136" i="11"/>
  <c r="H136" i="11"/>
  <c r="AU135" i="11"/>
  <c r="AS135" i="11"/>
  <c r="AQ135" i="11"/>
  <c r="AP135" i="11"/>
  <c r="AO135" i="11"/>
  <c r="AN135" i="11"/>
  <c r="AM135" i="11"/>
  <c r="AL135" i="11"/>
  <c r="AJ135" i="11"/>
  <c r="AH135" i="11"/>
  <c r="AF135" i="11"/>
  <c r="AD135" i="11"/>
  <c r="AB135" i="11"/>
  <c r="AA135" i="11"/>
  <c r="Z135" i="11"/>
  <c r="Y135" i="11"/>
  <c r="W135" i="11"/>
  <c r="V135" i="11"/>
  <c r="U135" i="11"/>
  <c r="T135" i="11"/>
  <c r="R135" i="11"/>
  <c r="P135" i="11"/>
  <c r="O135" i="11"/>
  <c r="M135" i="11"/>
  <c r="K135" i="11"/>
  <c r="J135" i="11"/>
  <c r="I135" i="11"/>
  <c r="H135" i="11"/>
  <c r="G135" i="11"/>
  <c r="F135" i="11"/>
  <c r="AP134" i="11"/>
  <c r="AR134" i="11" s="1"/>
  <c r="AN134" i="11"/>
  <c r="AG134" i="11"/>
  <c r="AC134" i="11"/>
  <c r="AE134" i="11" s="1"/>
  <c r="AE133" i="11" s="1"/>
  <c r="AA134" i="11"/>
  <c r="L134" i="11"/>
  <c r="H134" i="11"/>
  <c r="AU133" i="11"/>
  <c r="AS133" i="11"/>
  <c r="AQ133" i="11"/>
  <c r="AP133" i="11"/>
  <c r="AO133" i="11"/>
  <c r="AN133" i="11"/>
  <c r="AM133" i="11"/>
  <c r="AL133" i="11"/>
  <c r="AJ133" i="11"/>
  <c r="AJ132" i="11" s="1"/>
  <c r="AH133" i="11"/>
  <c r="AH132" i="11" s="1"/>
  <c r="AH131" i="11" s="1"/>
  <c r="AF133" i="11"/>
  <c r="AF132" i="11" s="1"/>
  <c r="AD133" i="11"/>
  <c r="AB133" i="11"/>
  <c r="AB132" i="11" s="1"/>
  <c r="AA133" i="11"/>
  <c r="Z133" i="11"/>
  <c r="Y133" i="11"/>
  <c r="W133" i="11"/>
  <c r="V133" i="11"/>
  <c r="V132" i="11" s="1"/>
  <c r="V131" i="11" s="1"/>
  <c r="U133" i="11"/>
  <c r="T133" i="11"/>
  <c r="T132" i="11" s="1"/>
  <c r="R133" i="11"/>
  <c r="P133" i="11"/>
  <c r="P132" i="11" s="1"/>
  <c r="P131" i="11" s="1"/>
  <c r="O133" i="11"/>
  <c r="M133" i="11"/>
  <c r="K133" i="11"/>
  <c r="J133" i="11"/>
  <c r="I133" i="11"/>
  <c r="H133" i="11"/>
  <c r="G133" i="11"/>
  <c r="F133" i="11"/>
  <c r="F132" i="11" s="1"/>
  <c r="AU132" i="11"/>
  <c r="AU131" i="11" s="1"/>
  <c r="AS132" i="11"/>
  <c r="AQ132" i="11"/>
  <c r="AQ131" i="11" s="1"/>
  <c r="AO132" i="11"/>
  <c r="AM132" i="11"/>
  <c r="AM131" i="11" s="1"/>
  <c r="Y132" i="11"/>
  <c r="Y131" i="11" s="1"/>
  <c r="W132" i="11"/>
  <c r="W131" i="11" s="1"/>
  <c r="U132" i="11"/>
  <c r="U131" i="11" s="1"/>
  <c r="O132" i="11"/>
  <c r="O131" i="11" s="1"/>
  <c r="M132" i="11"/>
  <c r="M131" i="11" s="1"/>
  <c r="K132" i="11"/>
  <c r="K131" i="11" s="1"/>
  <c r="I132" i="11"/>
  <c r="I131" i="11" s="1"/>
  <c r="G132" i="11"/>
  <c r="G131" i="11" s="1"/>
  <c r="AJ131" i="11"/>
  <c r="AB131" i="11"/>
  <c r="T131" i="11"/>
  <c r="AT130" i="11"/>
  <c r="AV130" i="11" s="1"/>
  <c r="AP130" i="11"/>
  <c r="AR130" i="11" s="1"/>
  <c r="AN130" i="11"/>
  <c r="AC130" i="11"/>
  <c r="AE130" i="11" s="1"/>
  <c r="AG130" i="11" s="1"/>
  <c r="AI130" i="11" s="1"/>
  <c r="AK130" i="11" s="1"/>
  <c r="AA130" i="11"/>
  <c r="Q130" i="11"/>
  <c r="S130" i="11" s="1"/>
  <c r="X130" i="11" s="1"/>
  <c r="L130" i="11"/>
  <c r="N130" i="11" s="1"/>
  <c r="H130" i="11"/>
  <c r="AN129" i="11"/>
  <c r="AA129" i="11"/>
  <c r="AC129" i="11" s="1"/>
  <c r="AE129" i="11" s="1"/>
  <c r="H129" i="11"/>
  <c r="AU128" i="11"/>
  <c r="AU127" i="11" s="1"/>
  <c r="AS128" i="11"/>
  <c r="AS127" i="11" s="1"/>
  <c r="AS126" i="11" s="1"/>
  <c r="AQ128" i="11"/>
  <c r="AQ127" i="11" s="1"/>
  <c r="AO128" i="11"/>
  <c r="AO127" i="11" s="1"/>
  <c r="AO126" i="11" s="1"/>
  <c r="AM128" i="11"/>
  <c r="AM127" i="11" s="1"/>
  <c r="AL128" i="11"/>
  <c r="AJ128" i="11"/>
  <c r="AH128" i="11"/>
  <c r="AF128" i="11"/>
  <c r="AD128" i="11"/>
  <c r="AB128" i="11"/>
  <c r="AA128" i="11"/>
  <c r="AA127" i="11" s="1"/>
  <c r="Z128" i="11"/>
  <c r="Y128" i="11"/>
  <c r="Y127" i="11" s="1"/>
  <c r="Y126" i="11" s="1"/>
  <c r="W128" i="11"/>
  <c r="W127" i="11" s="1"/>
  <c r="W126" i="11" s="1"/>
  <c r="W125" i="11" s="1"/>
  <c r="V128" i="11"/>
  <c r="U128" i="11"/>
  <c r="U127" i="11" s="1"/>
  <c r="U126" i="11" s="1"/>
  <c r="U125" i="11" s="1"/>
  <c r="T128" i="11"/>
  <c r="R128" i="11"/>
  <c r="P128" i="11"/>
  <c r="O128" i="11"/>
  <c r="O127" i="11" s="1"/>
  <c r="M128" i="11"/>
  <c r="M127" i="11" s="1"/>
  <c r="M126" i="11" s="1"/>
  <c r="M125" i="11" s="1"/>
  <c r="K128" i="11"/>
  <c r="K127" i="11" s="1"/>
  <c r="J128" i="11"/>
  <c r="I128" i="11"/>
  <c r="I127" i="11" s="1"/>
  <c r="I126" i="11" s="1"/>
  <c r="I125" i="11" s="1"/>
  <c r="G128" i="11"/>
  <c r="G127" i="11" s="1"/>
  <c r="G126" i="11" s="1"/>
  <c r="G125" i="11" s="1"/>
  <c r="F128" i="11"/>
  <c r="AL127" i="11"/>
  <c r="AL126" i="11" s="1"/>
  <c r="AJ127" i="11"/>
  <c r="AJ126" i="11" s="1"/>
  <c r="AJ125" i="11" s="1"/>
  <c r="AH127" i="11"/>
  <c r="AH126" i="11" s="1"/>
  <c r="AF127" i="11"/>
  <c r="AF126" i="11" s="1"/>
  <c r="AD127" i="11"/>
  <c r="AD126" i="11" s="1"/>
  <c r="AB127" i="11"/>
  <c r="AB126" i="11" s="1"/>
  <c r="AB125" i="11" s="1"/>
  <c r="Z127" i="11"/>
  <c r="Z126" i="11" s="1"/>
  <c r="V127" i="11"/>
  <c r="V126" i="11" s="1"/>
  <c r="T127" i="11"/>
  <c r="T126" i="11" s="1"/>
  <c r="T125" i="11" s="1"/>
  <c r="R127" i="11"/>
  <c r="R126" i="11" s="1"/>
  <c r="P127" i="11"/>
  <c r="P126" i="11" s="1"/>
  <c r="J127" i="11"/>
  <c r="J126" i="11" s="1"/>
  <c r="F127" i="11"/>
  <c r="F126" i="11" s="1"/>
  <c r="AU126" i="11"/>
  <c r="AQ126" i="11"/>
  <c r="AQ125" i="11" s="1"/>
  <c r="AM126" i="11"/>
  <c r="AA126" i="11"/>
  <c r="O126" i="11"/>
  <c r="K126" i="11"/>
  <c r="K125" i="11" s="1"/>
  <c r="V125" i="11"/>
  <c r="AP124" i="11"/>
  <c r="AR124" i="11" s="1"/>
  <c r="AN124" i="11"/>
  <c r="AC124" i="11"/>
  <c r="AE124" i="11" s="1"/>
  <c r="AE123" i="11" s="1"/>
  <c r="AE122" i="11" s="1"/>
  <c r="AE121" i="11" s="1"/>
  <c r="AA124" i="11"/>
  <c r="L124" i="11"/>
  <c r="H124" i="11"/>
  <c r="AU123" i="11"/>
  <c r="AU122" i="11" s="1"/>
  <c r="AU121" i="11" s="1"/>
  <c r="AS123" i="11"/>
  <c r="AQ123" i="11"/>
  <c r="AP123" i="11"/>
  <c r="AP122" i="11" s="1"/>
  <c r="AP121" i="11" s="1"/>
  <c r="AO123" i="11"/>
  <c r="AO122" i="11" s="1"/>
  <c r="AO121" i="11" s="1"/>
  <c r="AN123" i="11"/>
  <c r="AN122" i="11" s="1"/>
  <c r="AM123" i="11"/>
  <c r="AL123" i="11"/>
  <c r="AL122" i="11" s="1"/>
  <c r="AL121" i="11" s="1"/>
  <c r="AJ123" i="11"/>
  <c r="AJ122" i="11" s="1"/>
  <c r="AJ121" i="11" s="1"/>
  <c r="AH123" i="11"/>
  <c r="AH122" i="11" s="1"/>
  <c r="AH121" i="11" s="1"/>
  <c r="AF123" i="11"/>
  <c r="AF122" i="11" s="1"/>
  <c r="AF121" i="11" s="1"/>
  <c r="AD123" i="11"/>
  <c r="AD122" i="11" s="1"/>
  <c r="AD121" i="11" s="1"/>
  <c r="AB123" i="11"/>
  <c r="AB122" i="11" s="1"/>
  <c r="AB121" i="11" s="1"/>
  <c r="AA123" i="11"/>
  <c r="Z123" i="11"/>
  <c r="Z122" i="11" s="1"/>
  <c r="Z121" i="11" s="1"/>
  <c r="Y123" i="11"/>
  <c r="W123" i="11"/>
  <c r="W122" i="11" s="1"/>
  <c r="W121" i="11" s="1"/>
  <c r="V123" i="11"/>
  <c r="V122" i="11" s="1"/>
  <c r="V121" i="11" s="1"/>
  <c r="U123" i="11"/>
  <c r="T123" i="11"/>
  <c r="T122" i="11" s="1"/>
  <c r="R123" i="11"/>
  <c r="R122" i="11" s="1"/>
  <c r="R121" i="11" s="1"/>
  <c r="P123" i="11"/>
  <c r="P122" i="11" s="1"/>
  <c r="O123" i="11"/>
  <c r="M123" i="11"/>
  <c r="K123" i="11"/>
  <c r="K122" i="11" s="1"/>
  <c r="K121" i="11" s="1"/>
  <c r="J123" i="11"/>
  <c r="J122" i="11" s="1"/>
  <c r="J121" i="11" s="1"/>
  <c r="I123" i="11"/>
  <c r="H123" i="11"/>
  <c r="H122" i="11" s="1"/>
  <c r="H121" i="11" s="1"/>
  <c r="G123" i="11"/>
  <c r="G122" i="11" s="1"/>
  <c r="G121" i="11" s="1"/>
  <c r="F123" i="11"/>
  <c r="F122" i="11" s="1"/>
  <c r="F121" i="11" s="1"/>
  <c r="AS122" i="11"/>
  <c r="AS121" i="11" s="1"/>
  <c r="AQ122" i="11"/>
  <c r="AQ121" i="11" s="1"/>
  <c r="AM122" i="11"/>
  <c r="AM121" i="11" s="1"/>
  <c r="AA122" i="11"/>
  <c r="AA121" i="11" s="1"/>
  <c r="Y122" i="11"/>
  <c r="Y121" i="11" s="1"/>
  <c r="Y113" i="11" s="1"/>
  <c r="U122" i="11"/>
  <c r="U121" i="11" s="1"/>
  <c r="O122" i="11"/>
  <c r="O121" i="11" s="1"/>
  <c r="M122" i="11"/>
  <c r="M121" i="11" s="1"/>
  <c r="M113" i="11" s="1"/>
  <c r="I122" i="11"/>
  <c r="I121" i="11" s="1"/>
  <c r="AN121" i="11"/>
  <c r="T121" i="11"/>
  <c r="P121" i="11"/>
  <c r="AT120" i="11"/>
  <c r="AP120" i="11"/>
  <c r="AR120" i="11" s="1"/>
  <c r="AN120" i="11"/>
  <c r="AC120" i="11"/>
  <c r="AA120" i="11"/>
  <c r="X120" i="11"/>
  <c r="N120" i="11"/>
  <c r="M120" i="11"/>
  <c r="L120" i="11"/>
  <c r="L119" i="11" s="1"/>
  <c r="H120" i="11"/>
  <c r="AU119" i="11"/>
  <c r="AS119" i="11"/>
  <c r="AR119" i="11"/>
  <c r="AQ119" i="11"/>
  <c r="AP119" i="11"/>
  <c r="AO119" i="11"/>
  <c r="AN119" i="11"/>
  <c r="AM119" i="11"/>
  <c r="AL119" i="11"/>
  <c r="AJ119" i="11"/>
  <c r="AH119" i="11"/>
  <c r="AF119" i="11"/>
  <c r="AD119" i="11"/>
  <c r="AB119" i="11"/>
  <c r="AA119" i="11"/>
  <c r="Z119" i="11"/>
  <c r="Y119" i="11"/>
  <c r="X119" i="11"/>
  <c r="W119" i="11"/>
  <c r="V119" i="11"/>
  <c r="U119" i="11"/>
  <c r="T119" i="11"/>
  <c r="R119" i="11"/>
  <c r="P119" i="11"/>
  <c r="O119" i="11"/>
  <c r="M119" i="11"/>
  <c r="K119" i="11"/>
  <c r="J119" i="11"/>
  <c r="I119" i="11"/>
  <c r="H119" i="11"/>
  <c r="G119" i="11"/>
  <c r="G115" i="11" s="1"/>
  <c r="G114" i="11" s="1"/>
  <c r="F119" i="11"/>
  <c r="AR118" i="11"/>
  <c r="AT118" i="11" s="1"/>
  <c r="AV118" i="11" s="1"/>
  <c r="AN118" i="11"/>
  <c r="AP118" i="11" s="1"/>
  <c r="AP116" i="11" s="1"/>
  <c r="AP115" i="11" s="1"/>
  <c r="AA118" i="11"/>
  <c r="W118" i="11"/>
  <c r="W116" i="11" s="1"/>
  <c r="V118" i="11"/>
  <c r="U118" i="11"/>
  <c r="U116" i="11" s="1"/>
  <c r="U115" i="11" s="1"/>
  <c r="U114" i="11" s="1"/>
  <c r="T118" i="11"/>
  <c r="N118" i="11"/>
  <c r="Q118" i="11" s="1"/>
  <c r="S118" i="11" s="1"/>
  <c r="H118" i="11"/>
  <c r="L118" i="11" s="1"/>
  <c r="AT117" i="11"/>
  <c r="AP117" i="11"/>
  <c r="AR117" i="11" s="1"/>
  <c r="AN117" i="11"/>
  <c r="AC117" i="11"/>
  <c r="AA117" i="11"/>
  <c r="Q117" i="11"/>
  <c r="L117" i="11"/>
  <c r="N117" i="11" s="1"/>
  <c r="H117" i="11"/>
  <c r="AU116" i="11"/>
  <c r="AS116" i="11"/>
  <c r="AR116" i="11"/>
  <c r="AR115" i="11" s="1"/>
  <c r="AR114" i="11" s="1"/>
  <c r="AQ116" i="11"/>
  <c r="AO116" i="11"/>
  <c r="AN116" i="11"/>
  <c r="AM116" i="11"/>
  <c r="AL116" i="11"/>
  <c r="AL115" i="11" s="1"/>
  <c r="AJ116" i="11"/>
  <c r="AJ115" i="11" s="1"/>
  <c r="AJ114" i="11" s="1"/>
  <c r="AH116" i="11"/>
  <c r="AH115" i="11" s="1"/>
  <c r="AF116" i="11"/>
  <c r="AF115" i="11" s="1"/>
  <c r="AF114" i="11" s="1"/>
  <c r="AD116" i="11"/>
  <c r="AD115" i="11" s="1"/>
  <c r="AB116" i="11"/>
  <c r="AB115" i="11" s="1"/>
  <c r="AB114" i="11" s="1"/>
  <c r="Z116" i="11"/>
  <c r="Z115" i="11" s="1"/>
  <c r="Y116" i="11"/>
  <c r="V116" i="11"/>
  <c r="V115" i="11" s="1"/>
  <c r="V114" i="11" s="1"/>
  <c r="V113" i="11" s="1"/>
  <c r="T116" i="11"/>
  <c r="T115" i="11" s="1"/>
  <c r="T114" i="11" s="1"/>
  <c r="R116" i="11"/>
  <c r="R115" i="11" s="1"/>
  <c r="R114" i="11" s="1"/>
  <c r="P116" i="11"/>
  <c r="P115" i="11" s="1"/>
  <c r="P114" i="11" s="1"/>
  <c r="O116" i="11"/>
  <c r="M116" i="11"/>
  <c r="L116" i="11"/>
  <c r="L115" i="11" s="1"/>
  <c r="L114" i="11" s="1"/>
  <c r="K116" i="11"/>
  <c r="J116" i="11"/>
  <c r="J115" i="11" s="1"/>
  <c r="I116" i="11"/>
  <c r="H116" i="11"/>
  <c r="H115" i="11" s="1"/>
  <c r="H114" i="11" s="1"/>
  <c r="G116" i="11"/>
  <c r="F116" i="11"/>
  <c r="F115" i="11" s="1"/>
  <c r="F114" i="11" s="1"/>
  <c r="F113" i="11" s="1"/>
  <c r="AU115" i="11"/>
  <c r="AU114" i="11" s="1"/>
  <c r="AS115" i="11"/>
  <c r="AS114" i="11" s="1"/>
  <c r="AS113" i="11" s="1"/>
  <c r="AQ115" i="11"/>
  <c r="AQ114" i="11" s="1"/>
  <c r="AO115" i="11"/>
  <c r="AO114" i="11" s="1"/>
  <c r="AM115" i="11"/>
  <c r="AM114" i="11" s="1"/>
  <c r="AM113" i="11" s="1"/>
  <c r="Y115" i="11"/>
  <c r="Y114" i="11" s="1"/>
  <c r="W115" i="11"/>
  <c r="W114" i="11" s="1"/>
  <c r="O115" i="11"/>
  <c r="O114" i="11" s="1"/>
  <c r="O113" i="11" s="1"/>
  <c r="M115" i="11"/>
  <c r="M114" i="11" s="1"/>
  <c r="K115" i="11"/>
  <c r="K114" i="11" s="1"/>
  <c r="I115" i="11"/>
  <c r="I114" i="11" s="1"/>
  <c r="AP114" i="11"/>
  <c r="AP113" i="11" s="1"/>
  <c r="AL114" i="11"/>
  <c r="AL113" i="11" s="1"/>
  <c r="AH114" i="11"/>
  <c r="AH113" i="11" s="1"/>
  <c r="AD114" i="11"/>
  <c r="AD113" i="11" s="1"/>
  <c r="Z114" i="11"/>
  <c r="Z113" i="11" s="1"/>
  <c r="J114" i="11"/>
  <c r="J113" i="11" s="1"/>
  <c r="U113" i="11"/>
  <c r="I113" i="11"/>
  <c r="AN112" i="11"/>
  <c r="AE112" i="11"/>
  <c r="AA112" i="11"/>
  <c r="AC112" i="11" s="1"/>
  <c r="H112" i="11"/>
  <c r="AU111" i="11"/>
  <c r="AU110" i="11" s="1"/>
  <c r="AU106" i="11" s="1"/>
  <c r="AU105" i="11" s="1"/>
  <c r="AS111" i="11"/>
  <c r="AS110" i="11" s="1"/>
  <c r="AS106" i="11" s="1"/>
  <c r="AQ111" i="11"/>
  <c r="AQ110" i="11" s="1"/>
  <c r="AQ106" i="11" s="1"/>
  <c r="AQ105" i="11" s="1"/>
  <c r="AO111" i="11"/>
  <c r="AO110" i="11" s="1"/>
  <c r="AO106" i="11" s="1"/>
  <c r="AM111" i="11"/>
  <c r="AM110" i="11" s="1"/>
  <c r="AM106" i="11" s="1"/>
  <c r="AM105" i="11" s="1"/>
  <c r="AL111" i="11"/>
  <c r="AJ111" i="11"/>
  <c r="AH111" i="11"/>
  <c r="AF111" i="11"/>
  <c r="AF110" i="11" s="1"/>
  <c r="AF106" i="11" s="1"/>
  <c r="AF105" i="11" s="1"/>
  <c r="AD111" i="11"/>
  <c r="AC111" i="11"/>
  <c r="AC110" i="11" s="1"/>
  <c r="AC106" i="11" s="1"/>
  <c r="AB111" i="11"/>
  <c r="AA111" i="11"/>
  <c r="AA110" i="11" s="1"/>
  <c r="AA106" i="11" s="1"/>
  <c r="AA105" i="11" s="1"/>
  <c r="Z111" i="11"/>
  <c r="Y111" i="11"/>
  <c r="Y110" i="11" s="1"/>
  <c r="Y106" i="11" s="1"/>
  <c r="Y105" i="11" s="1"/>
  <c r="W111" i="11"/>
  <c r="W110" i="11" s="1"/>
  <c r="V111" i="11"/>
  <c r="V110" i="11" s="1"/>
  <c r="V106" i="11" s="1"/>
  <c r="V105" i="11" s="1"/>
  <c r="U111" i="11"/>
  <c r="U110" i="11" s="1"/>
  <c r="T111" i="11"/>
  <c r="R111" i="11"/>
  <c r="P111" i="11"/>
  <c r="P110" i="11" s="1"/>
  <c r="O111" i="11"/>
  <c r="O110" i="11" s="1"/>
  <c r="M111" i="11"/>
  <c r="M110" i="11" s="1"/>
  <c r="M106" i="11" s="1"/>
  <c r="K111" i="11"/>
  <c r="K110" i="11" s="1"/>
  <c r="K106" i="11" s="1"/>
  <c r="K105" i="11" s="1"/>
  <c r="J111" i="11"/>
  <c r="J110" i="11" s="1"/>
  <c r="J106" i="11" s="1"/>
  <c r="J105" i="11" s="1"/>
  <c r="I111" i="11"/>
  <c r="I110" i="11" s="1"/>
  <c r="I106" i="11" s="1"/>
  <c r="I105" i="11" s="1"/>
  <c r="G111" i="11"/>
  <c r="G110" i="11" s="1"/>
  <c r="G106" i="11" s="1"/>
  <c r="G105" i="11" s="1"/>
  <c r="F111" i="11"/>
  <c r="AL110" i="11"/>
  <c r="AL106" i="11" s="1"/>
  <c r="AL105" i="11" s="1"/>
  <c r="AJ110" i="11"/>
  <c r="AJ106" i="11" s="1"/>
  <c r="AJ105" i="11" s="1"/>
  <c r="AH110" i="11"/>
  <c r="AD110" i="11"/>
  <c r="AD106" i="11" s="1"/>
  <c r="AD105" i="11" s="1"/>
  <c r="AB110" i="11"/>
  <c r="AB106" i="11" s="1"/>
  <c r="AB105" i="11" s="1"/>
  <c r="Z110" i="11"/>
  <c r="T110" i="11"/>
  <c r="R110" i="11"/>
  <c r="F110" i="11"/>
  <c r="S109" i="11"/>
  <c r="Q109" i="11"/>
  <c r="W108" i="11"/>
  <c r="V108" i="11"/>
  <c r="V107" i="11" s="1"/>
  <c r="U108" i="11"/>
  <c r="T108" i="11"/>
  <c r="R108" i="11"/>
  <c r="R107" i="11" s="1"/>
  <c r="Q108" i="11"/>
  <c r="Q107" i="11" s="1"/>
  <c r="P108" i="11"/>
  <c r="P107" i="11" s="1"/>
  <c r="O108" i="11"/>
  <c r="W107" i="11"/>
  <c r="U107" i="11"/>
  <c r="T107" i="11"/>
  <c r="O107" i="11"/>
  <c r="AH106" i="11"/>
  <c r="AH105" i="11" s="1"/>
  <c r="Z106" i="11"/>
  <c r="Z105" i="11" s="1"/>
  <c r="R106" i="11"/>
  <c r="R105" i="11" s="1"/>
  <c r="F106" i="11"/>
  <c r="F105" i="11" s="1"/>
  <c r="AS105" i="11"/>
  <c r="AO105" i="11"/>
  <c r="AC105" i="11"/>
  <c r="M105" i="11"/>
  <c r="AR102" i="11"/>
  <c r="AR101" i="11" s="1"/>
  <c r="AR100" i="11" s="1"/>
  <c r="H102" i="11"/>
  <c r="H101" i="11" s="1"/>
  <c r="H100" i="11" s="1"/>
  <c r="AU102" i="11"/>
  <c r="AU101" i="11" s="1"/>
  <c r="AU100" i="11" s="1"/>
  <c r="AS102" i="11"/>
  <c r="AS101" i="11" s="1"/>
  <c r="AS100" i="11" s="1"/>
  <c r="AQ102" i="11"/>
  <c r="AQ101" i="11" s="1"/>
  <c r="AQ100" i="11" s="1"/>
  <c r="AO102" i="11"/>
  <c r="AO101" i="11" s="1"/>
  <c r="AO100" i="11" s="1"/>
  <c r="AN102" i="11"/>
  <c r="AM102" i="11"/>
  <c r="AM101" i="11" s="1"/>
  <c r="AM100" i="11" s="1"/>
  <c r="AL102" i="11"/>
  <c r="AJ102" i="11"/>
  <c r="AH102" i="11"/>
  <c r="AH101" i="11" s="1"/>
  <c r="AH100" i="11" s="1"/>
  <c r="AF102" i="11"/>
  <c r="AF101" i="11" s="1"/>
  <c r="AF100" i="11" s="1"/>
  <c r="AD102" i="11"/>
  <c r="AB102" i="11"/>
  <c r="AA102" i="11"/>
  <c r="AA101" i="11" s="1"/>
  <c r="AA100" i="11" s="1"/>
  <c r="Z102" i="11"/>
  <c r="Z101" i="11" s="1"/>
  <c r="Z100" i="11" s="1"/>
  <c r="Y102" i="11"/>
  <c r="Y101" i="11" s="1"/>
  <c r="W102" i="11"/>
  <c r="W101" i="11" s="1"/>
  <c r="W100" i="11" s="1"/>
  <c r="V102" i="11"/>
  <c r="V101" i="11" s="1"/>
  <c r="V100" i="11" s="1"/>
  <c r="U102" i="11"/>
  <c r="U101" i="11" s="1"/>
  <c r="U100" i="11" s="1"/>
  <c r="T102" i="11"/>
  <c r="R102" i="11"/>
  <c r="P102" i="11"/>
  <c r="O102" i="11"/>
  <c r="O101" i="11" s="1"/>
  <c r="O100" i="11" s="1"/>
  <c r="M102" i="11"/>
  <c r="M101" i="11" s="1"/>
  <c r="M100" i="11" s="1"/>
  <c r="K102" i="11"/>
  <c r="K101" i="11" s="1"/>
  <c r="K100" i="11" s="1"/>
  <c r="J102" i="11"/>
  <c r="J101" i="11" s="1"/>
  <c r="J100" i="11" s="1"/>
  <c r="I102" i="11"/>
  <c r="I101" i="11" s="1"/>
  <c r="I100" i="11" s="1"/>
  <c r="G102" i="11"/>
  <c r="G101" i="11" s="1"/>
  <c r="G100" i="11" s="1"/>
  <c r="F102" i="11"/>
  <c r="AN101" i="11"/>
  <c r="AN100" i="11" s="1"/>
  <c r="AL101" i="11"/>
  <c r="AL100" i="11" s="1"/>
  <c r="AJ101" i="11"/>
  <c r="AJ100" i="11" s="1"/>
  <c r="AD101" i="11"/>
  <c r="AD100" i="11" s="1"/>
  <c r="AB101" i="11"/>
  <c r="AB100" i="11" s="1"/>
  <c r="T101" i="11"/>
  <c r="T100" i="11" s="1"/>
  <c r="R101" i="11"/>
  <c r="R100" i="11" s="1"/>
  <c r="P101" i="11"/>
  <c r="P100" i="11" s="1"/>
  <c r="F101" i="11"/>
  <c r="F100" i="11" s="1"/>
  <c r="Y100" i="11"/>
  <c r="AN99" i="11"/>
  <c r="AA99" i="11"/>
  <c r="AC99" i="11" s="1"/>
  <c r="AE99" i="11" s="1"/>
  <c r="H99" i="11"/>
  <c r="AU98" i="11"/>
  <c r="AU97" i="11" s="1"/>
  <c r="AS98" i="11"/>
  <c r="AS97" i="11" s="1"/>
  <c r="AS96" i="11" s="1"/>
  <c r="AS95" i="11" s="1"/>
  <c r="AS94" i="11" s="1"/>
  <c r="AQ98" i="11"/>
  <c r="AQ97" i="11" s="1"/>
  <c r="AQ96" i="11" s="1"/>
  <c r="AQ95" i="11" s="1"/>
  <c r="AQ94" i="11" s="1"/>
  <c r="AO98" i="11"/>
  <c r="AO97" i="11" s="1"/>
  <c r="AO96" i="11" s="1"/>
  <c r="AO95" i="11" s="1"/>
  <c r="AO94" i="11" s="1"/>
  <c r="AM98" i="11"/>
  <c r="AM97" i="11" s="1"/>
  <c r="AL98" i="11"/>
  <c r="AJ98" i="11"/>
  <c r="AJ97" i="11" s="1"/>
  <c r="AJ96" i="11" s="1"/>
  <c r="AJ95" i="11" s="1"/>
  <c r="AJ94" i="11" s="1"/>
  <c r="AH98" i="11"/>
  <c r="AF98" i="11"/>
  <c r="AD98" i="11"/>
  <c r="AB98" i="11"/>
  <c r="AB97" i="11" s="1"/>
  <c r="AB96" i="11" s="1"/>
  <c r="AB95" i="11" s="1"/>
  <c r="AB94" i="11" s="1"/>
  <c r="AA98" i="11"/>
  <c r="AA97" i="11" s="1"/>
  <c r="Z98" i="11"/>
  <c r="Y98" i="11"/>
  <c r="Y97" i="11" s="1"/>
  <c r="Y96" i="11" s="1"/>
  <c r="Y95" i="11" s="1"/>
  <c r="W98" i="11"/>
  <c r="W97" i="11" s="1"/>
  <c r="W96" i="11" s="1"/>
  <c r="W95" i="11" s="1"/>
  <c r="W94" i="11" s="1"/>
  <c r="V98" i="11"/>
  <c r="U98" i="11"/>
  <c r="U97" i="11" s="1"/>
  <c r="U96" i="11" s="1"/>
  <c r="U95" i="11" s="1"/>
  <c r="U94" i="11" s="1"/>
  <c r="T98" i="11"/>
  <c r="R98" i="11"/>
  <c r="R97" i="11" s="1"/>
  <c r="R96" i="11" s="1"/>
  <c r="R95" i="11" s="1"/>
  <c r="R94" i="11" s="1"/>
  <c r="P98" i="11"/>
  <c r="O98" i="11"/>
  <c r="O97" i="11" s="1"/>
  <c r="M98" i="11"/>
  <c r="M97" i="11" s="1"/>
  <c r="M96" i="11" s="1"/>
  <c r="M95" i="11" s="1"/>
  <c r="M94" i="11" s="1"/>
  <c r="K98" i="11"/>
  <c r="K97" i="11" s="1"/>
  <c r="K96" i="11" s="1"/>
  <c r="K95" i="11" s="1"/>
  <c r="K94" i="11" s="1"/>
  <c r="J98" i="11"/>
  <c r="I98" i="11"/>
  <c r="I97" i="11" s="1"/>
  <c r="I96" i="11" s="1"/>
  <c r="I95" i="11" s="1"/>
  <c r="G98" i="11"/>
  <c r="G97" i="11" s="1"/>
  <c r="G96" i="11" s="1"/>
  <c r="G95" i="11" s="1"/>
  <c r="G94" i="11" s="1"/>
  <c r="F98" i="11"/>
  <c r="F97" i="11" s="1"/>
  <c r="F96" i="11" s="1"/>
  <c r="F95" i="11" s="1"/>
  <c r="F94" i="11" s="1"/>
  <c r="AL97" i="11"/>
  <c r="AL96" i="11" s="1"/>
  <c r="AH97" i="11"/>
  <c r="AH96" i="11" s="1"/>
  <c r="AF97" i="11"/>
  <c r="AF96" i="11" s="1"/>
  <c r="AF95" i="11" s="1"/>
  <c r="AF94" i="11" s="1"/>
  <c r="AD97" i="11"/>
  <c r="AD96" i="11" s="1"/>
  <c r="Z97" i="11"/>
  <c r="Z96" i="11" s="1"/>
  <c r="V97" i="11"/>
  <c r="V96" i="11" s="1"/>
  <c r="T97" i="11"/>
  <c r="T96" i="11" s="1"/>
  <c r="T95" i="11" s="1"/>
  <c r="T94" i="11" s="1"/>
  <c r="P97" i="11"/>
  <c r="P96" i="11" s="1"/>
  <c r="P95" i="11" s="1"/>
  <c r="P94" i="11" s="1"/>
  <c r="J97" i="11"/>
  <c r="J96" i="11" s="1"/>
  <c r="J95" i="11" s="1"/>
  <c r="J94" i="11" s="1"/>
  <c r="AU96" i="11"/>
  <c r="AU95" i="11" s="1"/>
  <c r="AU94" i="11" s="1"/>
  <c r="AM96" i="11"/>
  <c r="AM95" i="11" s="1"/>
  <c r="AM94" i="11" s="1"/>
  <c r="AA96" i="11"/>
  <c r="AA95" i="11" s="1"/>
  <c r="AA94" i="11" s="1"/>
  <c r="O96" i="11"/>
  <c r="O95" i="11" s="1"/>
  <c r="O94" i="11" s="1"/>
  <c r="AL95" i="11"/>
  <c r="AL94" i="11" s="1"/>
  <c r="AH95" i="11"/>
  <c r="AH94" i="11" s="1"/>
  <c r="AD95" i="11"/>
  <c r="AD94" i="11" s="1"/>
  <c r="Z95" i="11"/>
  <c r="Z94" i="11" s="1"/>
  <c r="V95" i="11"/>
  <c r="V94" i="11" s="1"/>
  <c r="Y94" i="11"/>
  <c r="I94" i="11"/>
  <c r="AN93" i="11"/>
  <c r="AA93" i="11"/>
  <c r="AC93" i="11" s="1"/>
  <c r="AE93" i="11" s="1"/>
  <c r="H93" i="11"/>
  <c r="AU92" i="11"/>
  <c r="AS92" i="11"/>
  <c r="AS74" i="11" s="1"/>
  <c r="AS73" i="11" s="1"/>
  <c r="AS72" i="11" s="1"/>
  <c r="AQ92" i="11"/>
  <c r="AO92" i="11"/>
  <c r="AO74" i="11" s="1"/>
  <c r="AO73" i="11" s="1"/>
  <c r="AO72" i="11" s="1"/>
  <c r="AM92" i="11"/>
  <c r="AL92" i="11"/>
  <c r="AJ92" i="11"/>
  <c r="AH92" i="11"/>
  <c r="AF92" i="11"/>
  <c r="AD92" i="11"/>
  <c r="AB92" i="11"/>
  <c r="AA92" i="11"/>
  <c r="Z92" i="11"/>
  <c r="Y92" i="11"/>
  <c r="W92" i="11"/>
  <c r="V92" i="11"/>
  <c r="U92" i="11"/>
  <c r="U74" i="11" s="1"/>
  <c r="U73" i="11" s="1"/>
  <c r="U72" i="11" s="1"/>
  <c r="T92" i="11"/>
  <c r="R92" i="11"/>
  <c r="P92" i="11"/>
  <c r="O92" i="11"/>
  <c r="M92" i="11"/>
  <c r="M74" i="11" s="1"/>
  <c r="M73" i="11" s="1"/>
  <c r="M72" i="11" s="1"/>
  <c r="K92" i="11"/>
  <c r="J92" i="11"/>
  <c r="I92" i="11"/>
  <c r="G92" i="11"/>
  <c r="F92" i="11"/>
  <c r="AN91" i="11"/>
  <c r="AE91" i="11"/>
  <c r="AG91" i="11" s="1"/>
  <c r="AI91" i="11" s="1"/>
  <c r="AK91" i="11" s="1"/>
  <c r="AA91" i="11"/>
  <c r="AC91" i="11" s="1"/>
  <c r="H91" i="11"/>
  <c r="AP90" i="11"/>
  <c r="AR90" i="11" s="1"/>
  <c r="AN90" i="11"/>
  <c r="AG90" i="11"/>
  <c r="AC90" i="11"/>
  <c r="AE90" i="11" s="1"/>
  <c r="AA90" i="11"/>
  <c r="L90" i="11"/>
  <c r="H90" i="11"/>
  <c r="AU89" i="11"/>
  <c r="AS89" i="11"/>
  <c r="AQ89" i="11"/>
  <c r="AO89" i="11"/>
  <c r="AM89" i="11"/>
  <c r="AL89" i="11"/>
  <c r="AJ89" i="11"/>
  <c r="AH89" i="11"/>
  <c r="AF89" i="11"/>
  <c r="AD89" i="11"/>
  <c r="AB89" i="11"/>
  <c r="Z89" i="11"/>
  <c r="Y89" i="11"/>
  <c r="W89" i="11"/>
  <c r="V89" i="11"/>
  <c r="U89" i="11"/>
  <c r="T89" i="11"/>
  <c r="R89" i="11"/>
  <c r="P89" i="11"/>
  <c r="O89" i="11"/>
  <c r="M89" i="11"/>
  <c r="K89" i="11"/>
  <c r="J89" i="11"/>
  <c r="I89" i="11"/>
  <c r="G89" i="11"/>
  <c r="F89" i="11"/>
  <c r="AP88" i="11"/>
  <c r="AR88" i="11" s="1"/>
  <c r="AT88" i="11" s="1"/>
  <c r="AV88" i="11" s="1"/>
  <c r="AN88" i="11"/>
  <c r="AC88" i="11"/>
  <c r="AE88" i="11" s="1"/>
  <c r="AG88" i="11" s="1"/>
  <c r="AI88" i="11" s="1"/>
  <c r="AK88" i="11" s="1"/>
  <c r="AA88" i="11"/>
  <c r="X88" i="11"/>
  <c r="L88" i="11"/>
  <c r="N88" i="11" s="1"/>
  <c r="Q88" i="11" s="1"/>
  <c r="S88" i="11" s="1"/>
  <c r="H88" i="11"/>
  <c r="AN87" i="11"/>
  <c r="AP87" i="11" s="1"/>
  <c r="AP86" i="11" s="1"/>
  <c r="AA87" i="11"/>
  <c r="AC87" i="11" s="1"/>
  <c r="H87" i="11"/>
  <c r="L87" i="11" s="1"/>
  <c r="L86" i="11" s="1"/>
  <c r="AU86" i="11"/>
  <c r="AS86" i="11"/>
  <c r="AQ86" i="11"/>
  <c r="AO86" i="11"/>
  <c r="AM86" i="11"/>
  <c r="AL86" i="11"/>
  <c r="AJ86" i="11"/>
  <c r="AH86" i="11"/>
  <c r="AF86" i="11"/>
  <c r="AD86" i="11"/>
  <c r="AB86" i="11"/>
  <c r="AA86" i="11"/>
  <c r="Z86" i="11"/>
  <c r="Y86" i="11"/>
  <c r="W86" i="11"/>
  <c r="V86" i="11"/>
  <c r="U86" i="11"/>
  <c r="T86" i="11"/>
  <c r="R86" i="11"/>
  <c r="P86" i="11"/>
  <c r="O86" i="11"/>
  <c r="M86" i="11"/>
  <c r="K86" i="11"/>
  <c r="J86" i="11"/>
  <c r="I86" i="11"/>
  <c r="G86" i="11"/>
  <c r="F86" i="11"/>
  <c r="AN85" i="11"/>
  <c r="AP85" i="11" s="1"/>
  <c r="AP84" i="11" s="1"/>
  <c r="AA85" i="11"/>
  <c r="AC85" i="11" s="1"/>
  <c r="H85" i="11"/>
  <c r="L85" i="11" s="1"/>
  <c r="L84" i="11" s="1"/>
  <c r="AU84" i="11"/>
  <c r="AS84" i="11"/>
  <c r="AQ84" i="11"/>
  <c r="AO84" i="11"/>
  <c r="AM84" i="11"/>
  <c r="AL84" i="11"/>
  <c r="AJ84" i="11"/>
  <c r="AH84" i="11"/>
  <c r="AF84" i="11"/>
  <c r="AD84" i="11"/>
  <c r="AB84" i="11"/>
  <c r="AA84" i="11"/>
  <c r="Z84" i="11"/>
  <c r="Y84" i="11"/>
  <c r="W84" i="11"/>
  <c r="V84" i="11"/>
  <c r="U84" i="11"/>
  <c r="T84" i="11"/>
  <c r="R84" i="11"/>
  <c r="P84" i="11"/>
  <c r="O84" i="11"/>
  <c r="M84" i="11"/>
  <c r="K84" i="11"/>
  <c r="J84" i="11"/>
  <c r="I84" i="11"/>
  <c r="G84" i="11"/>
  <c r="F84" i="11"/>
  <c r="AN83" i="11"/>
  <c r="AP83" i="11" s="1"/>
  <c r="AP82" i="11" s="1"/>
  <c r="AA83" i="11"/>
  <c r="AC83" i="11" s="1"/>
  <c r="H83" i="11"/>
  <c r="L83" i="11" s="1"/>
  <c r="L82" i="11" s="1"/>
  <c r="AU82" i="11"/>
  <c r="AS82" i="11"/>
  <c r="AQ82" i="11"/>
  <c r="AO82" i="11"/>
  <c r="AM82" i="11"/>
  <c r="AL82" i="11"/>
  <c r="AJ82" i="11"/>
  <c r="AH82" i="11"/>
  <c r="AF82" i="11"/>
  <c r="AD82" i="11"/>
  <c r="AB82" i="11"/>
  <c r="AA82" i="11"/>
  <c r="Z82" i="11"/>
  <c r="Y82" i="11"/>
  <c r="W82" i="11"/>
  <c r="V82" i="11"/>
  <c r="U82" i="11"/>
  <c r="T82" i="11"/>
  <c r="R82" i="11"/>
  <c r="P82" i="11"/>
  <c r="O82" i="11"/>
  <c r="M82" i="11"/>
  <c r="K82" i="11"/>
  <c r="J82" i="11"/>
  <c r="I82" i="11"/>
  <c r="G82" i="11"/>
  <c r="F82" i="11"/>
  <c r="AN81" i="11"/>
  <c r="AP81" i="11" s="1"/>
  <c r="AP80" i="11" s="1"/>
  <c r="AA81" i="11"/>
  <c r="AC81" i="11" s="1"/>
  <c r="H81" i="11"/>
  <c r="L81" i="11" s="1"/>
  <c r="L80" i="11" s="1"/>
  <c r="AU80" i="11"/>
  <c r="AU74" i="11" s="1"/>
  <c r="AU73" i="11" s="1"/>
  <c r="AS80" i="11"/>
  <c r="AQ80" i="11"/>
  <c r="AQ74" i="11" s="1"/>
  <c r="AQ73" i="11" s="1"/>
  <c r="AO80" i="11"/>
  <c r="AM80" i="11"/>
  <c r="AM74" i="11" s="1"/>
  <c r="AM73" i="11" s="1"/>
  <c r="AM72" i="11" s="1"/>
  <c r="AL80" i="11"/>
  <c r="AJ80" i="11"/>
  <c r="AH80" i="11"/>
  <c r="AF80" i="11"/>
  <c r="AD80" i="11"/>
  <c r="AB80" i="11"/>
  <c r="AA80" i="11"/>
  <c r="Z80" i="11"/>
  <c r="Y80" i="11"/>
  <c r="W80" i="11"/>
  <c r="W74" i="11" s="1"/>
  <c r="W73" i="11" s="1"/>
  <c r="V80" i="11"/>
  <c r="U80" i="11"/>
  <c r="T80" i="11"/>
  <c r="R80" i="11"/>
  <c r="P80" i="11"/>
  <c r="O80" i="11"/>
  <c r="O74" i="11" s="1"/>
  <c r="O73" i="11" s="1"/>
  <c r="O72" i="11" s="1"/>
  <c r="M80" i="11"/>
  <c r="K80" i="11"/>
  <c r="K74" i="11" s="1"/>
  <c r="K73" i="11" s="1"/>
  <c r="K72" i="11" s="1"/>
  <c r="J80" i="11"/>
  <c r="I80" i="11"/>
  <c r="G80" i="11"/>
  <c r="G74" i="11" s="1"/>
  <c r="G73" i="11" s="1"/>
  <c r="F80" i="11"/>
  <c r="AN79" i="11"/>
  <c r="AP79" i="11" s="1"/>
  <c r="AR79" i="11" s="1"/>
  <c r="AT79" i="11" s="1"/>
  <c r="AV79" i="11" s="1"/>
  <c r="AA79" i="11"/>
  <c r="AC79" i="11" s="1"/>
  <c r="AE79" i="11" s="1"/>
  <c r="AG79" i="11" s="1"/>
  <c r="AI79" i="11" s="1"/>
  <c r="AK79" i="11" s="1"/>
  <c r="H79" i="11"/>
  <c r="L79" i="11" s="1"/>
  <c r="N79" i="11" s="1"/>
  <c r="Q79" i="11" s="1"/>
  <c r="S79" i="11" s="1"/>
  <c r="X79" i="11" s="1"/>
  <c r="X78" i="11"/>
  <c r="AN77" i="11"/>
  <c r="AE77" i="11"/>
  <c r="AG77" i="11" s="1"/>
  <c r="AI77" i="11" s="1"/>
  <c r="AK77" i="11" s="1"/>
  <c r="AA77" i="11"/>
  <c r="AC77" i="11" s="1"/>
  <c r="H77" i="11"/>
  <c r="AP76" i="11"/>
  <c r="AR76" i="11" s="1"/>
  <c r="AN76" i="11"/>
  <c r="AG76" i="11"/>
  <c r="AC76" i="11"/>
  <c r="AE76" i="11" s="1"/>
  <c r="AA76" i="11"/>
  <c r="L76" i="11"/>
  <c r="H76" i="11"/>
  <c r="AU75" i="11"/>
  <c r="AS75" i="11"/>
  <c r="AQ75" i="11"/>
  <c r="AO75" i="11"/>
  <c r="AM75" i="11"/>
  <c r="AL75" i="11"/>
  <c r="AL74" i="11" s="1"/>
  <c r="AL73" i="11" s="1"/>
  <c r="AL72" i="11" s="1"/>
  <c r="AJ75" i="11"/>
  <c r="AJ74" i="11" s="1"/>
  <c r="AJ73" i="11" s="1"/>
  <c r="AJ72" i="11" s="1"/>
  <c r="AH75" i="11"/>
  <c r="AH74" i="11" s="1"/>
  <c r="AH73" i="11" s="1"/>
  <c r="AH72" i="11" s="1"/>
  <c r="AF75" i="11"/>
  <c r="AF74" i="11" s="1"/>
  <c r="AF73" i="11" s="1"/>
  <c r="AF72" i="11" s="1"/>
  <c r="AD75" i="11"/>
  <c r="AD74" i="11" s="1"/>
  <c r="AD73" i="11" s="1"/>
  <c r="AD72" i="11" s="1"/>
  <c r="AB75" i="11"/>
  <c r="AB74" i="11" s="1"/>
  <c r="Z75" i="11"/>
  <c r="Z74" i="11" s="1"/>
  <c r="Z73" i="11" s="1"/>
  <c r="Z72" i="11" s="1"/>
  <c r="Y75" i="11"/>
  <c r="W75" i="11"/>
  <c r="V75" i="11"/>
  <c r="V74" i="11" s="1"/>
  <c r="V73" i="11" s="1"/>
  <c r="V72" i="11" s="1"/>
  <c r="U75" i="11"/>
  <c r="T75" i="11"/>
  <c r="T74" i="11" s="1"/>
  <c r="R75" i="11"/>
  <c r="R74" i="11" s="1"/>
  <c r="R73" i="11" s="1"/>
  <c r="R72" i="11" s="1"/>
  <c r="P75" i="11"/>
  <c r="P74" i="11" s="1"/>
  <c r="P73" i="11" s="1"/>
  <c r="P72" i="11" s="1"/>
  <c r="O75" i="11"/>
  <c r="M75" i="11"/>
  <c r="K75" i="11"/>
  <c r="J75" i="11"/>
  <c r="J74" i="11" s="1"/>
  <c r="J73" i="11" s="1"/>
  <c r="J72" i="11" s="1"/>
  <c r="I75" i="11"/>
  <c r="G75" i="11"/>
  <c r="F75" i="11"/>
  <c r="F74" i="11" s="1"/>
  <c r="F73" i="11" s="1"/>
  <c r="F72" i="11" s="1"/>
  <c r="Y74" i="11"/>
  <c r="Y73" i="11" s="1"/>
  <c r="Y72" i="11" s="1"/>
  <c r="I74" i="11"/>
  <c r="I73" i="11" s="1"/>
  <c r="I72" i="11" s="1"/>
  <c r="AB73" i="11"/>
  <c r="AB72" i="11" s="1"/>
  <c r="T73" i="11"/>
  <c r="T72" i="11" s="1"/>
  <c r="AU72" i="11"/>
  <c r="AQ72" i="11"/>
  <c r="W72" i="11"/>
  <c r="G72" i="11"/>
  <c r="AR71" i="11"/>
  <c r="AP71" i="11"/>
  <c r="AC71" i="11"/>
  <c r="AE71" i="11" s="1"/>
  <c r="AE70" i="11" s="1"/>
  <c r="AA71" i="11"/>
  <c r="L71" i="11"/>
  <c r="H71" i="11"/>
  <c r="AU70" i="11"/>
  <c r="AS70" i="11"/>
  <c r="AQ70" i="11"/>
  <c r="AP70" i="11"/>
  <c r="AO70" i="11"/>
  <c r="AM70" i="11"/>
  <c r="AL70" i="11"/>
  <c r="AJ70" i="11"/>
  <c r="AH70" i="11"/>
  <c r="AF70" i="11"/>
  <c r="AD70" i="11"/>
  <c r="AC70" i="11"/>
  <c r="AB70" i="11"/>
  <c r="AA70" i="11"/>
  <c r="Z70" i="11"/>
  <c r="Y70" i="11"/>
  <c r="W70" i="11"/>
  <c r="V70" i="11"/>
  <c r="U70" i="11"/>
  <c r="T70" i="11"/>
  <c r="R70" i="11"/>
  <c r="P70" i="11"/>
  <c r="O70" i="11"/>
  <c r="M70" i="11"/>
  <c r="K70" i="11"/>
  <c r="J70" i="11"/>
  <c r="I70" i="11"/>
  <c r="H70" i="11"/>
  <c r="G70" i="11"/>
  <c r="F70" i="11"/>
  <c r="AN69" i="11"/>
  <c r="AA69" i="11"/>
  <c r="AC69" i="11" s="1"/>
  <c r="AE69" i="11" s="1"/>
  <c r="H69" i="11"/>
  <c r="AU68" i="11"/>
  <c r="AU67" i="11" s="1"/>
  <c r="AS68" i="11"/>
  <c r="AS67" i="11" s="1"/>
  <c r="AS66" i="11" s="1"/>
  <c r="AS65" i="11" s="1"/>
  <c r="AS64" i="11" s="1"/>
  <c r="AQ68" i="11"/>
  <c r="AQ67" i="11" s="1"/>
  <c r="AO68" i="11"/>
  <c r="AO67" i="11" s="1"/>
  <c r="AO66" i="11" s="1"/>
  <c r="AO65" i="11" s="1"/>
  <c r="AO64" i="11" s="1"/>
  <c r="AM68" i="11"/>
  <c r="AM67" i="11" s="1"/>
  <c r="AL68" i="11"/>
  <c r="AJ68" i="11"/>
  <c r="AH68" i="11"/>
  <c r="AF68" i="11"/>
  <c r="AD68" i="11"/>
  <c r="AB68" i="11"/>
  <c r="AA68" i="11"/>
  <c r="AA67" i="11" s="1"/>
  <c r="Z68" i="11"/>
  <c r="Y68" i="11"/>
  <c r="Y67" i="11" s="1"/>
  <c r="Y66" i="11" s="1"/>
  <c r="Y65" i="11" s="1"/>
  <c r="W68" i="11"/>
  <c r="W67" i="11" s="1"/>
  <c r="W66" i="11" s="1"/>
  <c r="W65" i="11" s="1"/>
  <c r="W64" i="11" s="1"/>
  <c r="V68" i="11"/>
  <c r="U68" i="11"/>
  <c r="U67" i="11" s="1"/>
  <c r="U66" i="11" s="1"/>
  <c r="U65" i="11" s="1"/>
  <c r="U64" i="11" s="1"/>
  <c r="T68" i="11"/>
  <c r="R68" i="11"/>
  <c r="P68" i="11"/>
  <c r="O68" i="11"/>
  <c r="O67" i="11" s="1"/>
  <c r="M68" i="11"/>
  <c r="K68" i="11"/>
  <c r="K67" i="11" s="1"/>
  <c r="J68" i="11"/>
  <c r="I68" i="11"/>
  <c r="I67" i="11" s="1"/>
  <c r="I66" i="11" s="1"/>
  <c r="I65" i="11" s="1"/>
  <c r="I64" i="11" s="1"/>
  <c r="G68" i="11"/>
  <c r="G67" i="11" s="1"/>
  <c r="G66" i="11" s="1"/>
  <c r="G65" i="11" s="1"/>
  <c r="F68" i="11"/>
  <c r="AL67" i="11"/>
  <c r="AL66" i="11" s="1"/>
  <c r="AJ67" i="11"/>
  <c r="AJ66" i="11" s="1"/>
  <c r="AJ65" i="11" s="1"/>
  <c r="AH67" i="11"/>
  <c r="AH66" i="11" s="1"/>
  <c r="AH65" i="11" s="1"/>
  <c r="AH64" i="11" s="1"/>
  <c r="AF67" i="11"/>
  <c r="AF66" i="11" s="1"/>
  <c r="AF65" i="11" s="1"/>
  <c r="AD67" i="11"/>
  <c r="AD66" i="11" s="1"/>
  <c r="AB67" i="11"/>
  <c r="AB66" i="11" s="1"/>
  <c r="AB65" i="11" s="1"/>
  <c r="AB64" i="11" s="1"/>
  <c r="Z67" i="11"/>
  <c r="Z66" i="11" s="1"/>
  <c r="Z65" i="11" s="1"/>
  <c r="Z64" i="11" s="1"/>
  <c r="V67" i="11"/>
  <c r="V66" i="11" s="1"/>
  <c r="T67" i="11"/>
  <c r="T66" i="11" s="1"/>
  <c r="T65" i="11" s="1"/>
  <c r="T64" i="11" s="1"/>
  <c r="R67" i="11"/>
  <c r="R66" i="11" s="1"/>
  <c r="R65" i="11" s="1"/>
  <c r="R64" i="11" s="1"/>
  <c r="P67" i="11"/>
  <c r="P66" i="11" s="1"/>
  <c r="P65" i="11" s="1"/>
  <c r="J67" i="11"/>
  <c r="J66" i="11" s="1"/>
  <c r="J65" i="11" s="1"/>
  <c r="F67" i="11"/>
  <c r="F66" i="11" s="1"/>
  <c r="AU66" i="11"/>
  <c r="AU65" i="11" s="1"/>
  <c r="AQ66" i="11"/>
  <c r="AQ65" i="11" s="1"/>
  <c r="AQ64" i="11" s="1"/>
  <c r="AM66" i="11"/>
  <c r="AM65" i="11" s="1"/>
  <c r="AA66" i="11"/>
  <c r="AA65" i="11" s="1"/>
  <c r="O66" i="11"/>
  <c r="O65" i="11" s="1"/>
  <c r="K66" i="11"/>
  <c r="K65" i="11" s="1"/>
  <c r="AL65" i="11"/>
  <c r="AL64" i="11" s="1"/>
  <c r="AD65" i="11"/>
  <c r="AD64" i="11" s="1"/>
  <c r="V65" i="11"/>
  <c r="F65" i="11"/>
  <c r="F64" i="11" s="1"/>
  <c r="Y64" i="11"/>
  <c r="Q63" i="11"/>
  <c r="S63" i="11" s="1"/>
  <c r="S62" i="11" s="1"/>
  <c r="W62" i="11"/>
  <c r="V62" i="11"/>
  <c r="U62" i="11"/>
  <c r="T62" i="11"/>
  <c r="R62" i="11"/>
  <c r="Q62" i="11"/>
  <c r="P62" i="11"/>
  <c r="O62" i="11"/>
  <c r="AP61" i="11"/>
  <c r="AR61" i="11" s="1"/>
  <c r="AN61" i="11"/>
  <c r="AG61" i="11"/>
  <c r="AC61" i="11"/>
  <c r="AE61" i="11" s="1"/>
  <c r="AE60" i="11" s="1"/>
  <c r="AE59" i="11" s="1"/>
  <c r="AE58" i="11" s="1"/>
  <c r="AA61" i="11"/>
  <c r="L61" i="11"/>
  <c r="H61" i="11"/>
  <c r="AU60" i="11"/>
  <c r="AS60" i="11"/>
  <c r="AQ60" i="11"/>
  <c r="AQ59" i="11" s="1"/>
  <c r="AQ58" i="11" s="1"/>
  <c r="AP60" i="11"/>
  <c r="AP59" i="11" s="1"/>
  <c r="AP58" i="11" s="1"/>
  <c r="AO60" i="11"/>
  <c r="AN60" i="11"/>
  <c r="AN59" i="11" s="1"/>
  <c r="AM60" i="11"/>
  <c r="AL60" i="11"/>
  <c r="AL59" i="11" s="1"/>
  <c r="AL58" i="11" s="1"/>
  <c r="AJ60" i="11"/>
  <c r="AJ59" i="11" s="1"/>
  <c r="AH60" i="11"/>
  <c r="AH59" i="11" s="1"/>
  <c r="AH58" i="11" s="1"/>
  <c r="AF60" i="11"/>
  <c r="AF59" i="11" s="1"/>
  <c r="AF58" i="11" s="1"/>
  <c r="AD60" i="11"/>
  <c r="AD59" i="11" s="1"/>
  <c r="AD58" i="11" s="1"/>
  <c r="AB60" i="11"/>
  <c r="AB59" i="11" s="1"/>
  <c r="AA60" i="11"/>
  <c r="Z60" i="11"/>
  <c r="Z59" i="11" s="1"/>
  <c r="Z58" i="11" s="1"/>
  <c r="Y60" i="11"/>
  <c r="Y59" i="11" s="1"/>
  <c r="Y58" i="11" s="1"/>
  <c r="W60" i="11"/>
  <c r="V60" i="11"/>
  <c r="V59" i="11" s="1"/>
  <c r="V58" i="11" s="1"/>
  <c r="U60" i="11"/>
  <c r="U59" i="11" s="1"/>
  <c r="U58" i="11" s="1"/>
  <c r="T60" i="11"/>
  <c r="T59" i="11" s="1"/>
  <c r="T58" i="11" s="1"/>
  <c r="R60" i="11"/>
  <c r="R59" i="11" s="1"/>
  <c r="R58" i="11" s="1"/>
  <c r="P60" i="11"/>
  <c r="P59" i="11" s="1"/>
  <c r="P58" i="11" s="1"/>
  <c r="O60" i="11"/>
  <c r="M60" i="11"/>
  <c r="K60" i="11"/>
  <c r="J60" i="11"/>
  <c r="J59" i="11" s="1"/>
  <c r="J58" i="11" s="1"/>
  <c r="I60" i="11"/>
  <c r="I59" i="11" s="1"/>
  <c r="I58" i="11" s="1"/>
  <c r="H60" i="11"/>
  <c r="H59" i="11" s="1"/>
  <c r="G60" i="11"/>
  <c r="F60" i="11"/>
  <c r="F59" i="11" s="1"/>
  <c r="F58" i="11" s="1"/>
  <c r="AU59" i="11"/>
  <c r="AU58" i="11" s="1"/>
  <c r="AS59" i="11"/>
  <c r="AS58" i="11" s="1"/>
  <c r="AO59" i="11"/>
  <c r="AO58" i="11" s="1"/>
  <c r="AM59" i="11"/>
  <c r="AM58" i="11" s="1"/>
  <c r="AA59" i="11"/>
  <c r="AA58" i="11" s="1"/>
  <c r="M59" i="11"/>
  <c r="M58" i="11" s="1"/>
  <c r="K59" i="11"/>
  <c r="K58" i="11" s="1"/>
  <c r="G59" i="11"/>
  <c r="G58" i="11" s="1"/>
  <c r="AN58" i="11"/>
  <c r="AJ58" i="11"/>
  <c r="AB58" i="11"/>
  <c r="H58" i="11"/>
  <c r="AP54" i="11"/>
  <c r="AR54" i="11" s="1"/>
  <c r="AN54" i="11"/>
  <c r="AC54" i="11"/>
  <c r="AE54" i="11" s="1"/>
  <c r="AE53" i="11" s="1"/>
  <c r="AE52" i="11" s="1"/>
  <c r="AE51" i="11" s="1"/>
  <c r="AE50" i="11" s="1"/>
  <c r="AA54" i="11"/>
  <c r="L54" i="11"/>
  <c r="H54" i="11"/>
  <c r="AU53" i="11"/>
  <c r="AS53" i="11"/>
  <c r="AS52" i="11" s="1"/>
  <c r="AS51" i="11" s="1"/>
  <c r="AS50" i="11" s="1"/>
  <c r="AQ53" i="11"/>
  <c r="AQ52" i="11" s="1"/>
  <c r="AQ51" i="11" s="1"/>
  <c r="AQ50" i="11" s="1"/>
  <c r="AP53" i="11"/>
  <c r="AP52" i="11" s="1"/>
  <c r="AO53" i="11"/>
  <c r="AN53" i="11"/>
  <c r="AM53" i="11"/>
  <c r="AL53" i="11"/>
  <c r="AL52" i="11" s="1"/>
  <c r="AJ53" i="11"/>
  <c r="AH53" i="11"/>
  <c r="AH52" i="11" s="1"/>
  <c r="AH51" i="11" s="1"/>
  <c r="AH50" i="11" s="1"/>
  <c r="AF53" i="11"/>
  <c r="AF52" i="11" s="1"/>
  <c r="AF51" i="11" s="1"/>
  <c r="AF50" i="11" s="1"/>
  <c r="AD53" i="11"/>
  <c r="AD52" i="11" s="1"/>
  <c r="AB53" i="11"/>
  <c r="AA53" i="11"/>
  <c r="AA52" i="11" s="1"/>
  <c r="AA51" i="11" s="1"/>
  <c r="AA50" i="11" s="1"/>
  <c r="Z53" i="11"/>
  <c r="Z52" i="11" s="1"/>
  <c r="Z51" i="11" s="1"/>
  <c r="Z50" i="11" s="1"/>
  <c r="Y53" i="11"/>
  <c r="W53" i="11"/>
  <c r="V53" i="11"/>
  <c r="V52" i="11" s="1"/>
  <c r="V51" i="11" s="1"/>
  <c r="V50" i="11" s="1"/>
  <c r="U53" i="11"/>
  <c r="R53" i="11"/>
  <c r="P53" i="11"/>
  <c r="O53" i="11"/>
  <c r="O52" i="11" s="1"/>
  <c r="O51" i="11" s="1"/>
  <c r="O50" i="11" s="1"/>
  <c r="M53" i="11"/>
  <c r="M52" i="11" s="1"/>
  <c r="K53" i="11"/>
  <c r="J53" i="11"/>
  <c r="I53" i="11"/>
  <c r="I52" i="11" s="1"/>
  <c r="I51" i="11" s="1"/>
  <c r="I50" i="11" s="1"/>
  <c r="H53" i="11"/>
  <c r="H52" i="11" s="1"/>
  <c r="H51" i="11" s="1"/>
  <c r="H50" i="11" s="1"/>
  <c r="G53" i="11"/>
  <c r="F53" i="11"/>
  <c r="AU52" i="11"/>
  <c r="AU51" i="11" s="1"/>
  <c r="AU50" i="11" s="1"/>
  <c r="AO52" i="11"/>
  <c r="AN52" i="11"/>
  <c r="AN51" i="11" s="1"/>
  <c r="AN50" i="11" s="1"/>
  <c r="AM52" i="11"/>
  <c r="AM51" i="11" s="1"/>
  <c r="AM50" i="11" s="1"/>
  <c r="AJ52" i="11"/>
  <c r="AJ51" i="11" s="1"/>
  <c r="AJ50" i="11" s="1"/>
  <c r="AB52" i="11"/>
  <c r="AB51" i="11" s="1"/>
  <c r="AB50" i="11" s="1"/>
  <c r="Y52" i="11"/>
  <c r="W52" i="11"/>
  <c r="U52" i="11"/>
  <c r="U51" i="11" s="1"/>
  <c r="U50" i="11" s="1"/>
  <c r="R52" i="11"/>
  <c r="R51" i="11" s="1"/>
  <c r="R50" i="11" s="1"/>
  <c r="P52" i="11"/>
  <c r="K52" i="11"/>
  <c r="K51" i="11" s="1"/>
  <c r="K50" i="11" s="1"/>
  <c r="J52" i="11"/>
  <c r="J51" i="11" s="1"/>
  <c r="J50" i="11" s="1"/>
  <c r="G52" i="11"/>
  <c r="G51" i="11" s="1"/>
  <c r="F52" i="11"/>
  <c r="F51" i="11" s="1"/>
  <c r="F50" i="11" s="1"/>
  <c r="AP51" i="11"/>
  <c r="AP50" i="11" s="1"/>
  <c r="AO51" i="11"/>
  <c r="AL51" i="11"/>
  <c r="AL50" i="11" s="1"/>
  <c r="AD51" i="11"/>
  <c r="AD50" i="11" s="1"/>
  <c r="Y51" i="11"/>
  <c r="W51" i="11"/>
  <c r="W50" i="11" s="1"/>
  <c r="P51" i="11"/>
  <c r="P50" i="11" s="1"/>
  <c r="M51" i="11"/>
  <c r="M50" i="11" s="1"/>
  <c r="AO50" i="11"/>
  <c r="Y50" i="11"/>
  <c r="G50" i="11"/>
  <c r="AR49" i="11"/>
  <c r="AN49" i="11"/>
  <c r="AP49" i="11" s="1"/>
  <c r="AP48" i="11" s="1"/>
  <c r="AP47" i="11" s="1"/>
  <c r="AP46" i="11" s="1"/>
  <c r="AA49" i="11"/>
  <c r="AC49" i="11" s="1"/>
  <c r="N49" i="11"/>
  <c r="Q49" i="11" s="1"/>
  <c r="H49" i="11"/>
  <c r="L49" i="11" s="1"/>
  <c r="L48" i="11" s="1"/>
  <c r="AU48" i="11"/>
  <c r="AU47" i="11" s="1"/>
  <c r="AU46" i="11" s="1"/>
  <c r="AS48" i="11"/>
  <c r="AQ48" i="11"/>
  <c r="AQ47" i="11" s="1"/>
  <c r="AO48" i="11"/>
  <c r="AM48" i="11"/>
  <c r="AM47" i="11" s="1"/>
  <c r="AM46" i="11" s="1"/>
  <c r="AL48" i="11"/>
  <c r="AJ48" i="11"/>
  <c r="AH48" i="11"/>
  <c r="AF48" i="11"/>
  <c r="AF47" i="11" s="1"/>
  <c r="AF46" i="11" s="1"/>
  <c r="AD48" i="11"/>
  <c r="AB48" i="11"/>
  <c r="AA48" i="11"/>
  <c r="AA47" i="11" s="1"/>
  <c r="Z48" i="11"/>
  <c r="Y48" i="11"/>
  <c r="W48" i="11"/>
  <c r="W47" i="11" s="1"/>
  <c r="V48" i="11"/>
  <c r="U48" i="11"/>
  <c r="U47" i="11" s="1"/>
  <c r="U46" i="11" s="1"/>
  <c r="R48" i="11"/>
  <c r="R47" i="11" s="1"/>
  <c r="P48" i="11"/>
  <c r="O48" i="11"/>
  <c r="N48" i="11"/>
  <c r="N47" i="11" s="1"/>
  <c r="N46" i="11" s="1"/>
  <c r="M48" i="11"/>
  <c r="K48" i="11"/>
  <c r="J48" i="11"/>
  <c r="J47" i="11" s="1"/>
  <c r="I48" i="11"/>
  <c r="I47" i="11" s="1"/>
  <c r="I46" i="11" s="1"/>
  <c r="H48" i="11"/>
  <c r="G48" i="11"/>
  <c r="F48" i="11"/>
  <c r="F47" i="11" s="1"/>
  <c r="AS47" i="11"/>
  <c r="AS46" i="11" s="1"/>
  <c r="AO47" i="11"/>
  <c r="AO46" i="11" s="1"/>
  <c r="AL47" i="11"/>
  <c r="AJ47" i="11"/>
  <c r="AH47" i="11"/>
  <c r="AH46" i="11" s="1"/>
  <c r="AD47" i="11"/>
  <c r="AB47" i="11"/>
  <c r="Z47" i="11"/>
  <c r="Y47" i="11"/>
  <c r="Y46" i="11" s="1"/>
  <c r="V47" i="11"/>
  <c r="P47" i="11"/>
  <c r="P46" i="11" s="1"/>
  <c r="O47" i="11"/>
  <c r="M47" i="11"/>
  <c r="L47" i="11"/>
  <c r="L46" i="11" s="1"/>
  <c r="K47" i="11"/>
  <c r="K46" i="11" s="1"/>
  <c r="H47" i="11"/>
  <c r="H46" i="11" s="1"/>
  <c r="G47" i="11"/>
  <c r="AQ46" i="11"/>
  <c r="AQ33" i="11" s="1"/>
  <c r="AL46" i="11"/>
  <c r="AJ46" i="11"/>
  <c r="AD46" i="11"/>
  <c r="AB46" i="11"/>
  <c r="AA46" i="11"/>
  <c r="Z46" i="11"/>
  <c r="W46" i="11"/>
  <c r="V46" i="11"/>
  <c r="R46" i="11"/>
  <c r="O46" i="11"/>
  <c r="M46" i="11"/>
  <c r="J46" i="11"/>
  <c r="J33" i="11" s="1"/>
  <c r="J32" i="11" s="1"/>
  <c r="G46" i="11"/>
  <c r="F46" i="11"/>
  <c r="AP45" i="11"/>
  <c r="AR45" i="11" s="1"/>
  <c r="AN45" i="11"/>
  <c r="AC45" i="11"/>
  <c r="AE45" i="11" s="1"/>
  <c r="AE44" i="11" s="1"/>
  <c r="AA45" i="11"/>
  <c r="L45" i="11"/>
  <c r="H45" i="11"/>
  <c r="AU44" i="11"/>
  <c r="AS44" i="11"/>
  <c r="AQ44" i="11"/>
  <c r="AP44" i="11"/>
  <c r="AO44" i="11"/>
  <c r="AN44" i="11"/>
  <c r="AM44" i="11"/>
  <c r="AL44" i="11"/>
  <c r="AJ44" i="11"/>
  <c r="AH44" i="11"/>
  <c r="AF44" i="11"/>
  <c r="AD44" i="11"/>
  <c r="AB44" i="11"/>
  <c r="AA44" i="11"/>
  <c r="Z44" i="11"/>
  <c r="Y44" i="11"/>
  <c r="W44" i="11"/>
  <c r="V44" i="11"/>
  <c r="U44" i="11"/>
  <c r="R44" i="11"/>
  <c r="P44" i="11"/>
  <c r="O44" i="11"/>
  <c r="M44" i="11"/>
  <c r="K44" i="11"/>
  <c r="J44" i="11"/>
  <c r="I44" i="11"/>
  <c r="H44" i="11"/>
  <c r="G44" i="11"/>
  <c r="F44" i="11"/>
  <c r="AN43" i="11"/>
  <c r="AE43" i="11"/>
  <c r="AA43" i="11"/>
  <c r="AC43" i="11" s="1"/>
  <c r="H43" i="11"/>
  <c r="L43" i="11" s="1"/>
  <c r="N43" i="11" s="1"/>
  <c r="AU42" i="11"/>
  <c r="AS42" i="11"/>
  <c r="AQ42" i="11"/>
  <c r="AO42" i="11"/>
  <c r="AM42" i="11"/>
  <c r="AL42" i="11"/>
  <c r="AJ42" i="11"/>
  <c r="AH42" i="11"/>
  <c r="AF42" i="11"/>
  <c r="AD42" i="11"/>
  <c r="AC42" i="11"/>
  <c r="AB42" i="11"/>
  <c r="AA42" i="11"/>
  <c r="Z42" i="11"/>
  <c r="Y42" i="11"/>
  <c r="W42" i="11"/>
  <c r="V42" i="11"/>
  <c r="U42" i="11"/>
  <c r="R42" i="11"/>
  <c r="P42" i="11"/>
  <c r="O42" i="11"/>
  <c r="M42" i="11"/>
  <c r="L42" i="11"/>
  <c r="K42" i="11"/>
  <c r="J42" i="11"/>
  <c r="I42" i="11"/>
  <c r="H42" i="11"/>
  <c r="G42" i="11"/>
  <c r="F42" i="11"/>
  <c r="AP41" i="11"/>
  <c r="AR41" i="11" s="1"/>
  <c r="AT41" i="11" s="1"/>
  <c r="AN41" i="11"/>
  <c r="AC41" i="11"/>
  <c r="AA41" i="11"/>
  <c r="L41" i="11"/>
  <c r="N41" i="11" s="1"/>
  <c r="N40" i="11" s="1"/>
  <c r="H41" i="11"/>
  <c r="AU40" i="11"/>
  <c r="AS40" i="11"/>
  <c r="AQ40" i="11"/>
  <c r="AP40" i="11"/>
  <c r="AO40" i="11"/>
  <c r="AN40" i="11"/>
  <c r="AM40" i="11"/>
  <c r="AL40" i="11"/>
  <c r="AL35" i="11" s="1"/>
  <c r="AL34" i="11" s="1"/>
  <c r="AL33" i="11" s="1"/>
  <c r="AJ40" i="11"/>
  <c r="AJ35" i="11" s="1"/>
  <c r="AJ34" i="11" s="1"/>
  <c r="AJ33" i="11" s="1"/>
  <c r="AH40" i="11"/>
  <c r="AH35" i="11" s="1"/>
  <c r="AH34" i="11" s="1"/>
  <c r="AF40" i="11"/>
  <c r="AF35" i="11" s="1"/>
  <c r="AF34" i="11" s="1"/>
  <c r="AD40" i="11"/>
  <c r="AD35" i="11" s="1"/>
  <c r="AD34" i="11" s="1"/>
  <c r="AD33" i="11" s="1"/>
  <c r="AB40" i="11"/>
  <c r="AB35" i="11" s="1"/>
  <c r="AB34" i="11" s="1"/>
  <c r="AB33" i="11" s="1"/>
  <c r="AA40" i="11"/>
  <c r="Z40" i="11"/>
  <c r="Z35" i="11" s="1"/>
  <c r="Z34" i="11" s="1"/>
  <c r="Z33" i="11" s="1"/>
  <c r="Y40" i="11"/>
  <c r="W40" i="11"/>
  <c r="V40" i="11"/>
  <c r="V35" i="11" s="1"/>
  <c r="V34" i="11" s="1"/>
  <c r="V33" i="11" s="1"/>
  <c r="U40" i="11"/>
  <c r="R40" i="11"/>
  <c r="P40" i="11"/>
  <c r="O40" i="11"/>
  <c r="O35" i="11" s="1"/>
  <c r="O34" i="11" s="1"/>
  <c r="M40" i="11"/>
  <c r="M35" i="11" s="1"/>
  <c r="M34" i="11" s="1"/>
  <c r="M33" i="11" s="1"/>
  <c r="M32" i="11" s="1"/>
  <c r="K40" i="11"/>
  <c r="K35" i="11" s="1"/>
  <c r="K34" i="11" s="1"/>
  <c r="J40" i="11"/>
  <c r="I40" i="11"/>
  <c r="H40" i="11"/>
  <c r="G40" i="11"/>
  <c r="G35" i="11" s="1"/>
  <c r="G34" i="11" s="1"/>
  <c r="G33" i="11" s="1"/>
  <c r="F40" i="11"/>
  <c r="AN39" i="11"/>
  <c r="AP39" i="11" s="1"/>
  <c r="AR39" i="11" s="1"/>
  <c r="AT39" i="11" s="1"/>
  <c r="AV39" i="11" s="1"/>
  <c r="AA39" i="11"/>
  <c r="H39" i="11"/>
  <c r="L39" i="11" s="1"/>
  <c r="N39" i="11" s="1"/>
  <c r="Q39" i="11" s="1"/>
  <c r="S39" i="11" s="1"/>
  <c r="X39" i="11" s="1"/>
  <c r="AP38" i="11"/>
  <c r="AR38" i="11" s="1"/>
  <c r="AT38" i="11" s="1"/>
  <c r="AV38" i="11" s="1"/>
  <c r="AN38" i="11"/>
  <c r="AK38" i="11"/>
  <c r="AC38" i="11"/>
  <c r="AE38" i="11" s="1"/>
  <c r="AG38" i="11" s="1"/>
  <c r="AI38" i="11" s="1"/>
  <c r="AA38" i="11"/>
  <c r="L38" i="11"/>
  <c r="N38" i="11" s="1"/>
  <c r="Q38" i="11" s="1"/>
  <c r="S38" i="11" s="1"/>
  <c r="X38" i="11" s="1"/>
  <c r="H38" i="11"/>
  <c r="AN37" i="11"/>
  <c r="AE37" i="11"/>
  <c r="AA37" i="11"/>
  <c r="AC37" i="11" s="1"/>
  <c r="H37" i="11"/>
  <c r="L37" i="11" s="1"/>
  <c r="N37" i="11" s="1"/>
  <c r="AU36" i="11"/>
  <c r="AS36" i="11"/>
  <c r="AS35" i="11" s="1"/>
  <c r="AQ36" i="11"/>
  <c r="AO36" i="11"/>
  <c r="AO35" i="11" s="1"/>
  <c r="AM36" i="11"/>
  <c r="AL36" i="11"/>
  <c r="AJ36" i="11"/>
  <c r="AH36" i="11"/>
  <c r="AF36" i="11"/>
  <c r="AD36" i="11"/>
  <c r="AB36" i="11"/>
  <c r="Z36" i="11"/>
  <c r="Y36" i="11"/>
  <c r="W36" i="11"/>
  <c r="V36" i="11"/>
  <c r="U36" i="11"/>
  <c r="U35" i="11" s="1"/>
  <c r="U34" i="11" s="1"/>
  <c r="R36" i="11"/>
  <c r="P36" i="11"/>
  <c r="P35" i="11" s="1"/>
  <c r="O36" i="11"/>
  <c r="M36" i="11"/>
  <c r="K36" i="11"/>
  <c r="J36" i="11"/>
  <c r="I36" i="11"/>
  <c r="H36" i="11"/>
  <c r="G36" i="11"/>
  <c r="F36" i="11"/>
  <c r="AU35" i="11"/>
  <c r="AU34" i="11" s="1"/>
  <c r="AQ35" i="11"/>
  <c r="AQ34" i="11" s="1"/>
  <c r="AM35" i="11"/>
  <c r="AM34" i="11" s="1"/>
  <c r="W35" i="11"/>
  <c r="W34" i="11" s="1"/>
  <c r="W33" i="11" s="1"/>
  <c r="R35" i="11"/>
  <c r="R34" i="11" s="1"/>
  <c r="J35" i="11"/>
  <c r="J34" i="11" s="1"/>
  <c r="F35" i="11"/>
  <c r="F34" i="11" s="1"/>
  <c r="F33" i="11" s="1"/>
  <c r="AS34" i="11"/>
  <c r="AO34" i="11"/>
  <c r="AO33" i="11" s="1"/>
  <c r="AO32" i="11" s="1"/>
  <c r="P34" i="11"/>
  <c r="P33" i="11" s="1"/>
  <c r="R33" i="11"/>
  <c r="AT30" i="11"/>
  <c r="AP30" i="11"/>
  <c r="AR30" i="11" s="1"/>
  <c r="AN30" i="11"/>
  <c r="AC30" i="11"/>
  <c r="AA30" i="11"/>
  <c r="Q30" i="11"/>
  <c r="L30" i="11"/>
  <c r="N30" i="11" s="1"/>
  <c r="N29" i="11" s="1"/>
  <c r="N28" i="11" s="1"/>
  <c r="N27" i="11" s="1"/>
  <c r="N26" i="11" s="1"/>
  <c r="H30" i="11"/>
  <c r="AU29" i="11"/>
  <c r="AS29" i="11"/>
  <c r="AS28" i="11" s="1"/>
  <c r="AS27" i="11" s="1"/>
  <c r="AS26" i="11" s="1"/>
  <c r="AR29" i="11"/>
  <c r="AR28" i="11" s="1"/>
  <c r="AR27" i="11" s="1"/>
  <c r="AR26" i="11" s="1"/>
  <c r="AQ29" i="11"/>
  <c r="AP29" i="11"/>
  <c r="AO29" i="11"/>
  <c r="AO28" i="11" s="1"/>
  <c r="AO27" i="11" s="1"/>
  <c r="AO26" i="11" s="1"/>
  <c r="AN29" i="11"/>
  <c r="AN28" i="11" s="1"/>
  <c r="AM29" i="11"/>
  <c r="AL29" i="11"/>
  <c r="AJ29" i="11"/>
  <c r="AJ28" i="11" s="1"/>
  <c r="AJ27" i="11" s="1"/>
  <c r="AJ26" i="11" s="1"/>
  <c r="AH29" i="11"/>
  <c r="AF29" i="11"/>
  <c r="AF28" i="11" s="1"/>
  <c r="AD29" i="11"/>
  <c r="AB29" i="11"/>
  <c r="AB28" i="11" s="1"/>
  <c r="AB27" i="11" s="1"/>
  <c r="AB26" i="11" s="1"/>
  <c r="AA29" i="11"/>
  <c r="AA28" i="11" s="1"/>
  <c r="AA27" i="11" s="1"/>
  <c r="AA26" i="11" s="1"/>
  <c r="Z29" i="11"/>
  <c r="Y29" i="11"/>
  <c r="W29" i="11"/>
  <c r="W28" i="11" s="1"/>
  <c r="W27" i="11" s="1"/>
  <c r="W26" i="11" s="1"/>
  <c r="V29" i="11"/>
  <c r="V28" i="11" s="1"/>
  <c r="V27" i="11" s="1"/>
  <c r="V26" i="11" s="1"/>
  <c r="U29" i="11"/>
  <c r="R29" i="11"/>
  <c r="P29" i="11"/>
  <c r="P28" i="11" s="1"/>
  <c r="P27" i="11" s="1"/>
  <c r="P26" i="11" s="1"/>
  <c r="O29" i="11"/>
  <c r="O28" i="11" s="1"/>
  <c r="O27" i="11" s="1"/>
  <c r="O26" i="11" s="1"/>
  <c r="M29" i="11"/>
  <c r="K29" i="11"/>
  <c r="K28" i="11" s="1"/>
  <c r="J29" i="11"/>
  <c r="J28" i="11" s="1"/>
  <c r="J27" i="11" s="1"/>
  <c r="J26" i="11" s="1"/>
  <c r="I29" i="11"/>
  <c r="H29" i="11"/>
  <c r="G29" i="11"/>
  <c r="G28" i="11" s="1"/>
  <c r="G27" i="11" s="1"/>
  <c r="G26" i="11" s="1"/>
  <c r="F29" i="11"/>
  <c r="F28" i="11" s="1"/>
  <c r="F27" i="11" s="1"/>
  <c r="F26" i="11" s="1"/>
  <c r="AU28" i="11"/>
  <c r="AU27" i="11" s="1"/>
  <c r="AU26" i="11" s="1"/>
  <c r="AQ28" i="11"/>
  <c r="AP28" i="11"/>
  <c r="AP27" i="11" s="1"/>
  <c r="AP26" i="11" s="1"/>
  <c r="AM28" i="11"/>
  <c r="AL28" i="11"/>
  <c r="AL27" i="11" s="1"/>
  <c r="AH28" i="11"/>
  <c r="AH27" i="11" s="1"/>
  <c r="AH26" i="11" s="1"/>
  <c r="AD28" i="11"/>
  <c r="AD27" i="11" s="1"/>
  <c r="Z28" i="11"/>
  <c r="Z27" i="11" s="1"/>
  <c r="Y28" i="11"/>
  <c r="Y27" i="11" s="1"/>
  <c r="Y26" i="11" s="1"/>
  <c r="U28" i="11"/>
  <c r="R28" i="11"/>
  <c r="M28" i="11"/>
  <c r="M27" i="11" s="1"/>
  <c r="I28" i="11"/>
  <c r="I27" i="11" s="1"/>
  <c r="I26" i="11" s="1"/>
  <c r="H28" i="11"/>
  <c r="AQ27" i="11"/>
  <c r="AN27" i="11"/>
  <c r="AN26" i="11" s="1"/>
  <c r="AM27" i="11"/>
  <c r="AM26" i="11" s="1"/>
  <c r="AF27" i="11"/>
  <c r="AF26" i="11" s="1"/>
  <c r="U27" i="11"/>
  <c r="R27" i="11"/>
  <c r="R26" i="11" s="1"/>
  <c r="R11" i="11" s="1"/>
  <c r="K27" i="11"/>
  <c r="K26" i="11" s="1"/>
  <c r="H27" i="11"/>
  <c r="H26" i="11" s="1"/>
  <c r="AQ26" i="11"/>
  <c r="AL26" i="11"/>
  <c r="AD26" i="11"/>
  <c r="Z26" i="11"/>
  <c r="U26" i="11"/>
  <c r="M26" i="11"/>
  <c r="AN25" i="11"/>
  <c r="AA25" i="11"/>
  <c r="AC25" i="11" s="1"/>
  <c r="AE25" i="11" s="1"/>
  <c r="H25" i="11"/>
  <c r="L25" i="11" s="1"/>
  <c r="N25" i="11" s="1"/>
  <c r="AU24" i="11"/>
  <c r="AU23" i="11" s="1"/>
  <c r="AU22" i="11" s="1"/>
  <c r="AS24" i="11"/>
  <c r="AS23" i="11" s="1"/>
  <c r="AS22" i="11" s="1"/>
  <c r="AQ24" i="11"/>
  <c r="AO24" i="11"/>
  <c r="AO23" i="11" s="1"/>
  <c r="AO22" i="11" s="1"/>
  <c r="AO12" i="11" s="1"/>
  <c r="AM24" i="11"/>
  <c r="AL24" i="11"/>
  <c r="AJ24" i="11"/>
  <c r="AH24" i="11"/>
  <c r="AF24" i="11"/>
  <c r="AD24" i="11"/>
  <c r="AB24" i="11"/>
  <c r="AA24" i="11"/>
  <c r="Z24" i="11"/>
  <c r="Y24" i="11"/>
  <c r="Y23" i="11" s="1"/>
  <c r="W24" i="11"/>
  <c r="V24" i="11"/>
  <c r="U24" i="11"/>
  <c r="U23" i="11" s="1"/>
  <c r="R24" i="11"/>
  <c r="P24" i="11"/>
  <c r="P23" i="11" s="1"/>
  <c r="P22" i="11" s="1"/>
  <c r="P12" i="11" s="1"/>
  <c r="O24" i="11"/>
  <c r="M24" i="11"/>
  <c r="M23" i="11" s="1"/>
  <c r="M22" i="11" s="1"/>
  <c r="K24" i="11"/>
  <c r="K23" i="11" s="1"/>
  <c r="K22" i="11" s="1"/>
  <c r="J24" i="11"/>
  <c r="I24" i="11"/>
  <c r="G24" i="11"/>
  <c r="G23" i="11" s="1"/>
  <c r="G22" i="11" s="1"/>
  <c r="F24" i="11"/>
  <c r="F23" i="11" s="1"/>
  <c r="F22" i="11" s="1"/>
  <c r="AQ23" i="11"/>
  <c r="AQ22" i="11" s="1"/>
  <c r="AM23" i="11"/>
  <c r="AM22" i="11" s="1"/>
  <c r="AL23" i="11"/>
  <c r="AJ23" i="11"/>
  <c r="AH23" i="11"/>
  <c r="AF23" i="11"/>
  <c r="AF22" i="11" s="1"/>
  <c r="AD23" i="11"/>
  <c r="AB23" i="11"/>
  <c r="AA23" i="11"/>
  <c r="AA22" i="11" s="1"/>
  <c r="Z23" i="11"/>
  <c r="Z22" i="11" s="1"/>
  <c r="W23" i="11"/>
  <c r="W22" i="11" s="1"/>
  <c r="V23" i="11"/>
  <c r="R23" i="11"/>
  <c r="R22" i="11" s="1"/>
  <c r="O23" i="11"/>
  <c r="O22" i="11" s="1"/>
  <c r="J23" i="11"/>
  <c r="J22" i="11" s="1"/>
  <c r="I23" i="11"/>
  <c r="AL22" i="11"/>
  <c r="AJ22" i="11"/>
  <c r="AH22" i="11"/>
  <c r="AD22" i="11"/>
  <c r="AB22" i="11"/>
  <c r="Y22" i="11"/>
  <c r="V22" i="11"/>
  <c r="U22" i="11"/>
  <c r="I22" i="11"/>
  <c r="AP21" i="11"/>
  <c r="AR21" i="11" s="1"/>
  <c r="AT21" i="11" s="1"/>
  <c r="AN21" i="11"/>
  <c r="AC21" i="11"/>
  <c r="AA21" i="11"/>
  <c r="L21" i="11"/>
  <c r="N21" i="11" s="1"/>
  <c r="N20" i="11" s="1"/>
  <c r="H21" i="11"/>
  <c r="AU20" i="11"/>
  <c r="AS20" i="11"/>
  <c r="AQ20" i="11"/>
  <c r="AP20" i="11"/>
  <c r="AO20" i="11"/>
  <c r="AN20" i="11"/>
  <c r="AM20" i="11"/>
  <c r="AL20" i="11"/>
  <c r="AJ20" i="11"/>
  <c r="AH20" i="11"/>
  <c r="AF20" i="11"/>
  <c r="AD20" i="11"/>
  <c r="AB20" i="11"/>
  <c r="AA20" i="11"/>
  <c r="Z20" i="11"/>
  <c r="Y20" i="11"/>
  <c r="W20" i="11"/>
  <c r="V20" i="11"/>
  <c r="U20" i="11"/>
  <c r="R20" i="11"/>
  <c r="P20" i="11"/>
  <c r="O20" i="11"/>
  <c r="M20" i="11"/>
  <c r="K20" i="11"/>
  <c r="J20" i="11"/>
  <c r="I20" i="11"/>
  <c r="H20" i="11"/>
  <c r="G20" i="11"/>
  <c r="F20" i="11"/>
  <c r="AN19" i="11"/>
  <c r="AP19" i="11" s="1"/>
  <c r="AP17" i="11" s="1"/>
  <c r="AA19" i="11"/>
  <c r="H19" i="11"/>
  <c r="L19" i="11" s="1"/>
  <c r="N19" i="11" s="1"/>
  <c r="Q19" i="11" s="1"/>
  <c r="S19" i="11" s="1"/>
  <c r="X19" i="11" s="1"/>
  <c r="AP18" i="11"/>
  <c r="AR18" i="11" s="1"/>
  <c r="AT18" i="11" s="1"/>
  <c r="AN18" i="11"/>
  <c r="AC18" i="11"/>
  <c r="AA18" i="11"/>
  <c r="L18" i="11"/>
  <c r="N18" i="11" s="1"/>
  <c r="Q18" i="11" s="1"/>
  <c r="H18" i="11"/>
  <c r="AU17" i="11"/>
  <c r="AS17" i="11"/>
  <c r="AQ17" i="11"/>
  <c r="AO17" i="11"/>
  <c r="AN17" i="11"/>
  <c r="AM17" i="11"/>
  <c r="AL17" i="11"/>
  <c r="AL14" i="11" s="1"/>
  <c r="AL13" i="11" s="1"/>
  <c r="AL12" i="11" s="1"/>
  <c r="AJ17" i="11"/>
  <c r="AH17" i="11"/>
  <c r="AH14" i="11" s="1"/>
  <c r="AH13" i="11" s="1"/>
  <c r="AF17" i="11"/>
  <c r="AD17" i="11"/>
  <c r="AD14" i="11" s="1"/>
  <c r="AD13" i="11" s="1"/>
  <c r="AD12" i="11" s="1"/>
  <c r="AD11" i="11" s="1"/>
  <c r="AB17" i="11"/>
  <c r="Z17" i="11"/>
  <c r="Z14" i="11" s="1"/>
  <c r="Z13" i="11" s="1"/>
  <c r="Y17" i="11"/>
  <c r="W17" i="11"/>
  <c r="V17" i="11"/>
  <c r="V14" i="11" s="1"/>
  <c r="V13" i="11" s="1"/>
  <c r="V12" i="11" s="1"/>
  <c r="U17" i="11"/>
  <c r="R17" i="11"/>
  <c r="P17" i="11"/>
  <c r="O17" i="11"/>
  <c r="O14" i="11" s="1"/>
  <c r="O13" i="11" s="1"/>
  <c r="M17" i="11"/>
  <c r="M14" i="11" s="1"/>
  <c r="M13" i="11" s="1"/>
  <c r="K17" i="11"/>
  <c r="K14" i="11" s="1"/>
  <c r="K13" i="11" s="1"/>
  <c r="J17" i="11"/>
  <c r="I17" i="11"/>
  <c r="I14" i="11" s="1"/>
  <c r="I13" i="11" s="1"/>
  <c r="G17" i="11"/>
  <c r="G14" i="11" s="1"/>
  <c r="G13" i="11" s="1"/>
  <c r="F17" i="11"/>
  <c r="AR16" i="11"/>
  <c r="AN16" i="11"/>
  <c r="AP16" i="11" s="1"/>
  <c r="AP15" i="11" s="1"/>
  <c r="AA16" i="11"/>
  <c r="AC16" i="11" s="1"/>
  <c r="N16" i="11"/>
  <c r="Q16" i="11" s="1"/>
  <c r="H16" i="11"/>
  <c r="L16" i="11" s="1"/>
  <c r="L15" i="11" s="1"/>
  <c r="AU15" i="11"/>
  <c r="AU14" i="11" s="1"/>
  <c r="AS15" i="11"/>
  <c r="AQ15" i="11"/>
  <c r="AQ14" i="11" s="1"/>
  <c r="AQ13" i="11" s="1"/>
  <c r="AQ12" i="11" s="1"/>
  <c r="AO15" i="11"/>
  <c r="AM15" i="11"/>
  <c r="AM14" i="11" s="1"/>
  <c r="AL15" i="11"/>
  <c r="AJ15" i="11"/>
  <c r="AH15" i="11"/>
  <c r="AF15" i="11"/>
  <c r="AD15" i="11"/>
  <c r="AB15" i="11"/>
  <c r="AA15" i="11"/>
  <c r="Z15" i="11"/>
  <c r="Y15" i="11"/>
  <c r="W15" i="11"/>
  <c r="W14" i="11" s="1"/>
  <c r="V15" i="11"/>
  <c r="U15" i="11"/>
  <c r="R15" i="11"/>
  <c r="R14" i="11" s="1"/>
  <c r="P15" i="11"/>
  <c r="O15" i="11"/>
  <c r="N15" i="11"/>
  <c r="M15" i="11"/>
  <c r="K15" i="11"/>
  <c r="J15" i="11"/>
  <c r="J14" i="11" s="1"/>
  <c r="I15" i="11"/>
  <c r="H15" i="11"/>
  <c r="G15" i="11"/>
  <c r="F15" i="11"/>
  <c r="F14" i="11" s="1"/>
  <c r="AS14" i="11"/>
  <c r="AS13" i="11" s="1"/>
  <c r="AS12" i="11" s="1"/>
  <c r="AO14" i="11"/>
  <c r="AO13" i="11" s="1"/>
  <c r="Y14" i="11"/>
  <c r="Y13" i="11" s="1"/>
  <c r="U14" i="11"/>
  <c r="U13" i="11" s="1"/>
  <c r="U12" i="11" s="1"/>
  <c r="U11" i="11" s="1"/>
  <c r="P14" i="11"/>
  <c r="P13" i="11" s="1"/>
  <c r="AU13" i="11"/>
  <c r="AM13" i="11"/>
  <c r="W13" i="11"/>
  <c r="W12" i="11" s="1"/>
  <c r="R13" i="11"/>
  <c r="R12" i="11" s="1"/>
  <c r="J13" i="11"/>
  <c r="F13" i="11"/>
  <c r="Y12" i="11"/>
  <c r="W11" i="11" l="1"/>
  <c r="P32" i="11"/>
  <c r="AF33" i="11"/>
  <c r="AF32" i="11" s="1"/>
  <c r="AQ32" i="11"/>
  <c r="AU113" i="11"/>
  <c r="F12" i="11"/>
  <c r="F11" i="11" s="1"/>
  <c r="AM12" i="11"/>
  <c r="AM11" i="11" s="1"/>
  <c r="AQ11" i="11"/>
  <c r="K12" i="11"/>
  <c r="AO11" i="11"/>
  <c r="O33" i="11"/>
  <c r="V32" i="11"/>
  <c r="AH33" i="11"/>
  <c r="W59" i="11"/>
  <c r="W58" i="11" s="1"/>
  <c r="W106" i="11"/>
  <c r="W105" i="11" s="1"/>
  <c r="AO113" i="11"/>
  <c r="AH125" i="11"/>
  <c r="AU12" i="11"/>
  <c r="AU11" i="11" s="1"/>
  <c r="G12" i="11"/>
  <c r="M12" i="11"/>
  <c r="Z12" i="11"/>
  <c r="Z11" i="11" s="1"/>
  <c r="AH12" i="11"/>
  <c r="P11" i="11"/>
  <c r="W32" i="11"/>
  <c r="O59" i="11"/>
  <c r="O58" i="11" s="1"/>
  <c r="J64" i="11"/>
  <c r="W113" i="11"/>
  <c r="AQ113" i="11"/>
  <c r="P113" i="11"/>
  <c r="AM168" i="11"/>
  <c r="AM166" i="11" s="1"/>
  <c r="Y11" i="11"/>
  <c r="U33" i="11"/>
  <c r="U32" i="11" s="1"/>
  <c r="Z32" i="11"/>
  <c r="AJ113" i="11"/>
  <c r="AS11" i="11"/>
  <c r="I12" i="11"/>
  <c r="O12" i="11"/>
  <c r="R32" i="11"/>
  <c r="F32" i="11"/>
  <c r="K33" i="11"/>
  <c r="V64" i="11"/>
  <c r="G64" i="11"/>
  <c r="O106" i="11"/>
  <c r="O105" i="11" s="1"/>
  <c r="U106" i="11"/>
  <c r="U105" i="11" s="1"/>
  <c r="K113" i="11"/>
  <c r="R113" i="11"/>
  <c r="G113" i="11"/>
  <c r="AF753" i="11"/>
  <c r="AF752" i="11" s="1"/>
  <c r="W763" i="11"/>
  <c r="W762" i="11" s="1"/>
  <c r="W800" i="11"/>
  <c r="AB802" i="11"/>
  <c r="AB801" i="11" s="1"/>
  <c r="AJ802" i="11"/>
  <c r="AJ801" i="11" s="1"/>
  <c r="G800" i="11"/>
  <c r="F802" i="11"/>
  <c r="F801" i="11" s="1"/>
  <c r="F800" i="11" s="1"/>
  <c r="F799" i="11" s="1"/>
  <c r="R802" i="11"/>
  <c r="R801" i="11" s="1"/>
  <c r="AD802" i="11"/>
  <c r="AD801" i="11" s="1"/>
  <c r="AD800" i="11" s="1"/>
  <c r="AD799" i="11" s="1"/>
  <c r="AL802" i="11"/>
  <c r="AL801" i="11" s="1"/>
  <c r="AA810" i="11"/>
  <c r="AM800" i="11"/>
  <c r="AM799" i="11" s="1"/>
  <c r="AJ705" i="11"/>
  <c r="AO705" i="11"/>
  <c r="P709" i="11"/>
  <c r="V709" i="11"/>
  <c r="U687" i="11"/>
  <c r="U686" i="11" s="1"/>
  <c r="AF705" i="11"/>
  <c r="AF687" i="11" s="1"/>
  <c r="AF686" i="11" s="1"/>
  <c r="AB709" i="11"/>
  <c r="AB705" i="11" s="1"/>
  <c r="AJ709" i="11"/>
  <c r="O687" i="11"/>
  <c r="O686" i="11" s="1"/>
  <c r="AO687" i="11"/>
  <c r="AO686" i="11" s="1"/>
  <c r="P705" i="11"/>
  <c r="G705" i="11"/>
  <c r="G687" i="11" s="1"/>
  <c r="G686" i="11" s="1"/>
  <c r="N589" i="11"/>
  <c r="Q589" i="11" s="1"/>
  <c r="L587" i="11"/>
  <c r="L586" i="11" s="1"/>
  <c r="AE589" i="11"/>
  <c r="T514" i="11"/>
  <c r="T513" i="11" s="1"/>
  <c r="AJ514" i="11"/>
  <c r="AJ513" i="11" s="1"/>
  <c r="AU514" i="11"/>
  <c r="AU513" i="11" s="1"/>
  <c r="AD520" i="11"/>
  <c r="AL520" i="11"/>
  <c r="AU496" i="11"/>
  <c r="J514" i="11"/>
  <c r="J513" i="11" s="1"/>
  <c r="J496" i="11" s="1"/>
  <c r="V514" i="11"/>
  <c r="V513" i="11" s="1"/>
  <c r="AF514" i="11"/>
  <c r="AF513" i="11" s="1"/>
  <c r="F496" i="11"/>
  <c r="AH514" i="11"/>
  <c r="AH513" i="11" s="1"/>
  <c r="AM514" i="11"/>
  <c r="AM513" i="11" s="1"/>
  <c r="AM496" i="11" s="1"/>
  <c r="AH520" i="11"/>
  <c r="AL339" i="11"/>
  <c r="AL338" i="11" s="1"/>
  <c r="AL332" i="11" s="1"/>
  <c r="K332" i="11"/>
  <c r="V339" i="11"/>
  <c r="V338" i="11" s="1"/>
  <c r="V332" i="11" s="1"/>
  <c r="O339" i="11"/>
  <c r="O338" i="11" s="1"/>
  <c r="AU339" i="11"/>
  <c r="AU338" i="11" s="1"/>
  <c r="U352" i="11"/>
  <c r="AD339" i="11"/>
  <c r="AD338" i="11" s="1"/>
  <c r="AD332" i="11" s="1"/>
  <c r="J339" i="11"/>
  <c r="J338" i="11" s="1"/>
  <c r="J332" i="11" s="1"/>
  <c r="AH339" i="11"/>
  <c r="AH338" i="11" s="1"/>
  <c r="AH332" i="11" s="1"/>
  <c r="W339" i="11"/>
  <c r="W338" i="11" s="1"/>
  <c r="Y352" i="11"/>
  <c r="AM339" i="11"/>
  <c r="AM338" i="11" s="1"/>
  <c r="AQ151" i="11"/>
  <c r="I151" i="11"/>
  <c r="I104" i="11" s="1"/>
  <c r="I57" i="11" s="1"/>
  <c r="AS151" i="11"/>
  <c r="AQ104" i="11"/>
  <c r="AQ57" i="11" s="1"/>
  <c r="P151" i="11"/>
  <c r="AJ151" i="11"/>
  <c r="AJ104" i="11" s="1"/>
  <c r="AA158" i="11"/>
  <c r="AM151" i="11"/>
  <c r="AU151" i="11"/>
  <c r="K151" i="11"/>
  <c r="K104" i="11" s="1"/>
  <c r="W151" i="11"/>
  <c r="AH151" i="11"/>
  <c r="AV18" i="11"/>
  <c r="AT40" i="11"/>
  <c r="AV41" i="11"/>
  <c r="AV40" i="11" s="1"/>
  <c r="AT217" i="11"/>
  <c r="AV218" i="11"/>
  <c r="AV217" i="11" s="1"/>
  <c r="AU33" i="11"/>
  <c r="AU32" i="11" s="1"/>
  <c r="AD166" i="11"/>
  <c r="M210" i="11"/>
  <c r="AE98" i="11"/>
  <c r="AE97" i="11" s="1"/>
  <c r="AE96" i="11" s="1"/>
  <c r="AE95" i="11" s="1"/>
  <c r="AE94" i="11" s="1"/>
  <c r="AG99" i="11"/>
  <c r="AE68" i="11"/>
  <c r="AE67" i="11" s="1"/>
  <c r="AE66" i="11" s="1"/>
  <c r="AE65" i="11" s="1"/>
  <c r="AG69" i="11"/>
  <c r="AE92" i="11"/>
  <c r="AG93" i="11"/>
  <c r="AG141" i="11"/>
  <c r="AI142" i="11"/>
  <c r="AS166" i="11"/>
  <c r="I166" i="11"/>
  <c r="H211" i="11"/>
  <c r="Q17" i="11"/>
  <c r="S18" i="11"/>
  <c r="AE203" i="11"/>
  <c r="AG204" i="11"/>
  <c r="AT20" i="11"/>
  <c r="AV21" i="11"/>
  <c r="AV20" i="11" s="1"/>
  <c r="AE24" i="11"/>
  <c r="AE23" i="11" s="1"/>
  <c r="AE22" i="11" s="1"/>
  <c r="AG25" i="11"/>
  <c r="AM33" i="11"/>
  <c r="AM32" i="11" s="1"/>
  <c r="AE128" i="11"/>
  <c r="AE127" i="11" s="1"/>
  <c r="AE126" i="11" s="1"/>
  <c r="AG129" i="11"/>
  <c r="N154" i="11"/>
  <c r="Q155" i="11"/>
  <c r="G166" i="11"/>
  <c r="AG194" i="11"/>
  <c r="AT16" i="11"/>
  <c r="AR15" i="11"/>
  <c r="AH11" i="11"/>
  <c r="Q29" i="11"/>
  <c r="Q28" i="11" s="1"/>
  <c r="Q27" i="11" s="1"/>
  <c r="Q26" i="11" s="1"/>
  <c r="S30" i="11"/>
  <c r="AA36" i="11"/>
  <c r="AA35" i="11" s="1"/>
  <c r="AA34" i="11" s="1"/>
  <c r="AA33" i="11" s="1"/>
  <c r="AA32" i="11" s="1"/>
  <c r="AC39" i="11"/>
  <c r="Q48" i="11"/>
  <c r="Q47" i="11" s="1"/>
  <c r="Q46" i="11" s="1"/>
  <c r="S49" i="11"/>
  <c r="AJ64" i="11"/>
  <c r="AG89" i="11"/>
  <c r="AI90" i="11"/>
  <c r="H98" i="11"/>
  <c r="H97" i="11" s="1"/>
  <c r="H96" i="11" s="1"/>
  <c r="H95" i="11" s="1"/>
  <c r="H94" i="11" s="1"/>
  <c r="L99" i="11"/>
  <c r="X109" i="11"/>
  <c r="X108" i="11" s="1"/>
  <c r="X107" i="11" s="1"/>
  <c r="S108" i="11"/>
  <c r="S107" i="11" s="1"/>
  <c r="AT116" i="11"/>
  <c r="AV117" i="11"/>
  <c r="AV116" i="11" s="1"/>
  <c r="AO125" i="11"/>
  <c r="AN128" i="11"/>
  <c r="AN127" i="11" s="1"/>
  <c r="AN126" i="11" s="1"/>
  <c r="AP129" i="11"/>
  <c r="L133" i="11"/>
  <c r="N134" i="11"/>
  <c r="L139" i="11"/>
  <c r="N140" i="11"/>
  <c r="AN141" i="11"/>
  <c r="AP143" i="11"/>
  <c r="X163" i="11"/>
  <c r="X162" i="11" s="1"/>
  <c r="S162" i="11"/>
  <c r="AQ166" i="11"/>
  <c r="AN193" i="11"/>
  <c r="AN192" i="11" s="1"/>
  <c r="AN191" i="11" s="1"/>
  <c r="AP194" i="11"/>
  <c r="AE207" i="11"/>
  <c r="AG208" i="11"/>
  <c r="AE216" i="11"/>
  <c r="AC215" i="11"/>
  <c r="AG244" i="11"/>
  <c r="AE243" i="11"/>
  <c r="AE242" i="11" s="1"/>
  <c r="AE241" i="11" s="1"/>
  <c r="AE280" i="11"/>
  <c r="AE279" i="11" s="1"/>
  <c r="AG281" i="11"/>
  <c r="AT386" i="11"/>
  <c r="AT385" i="11" s="1"/>
  <c r="AT384" i="11" s="1"/>
  <c r="AV387" i="11"/>
  <c r="AV386" i="11" s="1"/>
  <c r="AV385" i="11" s="1"/>
  <c r="AV384" i="11" s="1"/>
  <c r="Z595" i="11"/>
  <c r="Z596" i="11"/>
  <c r="J12" i="11"/>
  <c r="J11" i="11" s="1"/>
  <c r="AE16" i="11"/>
  <c r="AC15" i="11"/>
  <c r="K11" i="11"/>
  <c r="AB14" i="11"/>
  <c r="AB13" i="11" s="1"/>
  <c r="AB12" i="11" s="1"/>
  <c r="AB11" i="11" s="1"/>
  <c r="AJ14" i="11"/>
  <c r="AJ13" i="11" s="1"/>
  <c r="AJ12" i="11" s="1"/>
  <c r="AJ11" i="11" s="1"/>
  <c r="AR19" i="11"/>
  <c r="AT19" i="11" s="1"/>
  <c r="AV19" i="11" s="1"/>
  <c r="Q21" i="11"/>
  <c r="H24" i="11"/>
  <c r="H23" i="11" s="1"/>
  <c r="H22" i="11" s="1"/>
  <c r="L24" i="11"/>
  <c r="L23" i="11" s="1"/>
  <c r="L22" i="11" s="1"/>
  <c r="AC24" i="11"/>
  <c r="AC23" i="11" s="1"/>
  <c r="AC22" i="11" s="1"/>
  <c r="AS33" i="11"/>
  <c r="AS32" i="11" s="1"/>
  <c r="G32" i="11"/>
  <c r="K32" i="11"/>
  <c r="AH32" i="11"/>
  <c r="AR40" i="11"/>
  <c r="AE41" i="11"/>
  <c r="AC40" i="11"/>
  <c r="Q43" i="11"/>
  <c r="N42" i="11"/>
  <c r="AN42" i="11"/>
  <c r="AP43" i="11"/>
  <c r="AT45" i="11"/>
  <c r="AR44" i="11"/>
  <c r="AE49" i="11"/>
  <c r="AC48" i="11"/>
  <c r="AC47" i="11" s="1"/>
  <c r="AC46" i="11" s="1"/>
  <c r="AT54" i="11"/>
  <c r="AR53" i="11"/>
  <c r="AR52" i="11" s="1"/>
  <c r="AR51" i="11" s="1"/>
  <c r="AR50" i="11" s="1"/>
  <c r="X63" i="11"/>
  <c r="X62" i="11" s="1"/>
  <c r="O64" i="11"/>
  <c r="AU64" i="11"/>
  <c r="L70" i="11"/>
  <c r="N71" i="11"/>
  <c r="AG71" i="11"/>
  <c r="AE75" i="11"/>
  <c r="H75" i="11"/>
  <c r="H74" i="11" s="1"/>
  <c r="H73" i="11" s="1"/>
  <c r="H72" i="11" s="1"/>
  <c r="L77" i="11"/>
  <c r="N77" i="11" s="1"/>
  <c r="Q77" i="11" s="1"/>
  <c r="S77" i="11" s="1"/>
  <c r="X77" i="11" s="1"/>
  <c r="AN75" i="11"/>
  <c r="AP77" i="11"/>
  <c r="N81" i="11"/>
  <c r="AR81" i="11"/>
  <c r="N83" i="11"/>
  <c r="AR83" i="11"/>
  <c r="N85" i="11"/>
  <c r="AR85" i="11"/>
  <c r="N87" i="11"/>
  <c r="AR87" i="11"/>
  <c r="V104" i="11"/>
  <c r="P106" i="11"/>
  <c r="P105" i="11" s="1"/>
  <c r="G104" i="11"/>
  <c r="G57" i="11" s="1"/>
  <c r="W104" i="11"/>
  <c r="W57" i="11" s="1"/>
  <c r="T113" i="11"/>
  <c r="AN115" i="11"/>
  <c r="AN114" i="11" s="1"/>
  <c r="AN113" i="11" s="1"/>
  <c r="N116" i="11"/>
  <c r="L123" i="11"/>
  <c r="L122" i="11" s="1"/>
  <c r="L121" i="11" s="1"/>
  <c r="L113" i="11" s="1"/>
  <c r="N124" i="11"/>
  <c r="AG124" i="11"/>
  <c r="O125" i="11"/>
  <c r="AU125" i="11"/>
  <c r="AS131" i="11"/>
  <c r="R132" i="11"/>
  <c r="R131" i="11" s="1"/>
  <c r="R125" i="11" s="1"/>
  <c r="R104" i="11" s="1"/>
  <c r="R57" i="11" s="1"/>
  <c r="N142" i="11"/>
  <c r="L145" i="11"/>
  <c r="N146" i="11"/>
  <c r="AG146" i="11"/>
  <c r="L147" i="11"/>
  <c r="N148" i="11"/>
  <c r="AG148" i="11"/>
  <c r="L149" i="11"/>
  <c r="N150" i="11"/>
  <c r="AG150" i="11"/>
  <c r="L154" i="11"/>
  <c r="AB151" i="11"/>
  <c r="AR155" i="11"/>
  <c r="AC157" i="11"/>
  <c r="AP157" i="11"/>
  <c r="M151" i="11"/>
  <c r="Q160" i="11"/>
  <c r="S161" i="11"/>
  <c r="AT162" i="11"/>
  <c r="AV163" i="11"/>
  <c r="AV162" i="11" s="1"/>
  <c r="X165" i="11"/>
  <c r="X164" i="11" s="1"/>
  <c r="S164" i="11"/>
  <c r="AV165" i="11"/>
  <c r="AV164" i="11" s="1"/>
  <c r="T168" i="11"/>
  <c r="T166" i="11" s="1"/>
  <c r="AJ168" i="11"/>
  <c r="AJ166" i="11" s="1"/>
  <c r="Y168" i="11"/>
  <c r="Y166" i="11" s="1"/>
  <c r="L171" i="11"/>
  <c r="L170" i="11" s="1"/>
  <c r="L169" i="11" s="1"/>
  <c r="N172" i="11"/>
  <c r="AE172" i="11"/>
  <c r="AT177" i="11"/>
  <c r="O183" i="11"/>
  <c r="O182" i="11" s="1"/>
  <c r="O166" i="11" s="1"/>
  <c r="T183" i="11"/>
  <c r="T182" i="11" s="1"/>
  <c r="AA186" i="11"/>
  <c r="AA185" i="11" s="1"/>
  <c r="AA184" i="11" s="1"/>
  <c r="AC188" i="11"/>
  <c r="AE188" i="11" s="1"/>
  <c r="AG188" i="11" s="1"/>
  <c r="AI188" i="11" s="1"/>
  <c r="AK188" i="11" s="1"/>
  <c r="AE190" i="11"/>
  <c r="AC189" i="11"/>
  <c r="AA193" i="11"/>
  <c r="AA192" i="11" s="1"/>
  <c r="AA191" i="11" s="1"/>
  <c r="AC195" i="11"/>
  <c r="AE195" i="11" s="1"/>
  <c r="AG195" i="11" s="1"/>
  <c r="AI195" i="11" s="1"/>
  <c r="AK195" i="11" s="1"/>
  <c r="H205" i="11"/>
  <c r="L206" i="11"/>
  <c r="AN205" i="11"/>
  <c r="AP206" i="11"/>
  <c r="AR207" i="11"/>
  <c r="AT208" i="11"/>
  <c r="G211" i="11"/>
  <c r="O211" i="11"/>
  <c r="O210" i="11" s="1"/>
  <c r="AM211" i="11"/>
  <c r="AU211" i="11"/>
  <c r="AU210" i="11" s="1"/>
  <c r="T214" i="11"/>
  <c r="T213" i="11" s="1"/>
  <c r="T212" i="11" s="1"/>
  <c r="T211" i="11" s="1"/>
  <c r="AB214" i="11"/>
  <c r="AB213" i="11" s="1"/>
  <c r="AB212" i="11" s="1"/>
  <c r="AB211" i="11" s="1"/>
  <c r="AJ214" i="11"/>
  <c r="AJ213" i="11" s="1"/>
  <c r="AJ212" i="11" s="1"/>
  <c r="AJ211" i="11" s="1"/>
  <c r="N214" i="11"/>
  <c r="N213" i="11" s="1"/>
  <c r="N212" i="11" s="1"/>
  <c r="Q218" i="11"/>
  <c r="K220" i="11"/>
  <c r="K219" i="11" s="1"/>
  <c r="AE223" i="11"/>
  <c r="AC222" i="11"/>
  <c r="AC221" i="11" s="1"/>
  <c r="AC220" i="11" s="1"/>
  <c r="AC219" i="11" s="1"/>
  <c r="AM1163" i="11"/>
  <c r="AG239" i="11"/>
  <c r="AE255" i="11"/>
  <c r="AE254" i="11" s="1"/>
  <c r="AG256" i="11"/>
  <c r="J266" i="11"/>
  <c r="AE270" i="11"/>
  <c r="AE269" i="11" s="1"/>
  <c r="AE268" i="11" s="1"/>
  <c r="AE267" i="11" s="1"/>
  <c r="AG271" i="11"/>
  <c r="Q289" i="11"/>
  <c r="S290" i="11"/>
  <c r="N293" i="11"/>
  <c r="Q295" i="11"/>
  <c r="Z332" i="11"/>
  <c r="V11" i="11"/>
  <c r="L60" i="11"/>
  <c r="L59" i="11" s="1"/>
  <c r="L58" i="11" s="1"/>
  <c r="N61" i="11"/>
  <c r="K64" i="11"/>
  <c r="H68" i="11"/>
  <c r="H67" i="11" s="1"/>
  <c r="H66" i="11" s="1"/>
  <c r="H65" i="11" s="1"/>
  <c r="L69" i="11"/>
  <c r="AN92" i="11"/>
  <c r="AP93" i="11"/>
  <c r="M104" i="11"/>
  <c r="H113" i="11"/>
  <c r="AF113" i="11"/>
  <c r="AE117" i="11"/>
  <c r="AC116" i="11"/>
  <c r="AC115" i="11" s="1"/>
  <c r="AC114" i="11" s="1"/>
  <c r="AN132" i="11"/>
  <c r="AN131" i="11" s="1"/>
  <c r="AG135" i="11"/>
  <c r="AI136" i="11"/>
  <c r="AG137" i="11"/>
  <c r="AI138" i="11"/>
  <c r="AG139" i="11"/>
  <c r="AI140" i="11"/>
  <c r="AE141" i="11"/>
  <c r="K166" i="11"/>
  <c r="P168" i="11"/>
  <c r="H185" i="11"/>
  <c r="H184" i="11" s="1"/>
  <c r="H183" i="11" s="1"/>
  <c r="H182" i="11" s="1"/>
  <c r="S187" i="11"/>
  <c r="Q186" i="11"/>
  <c r="N189" i="11"/>
  <c r="Q190" i="11"/>
  <c r="H193" i="11"/>
  <c r="H192" i="11" s="1"/>
  <c r="H191" i="11" s="1"/>
  <c r="L194" i="11"/>
  <c r="H203" i="11"/>
  <c r="H200" i="11" s="1"/>
  <c r="H199" i="11" s="1"/>
  <c r="H198" i="11" s="1"/>
  <c r="H197" i="11" s="1"/>
  <c r="L204" i="11"/>
  <c r="AE205" i="11"/>
  <c r="AG206" i="11"/>
  <c r="Z282" i="11"/>
  <c r="G11" i="11"/>
  <c r="AN24" i="11"/>
  <c r="AN23" i="11" s="1"/>
  <c r="AN22" i="11" s="1"/>
  <c r="AP25" i="11"/>
  <c r="AT29" i="11"/>
  <c r="AT28" i="11" s="1"/>
  <c r="AT27" i="11" s="1"/>
  <c r="AT26" i="11" s="1"/>
  <c r="AV30" i="11"/>
  <c r="AV29" i="11" s="1"/>
  <c r="AV28" i="11" s="1"/>
  <c r="AV27" i="11" s="1"/>
  <c r="AV26" i="11" s="1"/>
  <c r="AB32" i="11"/>
  <c r="AF64" i="11"/>
  <c r="M67" i="11"/>
  <c r="M66" i="11" s="1"/>
  <c r="M65" i="11" s="1"/>
  <c r="M64" i="11" s="1"/>
  <c r="L75" i="11"/>
  <c r="N76" i="11"/>
  <c r="AG75" i="11"/>
  <c r="AI76" i="11"/>
  <c r="AE81" i="11"/>
  <c r="AC80" i="11"/>
  <c r="AE83" i="11"/>
  <c r="AC82" i="11"/>
  <c r="AE85" i="11"/>
  <c r="AC84" i="11"/>
  <c r="AE87" i="11"/>
  <c r="AC86" i="11"/>
  <c r="AT90" i="11"/>
  <c r="L102" i="11"/>
  <c r="L101" i="11" s="1"/>
  <c r="L100" i="11" s="1"/>
  <c r="AU104" i="11"/>
  <c r="AE111" i="11"/>
  <c r="AE110" i="11" s="1"/>
  <c r="AE106" i="11" s="1"/>
  <c r="AE105" i="11" s="1"/>
  <c r="AG112" i="11"/>
  <c r="AB113" i="11"/>
  <c r="AB104" i="11" s="1"/>
  <c r="AB57" i="11" s="1"/>
  <c r="S117" i="11"/>
  <c r="Q116" i="11"/>
  <c r="X118" i="11"/>
  <c r="AE120" i="11"/>
  <c r="AC119" i="11"/>
  <c r="AT119" i="11"/>
  <c r="AV120" i="11"/>
  <c r="AV119" i="11" s="1"/>
  <c r="P125" i="11"/>
  <c r="AF125" i="11"/>
  <c r="AS125" i="11"/>
  <c r="AS104" i="11" s="1"/>
  <c r="AS57" i="11" s="1"/>
  <c r="AD132" i="11"/>
  <c r="AD131" i="11" s="1"/>
  <c r="AD125" i="11" s="1"/>
  <c r="AL132" i="11"/>
  <c r="AL131" i="11" s="1"/>
  <c r="AL125" i="11" s="1"/>
  <c r="AL104" i="11" s="1"/>
  <c r="AL57" i="11" s="1"/>
  <c r="AT134" i="11"/>
  <c r="AR133" i="11"/>
  <c r="AT136" i="11"/>
  <c r="AR135" i="11"/>
  <c r="AT138" i="11"/>
  <c r="AR137" i="11"/>
  <c r="AT140" i="11"/>
  <c r="AR139" i="11"/>
  <c r="AA154" i="11"/>
  <c r="AA151" i="11" s="1"/>
  <c r="AC155" i="11"/>
  <c r="L157" i="11"/>
  <c r="H156" i="11"/>
  <c r="O151" i="11"/>
  <c r="O104" i="11" s="1"/>
  <c r="AE158" i="11"/>
  <c r="AG159" i="11"/>
  <c r="Q162" i="11"/>
  <c r="J168" i="11"/>
  <c r="J166" i="11" s="1"/>
  <c r="Z168" i="11"/>
  <c r="Z166" i="11" s="1"/>
  <c r="AH168" i="11"/>
  <c r="AH166" i="11" s="1"/>
  <c r="AN171" i="11"/>
  <c r="AN170" i="11" s="1"/>
  <c r="AN169" i="11" s="1"/>
  <c r="AP172" i="11"/>
  <c r="AE176" i="11"/>
  <c r="AE175" i="11" s="1"/>
  <c r="AE174" i="11" s="1"/>
  <c r="H176" i="11"/>
  <c r="H175" i="11" s="1"/>
  <c r="H174" i="11" s="1"/>
  <c r="H168" i="11" s="1"/>
  <c r="L178" i="11"/>
  <c r="N178" i="11" s="1"/>
  <c r="Q178" i="11" s="1"/>
  <c r="S178" i="11" s="1"/>
  <c r="X178" i="11" s="1"/>
  <c r="AN176" i="11"/>
  <c r="AN175" i="11" s="1"/>
  <c r="AN174" i="11" s="1"/>
  <c r="AP178" i="11"/>
  <c r="F183" i="11"/>
  <c r="F182" i="11" s="1"/>
  <c r="AF183" i="11"/>
  <c r="AF182" i="11" s="1"/>
  <c r="AF166" i="11" s="1"/>
  <c r="AR186" i="11"/>
  <c r="AE187" i="11"/>
  <c r="AC186" i="11"/>
  <c r="AC185" i="11" s="1"/>
  <c r="AC184" i="11" s="1"/>
  <c r="AT186" i="11"/>
  <c r="AV187" i="11"/>
  <c r="AV186" i="11" s="1"/>
  <c r="L201" i="11"/>
  <c r="N202" i="11"/>
  <c r="AG202" i="11"/>
  <c r="AE201" i="11"/>
  <c r="F211" i="11"/>
  <c r="F210" i="11" s="1"/>
  <c r="AA211" i="11"/>
  <c r="S216" i="11"/>
  <c r="Q215" i="11"/>
  <c r="AK226" i="11"/>
  <c r="AK225" i="11" s="1"/>
  <c r="AK224" i="11" s="1"/>
  <c r="AI225" i="11"/>
  <c r="AI224" i="11" s="1"/>
  <c r="AC230" i="11"/>
  <c r="AC229" i="11" s="1"/>
  <c r="AC228" i="11" s="1"/>
  <c r="AC227" i="11" s="1"/>
  <c r="N231" i="11"/>
  <c r="L230" i="11"/>
  <c r="AT231" i="11"/>
  <c r="AR230" i="11"/>
  <c r="AR229" i="11" s="1"/>
  <c r="AR228" i="11" s="1"/>
  <c r="AR227" i="11" s="1"/>
  <c r="AI233" i="11"/>
  <c r="AG232" i="11"/>
  <c r="AS266" i="11"/>
  <c r="AT277" i="11"/>
  <c r="AV278" i="11"/>
  <c r="AV277" i="11" s="1"/>
  <c r="R282" i="11"/>
  <c r="AE373" i="11"/>
  <c r="AG374" i="11"/>
  <c r="Q397" i="11"/>
  <c r="S398" i="11"/>
  <c r="Q15" i="11"/>
  <c r="S16" i="11"/>
  <c r="N17" i="11"/>
  <c r="N14" i="11" s="1"/>
  <c r="N13" i="11" s="1"/>
  <c r="AE42" i="11"/>
  <c r="AG43" i="11"/>
  <c r="AT49" i="11"/>
  <c r="AR48" i="11"/>
  <c r="AR47" i="11" s="1"/>
  <c r="AR46" i="11" s="1"/>
  <c r="V57" i="11"/>
  <c r="AG60" i="11"/>
  <c r="AG59" i="11" s="1"/>
  <c r="AG58" i="11" s="1"/>
  <c r="AI61" i="11"/>
  <c r="AN68" i="11"/>
  <c r="AN67" i="11" s="1"/>
  <c r="AN66" i="11" s="1"/>
  <c r="AN65" i="11" s="1"/>
  <c r="AP69" i="11"/>
  <c r="AT76" i="11"/>
  <c r="N90" i="11"/>
  <c r="H92" i="11"/>
  <c r="L93" i="11"/>
  <c r="AN98" i="11"/>
  <c r="AN97" i="11" s="1"/>
  <c r="AN96" i="11" s="1"/>
  <c r="AN95" i="11" s="1"/>
  <c r="AN94" i="11" s="1"/>
  <c r="AP99" i="11"/>
  <c r="AH104" i="11"/>
  <c r="AH57" i="11" s="1"/>
  <c r="H128" i="11"/>
  <c r="H127" i="11" s="1"/>
  <c r="H126" i="11" s="1"/>
  <c r="L129" i="11"/>
  <c r="AG133" i="11"/>
  <c r="AG132" i="11" s="1"/>
  <c r="AI134" i="11"/>
  <c r="L135" i="11"/>
  <c r="N136" i="11"/>
  <c r="L137" i="11"/>
  <c r="N138" i="11"/>
  <c r="H141" i="11"/>
  <c r="H132" i="11" s="1"/>
  <c r="H131" i="11" s="1"/>
  <c r="L143" i="11"/>
  <c r="N143" i="11" s="1"/>
  <c r="Q143" i="11" s="1"/>
  <c r="S143" i="11" s="1"/>
  <c r="X143" i="11" s="1"/>
  <c r="F166" i="11"/>
  <c r="AT190" i="11"/>
  <c r="AR189" i="11"/>
  <c r="AN203" i="11"/>
  <c r="AP204" i="11"/>
  <c r="AO211" i="11"/>
  <c r="AO210" i="11" s="1"/>
  <c r="AT215" i="11"/>
  <c r="AT214" i="11" s="1"/>
  <c r="AT213" i="11" s="1"/>
  <c r="AT212" i="11" s="1"/>
  <c r="AV216" i="11"/>
  <c r="AV215" i="11" s="1"/>
  <c r="AE230" i="11"/>
  <c r="AE229" i="11" s="1"/>
  <c r="AE228" i="11" s="1"/>
  <c r="AE227" i="11" s="1"/>
  <c r="AG231" i="11"/>
  <c r="AE264" i="11"/>
  <c r="AG265" i="11"/>
  <c r="AE357" i="11"/>
  <c r="AG358" i="11"/>
  <c r="M11" i="11"/>
  <c r="AL11" i="11"/>
  <c r="AA17" i="11"/>
  <c r="AA14" i="11" s="1"/>
  <c r="AA13" i="11" s="1"/>
  <c r="AA12" i="11" s="1"/>
  <c r="AA11" i="11" s="1"/>
  <c r="AC19" i="11"/>
  <c r="AE19" i="11" s="1"/>
  <c r="AG19" i="11" s="1"/>
  <c r="AI19" i="11" s="1"/>
  <c r="AK19" i="11" s="1"/>
  <c r="Q25" i="11"/>
  <c r="N24" i="11"/>
  <c r="N23" i="11" s="1"/>
  <c r="N22" i="11" s="1"/>
  <c r="AE30" i="11"/>
  <c r="AC29" i="11"/>
  <c r="AC28" i="11" s="1"/>
  <c r="AC27" i="11" s="1"/>
  <c r="AC26" i="11" s="1"/>
  <c r="AG37" i="11"/>
  <c r="AJ32" i="11"/>
  <c r="AT61" i="11"/>
  <c r="AR60" i="11"/>
  <c r="AR59" i="11" s="1"/>
  <c r="AR58" i="11" s="1"/>
  <c r="P64" i="11"/>
  <c r="AP14" i="11"/>
  <c r="AP13" i="11" s="1"/>
  <c r="I11" i="11"/>
  <c r="O11" i="11"/>
  <c r="AF14" i="11"/>
  <c r="AF13" i="11" s="1"/>
  <c r="AF12" i="11" s="1"/>
  <c r="AF11" i="11" s="1"/>
  <c r="AR17" i="11"/>
  <c r="AE18" i="11"/>
  <c r="AC17" i="11"/>
  <c r="AR20" i="11"/>
  <c r="AE21" i="11"/>
  <c r="AC20" i="11"/>
  <c r="H35" i="11"/>
  <c r="H34" i="11" s="1"/>
  <c r="H33" i="11" s="1"/>
  <c r="H32" i="11" s="1"/>
  <c r="L36" i="11"/>
  <c r="Y35" i="11"/>
  <c r="Y34" i="11" s="1"/>
  <c r="Y33" i="11" s="1"/>
  <c r="Y32" i="11" s="1"/>
  <c r="Q37" i="11"/>
  <c r="N36" i="11"/>
  <c r="AN36" i="11"/>
  <c r="AN35" i="11" s="1"/>
  <c r="AN34" i="11" s="1"/>
  <c r="AP37" i="11"/>
  <c r="I35" i="11"/>
  <c r="I34" i="11" s="1"/>
  <c r="I33" i="11" s="1"/>
  <c r="I32" i="11" s="1"/>
  <c r="O32" i="11"/>
  <c r="AD32" i="11"/>
  <c r="AL32" i="11"/>
  <c r="Q41" i="11"/>
  <c r="L44" i="11"/>
  <c r="N45" i="11"/>
  <c r="AG45" i="11"/>
  <c r="L53" i="11"/>
  <c r="L52" i="11" s="1"/>
  <c r="L51" i="11" s="1"/>
  <c r="L50" i="11" s="1"/>
  <c r="N54" i="11"/>
  <c r="AG54" i="11"/>
  <c r="AM64" i="11"/>
  <c r="AC68" i="11"/>
  <c r="AC67" i="11" s="1"/>
  <c r="AC66" i="11" s="1"/>
  <c r="AC65" i="11" s="1"/>
  <c r="AR70" i="11"/>
  <c r="AT71" i="11"/>
  <c r="AE89" i="11"/>
  <c r="H89" i="11"/>
  <c r="L91" i="11"/>
  <c r="N91" i="11" s="1"/>
  <c r="Q91" i="11" s="1"/>
  <c r="S91" i="11" s="1"/>
  <c r="X91" i="11" s="1"/>
  <c r="AN89" i="11"/>
  <c r="AP91" i="11"/>
  <c r="AC92" i="11"/>
  <c r="AC98" i="11"/>
  <c r="AC97" i="11" s="1"/>
  <c r="AC96" i="11" s="1"/>
  <c r="AC95" i="11" s="1"/>
  <c r="AC94" i="11" s="1"/>
  <c r="AC102" i="11"/>
  <c r="AC101" i="11" s="1"/>
  <c r="AC100" i="11" s="1"/>
  <c r="AD104" i="11"/>
  <c r="AD57" i="11" s="1"/>
  <c r="T106" i="11"/>
  <c r="T105" i="11" s="1"/>
  <c r="T104" i="11" s="1"/>
  <c r="T57" i="11" s="1"/>
  <c r="H111" i="11"/>
  <c r="H110" i="11" s="1"/>
  <c r="H106" i="11" s="1"/>
  <c r="H105" i="11" s="1"/>
  <c r="L112" i="11"/>
  <c r="AN111" i="11"/>
  <c r="AN110" i="11" s="1"/>
  <c r="AN106" i="11" s="1"/>
  <c r="AN105" i="11" s="1"/>
  <c r="AP112" i="11"/>
  <c r="AA116" i="11"/>
  <c r="AA115" i="11" s="1"/>
  <c r="AA114" i="11" s="1"/>
  <c r="AA113" i="11" s="1"/>
  <c r="AC118" i="11"/>
  <c r="AE118" i="11" s="1"/>
  <c r="AG118" i="11" s="1"/>
  <c r="AI118" i="11" s="1"/>
  <c r="AK118" i="11" s="1"/>
  <c r="N119" i="11"/>
  <c r="Q120" i="11"/>
  <c r="Q119" i="11" s="1"/>
  <c r="AT124" i="11"/>
  <c r="AR123" i="11"/>
  <c r="AR122" i="11" s="1"/>
  <c r="AR121" i="11" s="1"/>
  <c r="AR113" i="11" s="1"/>
  <c r="AM125" i="11"/>
  <c r="AM104" i="11" s="1"/>
  <c r="Y125" i="11"/>
  <c r="Y104" i="11" s="1"/>
  <c r="Y57" i="11" s="1"/>
  <c r="AC128" i="11"/>
  <c r="AC127" i="11" s="1"/>
  <c r="AC126" i="11" s="1"/>
  <c r="AO131" i="11"/>
  <c r="F131" i="11"/>
  <c r="F125" i="11" s="1"/>
  <c r="F104" i="11" s="1"/>
  <c r="F57" i="11" s="1"/>
  <c r="J132" i="11"/>
  <c r="J131" i="11" s="1"/>
  <c r="J125" i="11" s="1"/>
  <c r="J104" i="11" s="1"/>
  <c r="J57" i="11" s="1"/>
  <c r="Z132" i="11"/>
  <c r="Z131" i="11" s="1"/>
  <c r="Z125" i="11" s="1"/>
  <c r="Z104" i="11" s="1"/>
  <c r="Z57" i="11" s="1"/>
  <c r="AE132" i="11"/>
  <c r="AE131" i="11" s="1"/>
  <c r="AT142" i="11"/>
  <c r="AT146" i="11"/>
  <c r="AR145" i="11"/>
  <c r="AT148" i="11"/>
  <c r="AR147" i="11"/>
  <c r="AT150" i="11"/>
  <c r="AR149" i="11"/>
  <c r="Q153" i="11"/>
  <c r="AF151" i="11"/>
  <c r="U151" i="11"/>
  <c r="U104" i="11" s="1"/>
  <c r="U57" i="11" s="1"/>
  <c r="AO151" i="11"/>
  <c r="H158" i="11"/>
  <c r="L159" i="11"/>
  <c r="AN158" i="11"/>
  <c r="AN151" i="11" s="1"/>
  <c r="AP159" i="11"/>
  <c r="AG162" i="11"/>
  <c r="AI163" i="11"/>
  <c r="AI164" i="11"/>
  <c r="AK165" i="11"/>
  <c r="AK164" i="11" s="1"/>
  <c r="AB168" i="11"/>
  <c r="AB166" i="11" s="1"/>
  <c r="U168" i="11"/>
  <c r="U166" i="11" s="1"/>
  <c r="V168" i="11"/>
  <c r="V166" i="11" s="1"/>
  <c r="L176" i="11"/>
  <c r="L175" i="11" s="1"/>
  <c r="L174" i="11" s="1"/>
  <c r="N177" i="11"/>
  <c r="AG177" i="11"/>
  <c r="P183" i="11"/>
  <c r="P182" i="11" s="1"/>
  <c r="AN185" i="11"/>
  <c r="AN184" i="11" s="1"/>
  <c r="AN183" i="11" s="1"/>
  <c r="AN182" i="11" s="1"/>
  <c r="N186" i="11"/>
  <c r="N185" i="11" s="1"/>
  <c r="N184" i="11" s="1"/>
  <c r="AC193" i="11"/>
  <c r="AC192" i="11" s="1"/>
  <c r="AC191" i="11" s="1"/>
  <c r="Q195" i="11"/>
  <c r="S195" i="11" s="1"/>
  <c r="X195" i="11" s="1"/>
  <c r="AN201" i="11"/>
  <c r="AN200" i="11" s="1"/>
  <c r="AN199" i="11" s="1"/>
  <c r="AN198" i="11" s="1"/>
  <c r="AN197" i="11" s="1"/>
  <c r="AP202" i="11"/>
  <c r="AC203" i="11"/>
  <c r="AC200" i="11" s="1"/>
  <c r="AC199" i="11" s="1"/>
  <c r="AC198" i="11" s="1"/>
  <c r="AC197" i="11" s="1"/>
  <c r="N207" i="11"/>
  <c r="Q208" i="11"/>
  <c r="U211" i="11"/>
  <c r="Z211" i="11"/>
  <c r="Z210" i="11" s="1"/>
  <c r="K211" i="11"/>
  <c r="K210" i="11" s="1"/>
  <c r="AQ211" i="11"/>
  <c r="AQ210" i="11" s="1"/>
  <c r="P214" i="11"/>
  <c r="P213" i="11" s="1"/>
  <c r="P212" i="11" s="1"/>
  <c r="P211" i="11" s="1"/>
  <c r="AF214" i="11"/>
  <c r="AF213" i="11" s="1"/>
  <c r="AF212" i="11" s="1"/>
  <c r="AF211" i="11" s="1"/>
  <c r="AR217" i="11"/>
  <c r="AR214" i="11" s="1"/>
  <c r="AR213" i="11" s="1"/>
  <c r="AR212" i="11" s="1"/>
  <c r="AE218" i="11"/>
  <c r="AC217" i="11"/>
  <c r="AN220" i="11"/>
  <c r="AN219" i="11" s="1"/>
  <c r="AN211" i="11" s="1"/>
  <c r="N223" i="11"/>
  <c r="L222" i="11"/>
  <c r="L221" i="11" s="1"/>
  <c r="AR222" i="11"/>
  <c r="AR221" i="11" s="1"/>
  <c r="AT223" i="11"/>
  <c r="AN225" i="11"/>
  <c r="AN224" i="11" s="1"/>
  <c r="AP226" i="11"/>
  <c r="L239" i="11"/>
  <c r="H238" i="11"/>
  <c r="H237" i="11" s="1"/>
  <c r="H236" i="11" s="1"/>
  <c r="AC240" i="11"/>
  <c r="AA238" i="11"/>
  <c r="AA237" i="11" s="1"/>
  <c r="AA236" i="11" s="1"/>
  <c r="AA235" i="11" s="1"/>
  <c r="AA234" i="11" s="1"/>
  <c r="AE249" i="11"/>
  <c r="AE248" i="11" s="1"/>
  <c r="AE247" i="11" s="1"/>
  <c r="AE246" i="11" s="1"/>
  <c r="AE245" i="11" s="1"/>
  <c r="AG250" i="11"/>
  <c r="AK326" i="11"/>
  <c r="AE348" i="11"/>
  <c r="AG349" i="11"/>
  <c r="AD401" i="11"/>
  <c r="AS253" i="11"/>
  <c r="AS252" i="11" s="1"/>
  <c r="AS251" i="11" s="1"/>
  <c r="Q260" i="11"/>
  <c r="N258" i="11"/>
  <c r="AN270" i="11"/>
  <c r="AN269" i="11" s="1"/>
  <c r="AN268" i="11" s="1"/>
  <c r="AN267" i="11" s="1"/>
  <c r="AN266" i="11" s="1"/>
  <c r="AP271" i="11"/>
  <c r="AN280" i="11"/>
  <c r="AN279" i="11" s="1"/>
  <c r="AP281" i="11"/>
  <c r="AH284" i="11"/>
  <c r="AH283" i="11" s="1"/>
  <c r="L287" i="11"/>
  <c r="L286" i="11" s="1"/>
  <c r="L285" i="11" s="1"/>
  <c r="N288" i="11"/>
  <c r="AT300" i="11"/>
  <c r="AR299" i="11"/>
  <c r="AG302" i="11"/>
  <c r="AE301" i="11"/>
  <c r="Q311" i="11"/>
  <c r="N310" i="11"/>
  <c r="AE325" i="11"/>
  <c r="AE324" i="11" s="1"/>
  <c r="AG328" i="11"/>
  <c r="AI328" i="11" s="1"/>
  <c r="AK328" i="11" s="1"/>
  <c r="AM332" i="11"/>
  <c r="AM282" i="11" s="1"/>
  <c r="AI354" i="11"/>
  <c r="AG353" i="11"/>
  <c r="H357" i="11"/>
  <c r="L358" i="11"/>
  <c r="AE359" i="11"/>
  <c r="AG360" i="11"/>
  <c r="AP378" i="11"/>
  <c r="AP380" i="11"/>
  <c r="AP382" i="11"/>
  <c r="N405" i="11"/>
  <c r="N404" i="11" s="1"/>
  <c r="N403" i="11" s="1"/>
  <c r="Q406" i="11"/>
  <c r="AT411" i="11"/>
  <c r="AT410" i="11" s="1"/>
  <c r="AT409" i="11" s="1"/>
  <c r="AV412" i="11"/>
  <c r="AV411" i="11" s="1"/>
  <c r="AV410" i="11" s="1"/>
  <c r="AV409" i="11" s="1"/>
  <c r="AG416" i="11"/>
  <c r="AE415" i="11"/>
  <c r="AE414" i="11" s="1"/>
  <c r="AE413" i="11" s="1"/>
  <c r="AE421" i="11"/>
  <c r="AC420" i="11"/>
  <c r="AC419" i="11" s="1"/>
  <c r="AC418" i="11" s="1"/>
  <c r="AC417" i="11" s="1"/>
  <c r="AE428" i="11"/>
  <c r="AC427" i="11"/>
  <c r="AC426" i="11" s="1"/>
  <c r="AC425" i="11" s="1"/>
  <c r="AC424" i="11" s="1"/>
  <c r="AC423" i="11" s="1"/>
  <c r="AC422" i="11" s="1"/>
  <c r="L458" i="11"/>
  <c r="H457" i="11"/>
  <c r="H456" i="11" s="1"/>
  <c r="H455" i="11" s="1"/>
  <c r="H454" i="11" s="1"/>
  <c r="AE521" i="11"/>
  <c r="AG522" i="11"/>
  <c r="AT704" i="11"/>
  <c r="AR703" i="11"/>
  <c r="AR702" i="11" s="1"/>
  <c r="AP937" i="11"/>
  <c r="AP936" i="11" s="1"/>
  <c r="AP935" i="11" s="1"/>
  <c r="AP913" i="11" s="1"/>
  <c r="AP912" i="11" s="1"/>
  <c r="AR938" i="11"/>
  <c r="M1126" i="11"/>
  <c r="M1113" i="11" s="1"/>
  <c r="AN15" i="11"/>
  <c r="AN14" i="11" s="1"/>
  <c r="AN13" i="11" s="1"/>
  <c r="AN12" i="11" s="1"/>
  <c r="AN11" i="11" s="1"/>
  <c r="H17" i="11"/>
  <c r="H14" i="11" s="1"/>
  <c r="H13" i="11" s="1"/>
  <c r="H12" i="11" s="1"/>
  <c r="H11" i="11" s="1"/>
  <c r="L17" i="11"/>
  <c r="L20" i="11"/>
  <c r="L29" i="11"/>
  <c r="L28" i="11" s="1"/>
  <c r="L27" i="11" s="1"/>
  <c r="L26" i="11" s="1"/>
  <c r="L40" i="11"/>
  <c r="AN48" i="11"/>
  <c r="AN47" i="11" s="1"/>
  <c r="AN46" i="11" s="1"/>
  <c r="AA75" i="11"/>
  <c r="AA74" i="11" s="1"/>
  <c r="AA73" i="11" s="1"/>
  <c r="AA72" i="11" s="1"/>
  <c r="AA64" i="11" s="1"/>
  <c r="H80" i="11"/>
  <c r="AN80" i="11"/>
  <c r="H82" i="11"/>
  <c r="AN82" i="11"/>
  <c r="H84" i="11"/>
  <c r="AN84" i="11"/>
  <c r="H86" i="11"/>
  <c r="AN86" i="11"/>
  <c r="AA89" i="11"/>
  <c r="AA141" i="11"/>
  <c r="AA132" i="11" s="1"/>
  <c r="AA131" i="11" s="1"/>
  <c r="AA125" i="11" s="1"/>
  <c r="N162" i="11"/>
  <c r="AA171" i="11"/>
  <c r="AA170" i="11" s="1"/>
  <c r="AA169" i="11" s="1"/>
  <c r="AA176" i="11"/>
  <c r="AA175" i="11" s="1"/>
  <c r="AA174" i="11" s="1"/>
  <c r="H189" i="11"/>
  <c r="AN189" i="11"/>
  <c r="AA201" i="11"/>
  <c r="AA200" i="11" s="1"/>
  <c r="AA199" i="11" s="1"/>
  <c r="AA198" i="11" s="1"/>
  <c r="AA197" i="11" s="1"/>
  <c r="AS220" i="11"/>
  <c r="AS219" i="11" s="1"/>
  <c r="AS211" i="11" s="1"/>
  <c r="AS210" i="11" s="1"/>
  <c r="AE225" i="11"/>
  <c r="AE224" i="11" s="1"/>
  <c r="AQ235" i="11"/>
  <c r="AQ234" i="11" s="1"/>
  <c r="AN243" i="11"/>
  <c r="AN242" i="11" s="1"/>
  <c r="AN241" i="11" s="1"/>
  <c r="AP244" i="11"/>
  <c r="AC249" i="11"/>
  <c r="AC248" i="11" s="1"/>
  <c r="AC247" i="11" s="1"/>
  <c r="AC246" i="11" s="1"/>
  <c r="AC245" i="11" s="1"/>
  <c r="Y253" i="11"/>
  <c r="Y252" i="11" s="1"/>
  <c r="Y251" i="11" s="1"/>
  <c r="Y210" i="11" s="1"/>
  <c r="AC255" i="11"/>
  <c r="AC254" i="11" s="1"/>
  <c r="U273" i="11"/>
  <c r="U272" i="11" s="1"/>
  <c r="U266" i="11" s="1"/>
  <c r="P274" i="11"/>
  <c r="P273" i="11" s="1"/>
  <c r="P272" i="11" s="1"/>
  <c r="AF274" i="11"/>
  <c r="AF273" i="11" s="1"/>
  <c r="AF272" i="11" s="1"/>
  <c r="AF266" i="11" s="1"/>
  <c r="AR277" i="11"/>
  <c r="AE278" i="11"/>
  <c r="AC277" i="11"/>
  <c r="T284" i="11"/>
  <c r="T283" i="11" s="1"/>
  <c r="I284" i="11"/>
  <c r="I283" i="11" s="1"/>
  <c r="V284" i="11"/>
  <c r="V283" i="11" s="1"/>
  <c r="AI290" i="11"/>
  <c r="AG289" i="11"/>
  <c r="AS291" i="11"/>
  <c r="L293" i="11"/>
  <c r="AJ292" i="11"/>
  <c r="AJ291" i="11" s="1"/>
  <c r="AJ284" i="11" s="1"/>
  <c r="AJ283" i="11" s="1"/>
  <c r="L297" i="11"/>
  <c r="AE297" i="11"/>
  <c r="AN301" i="11"/>
  <c r="AP302" i="11"/>
  <c r="I291" i="11"/>
  <c r="Y291" i="11"/>
  <c r="H310" i="11"/>
  <c r="L310" i="11"/>
  <c r="O314" i="11"/>
  <c r="O313" i="11" s="1"/>
  <c r="O312" i="11" s="1"/>
  <c r="Y314" i="11"/>
  <c r="Y313" i="11" s="1"/>
  <c r="Y312" i="11" s="1"/>
  <c r="J314" i="11"/>
  <c r="J313" i="11" s="1"/>
  <c r="J312" i="11" s="1"/>
  <c r="V315" i="11"/>
  <c r="V314" i="11" s="1"/>
  <c r="V313" i="11" s="1"/>
  <c r="V312" i="11" s="1"/>
  <c r="AH315" i="11"/>
  <c r="AH314" i="11" s="1"/>
  <c r="AH313" i="11" s="1"/>
  <c r="AH312" i="11" s="1"/>
  <c r="K314" i="11"/>
  <c r="K313" i="11" s="1"/>
  <c r="K312" i="11" s="1"/>
  <c r="AE314" i="11"/>
  <c r="AE313" i="11" s="1"/>
  <c r="AE312" i="11" s="1"/>
  <c r="AG322" i="11"/>
  <c r="AI323" i="11"/>
  <c r="L326" i="11"/>
  <c r="AR325" i="11"/>
  <c r="AR324" i="11" s="1"/>
  <c r="AT328" i="11"/>
  <c r="AV328" i="11" s="1"/>
  <c r="AV325" i="11" s="1"/>
  <c r="AV324" i="11" s="1"/>
  <c r="AA332" i="11"/>
  <c r="AQ332" i="11"/>
  <c r="L336" i="11"/>
  <c r="L335" i="11" s="1"/>
  <c r="L334" i="11" s="1"/>
  <c r="L333" i="11" s="1"/>
  <c r="N337" i="11"/>
  <c r="AG337" i="11"/>
  <c r="AF339" i="11"/>
  <c r="AF338" i="11" s="1"/>
  <c r="AF332" i="11" s="1"/>
  <c r="AF282" i="11" s="1"/>
  <c r="M340" i="11"/>
  <c r="Y340" i="11"/>
  <c r="Y339" i="11" s="1"/>
  <c r="Y338" i="11" s="1"/>
  <c r="Y332" i="11" s="1"/>
  <c r="AC341" i="11"/>
  <c r="AC340" i="11" s="1"/>
  <c r="AS340" i="11"/>
  <c r="I347" i="11"/>
  <c r="Y347" i="11"/>
  <c r="AC348" i="11"/>
  <c r="AC347" i="11" s="1"/>
  <c r="AP353" i="11"/>
  <c r="AR354" i="11"/>
  <c r="H359" i="11"/>
  <c r="L360" i="11"/>
  <c r="AN359" i="11"/>
  <c r="AP360" i="11"/>
  <c r="U372" i="11"/>
  <c r="U339" i="11" s="1"/>
  <c r="U338" i="11" s="1"/>
  <c r="U332" i="11" s="1"/>
  <c r="U282" i="11" s="1"/>
  <c r="AO372" i="11"/>
  <c r="H375" i="11"/>
  <c r="H372" i="11" s="1"/>
  <c r="L376" i="11"/>
  <c r="AN375" i="11"/>
  <c r="AN372" i="11" s="1"/>
  <c r="AP376" i="11"/>
  <c r="Q387" i="11"/>
  <c r="N397" i="11"/>
  <c r="M390" i="11"/>
  <c r="M389" i="11" s="1"/>
  <c r="M388" i="11" s="1"/>
  <c r="L390" i="11"/>
  <c r="L389" i="11" s="1"/>
  <c r="L388" i="11" s="1"/>
  <c r="AE405" i="11"/>
  <c r="AE404" i="11" s="1"/>
  <c r="AE403" i="11" s="1"/>
  <c r="AG406" i="11"/>
  <c r="G402" i="11"/>
  <c r="O402" i="11"/>
  <c r="O401" i="11" s="1"/>
  <c r="Y402" i="11"/>
  <c r="Y401" i="11" s="1"/>
  <c r="AM402" i="11"/>
  <c r="AM401" i="11" s="1"/>
  <c r="AU402" i="11"/>
  <c r="AU401" i="11" s="1"/>
  <c r="T402" i="11"/>
  <c r="T401" i="11" s="1"/>
  <c r="AB402" i="11"/>
  <c r="AB401" i="11" s="1"/>
  <c r="AJ402" i="11"/>
  <c r="AJ401" i="11" s="1"/>
  <c r="AN415" i="11"/>
  <c r="AN414" i="11" s="1"/>
  <c r="AN413" i="11" s="1"/>
  <c r="AN402" i="11" s="1"/>
  <c r="AN401" i="11" s="1"/>
  <c r="AP416" i="11"/>
  <c r="K425" i="11"/>
  <c r="K424" i="11" s="1"/>
  <c r="K423" i="11" s="1"/>
  <c r="K422" i="11" s="1"/>
  <c r="AR444" i="11"/>
  <c r="AT445" i="11"/>
  <c r="R448" i="11"/>
  <c r="R434" i="11" s="1"/>
  <c r="AF434" i="11"/>
  <c r="Z459" i="11"/>
  <c r="AI466" i="11"/>
  <c r="AK467" i="11"/>
  <c r="AK466" i="11" s="1"/>
  <c r="AK465" i="11" s="1"/>
  <c r="AK464" i="11" s="1"/>
  <c r="AH496" i="11"/>
  <c r="AC512" i="11"/>
  <c r="AA511" i="11"/>
  <c r="AA510" i="11" s="1"/>
  <c r="AA509" i="11" s="1"/>
  <c r="AA497" i="11" s="1"/>
  <c r="AT523" i="11"/>
  <c r="AV524" i="11"/>
  <c r="AV523" i="11" s="1"/>
  <c r="J534" i="11"/>
  <c r="AU533" i="11"/>
  <c r="AU489" i="11" s="1"/>
  <c r="H557" i="11"/>
  <c r="L558" i="11"/>
  <c r="AT564" i="11"/>
  <c r="AR563" i="11"/>
  <c r="AR562" i="11" s="1"/>
  <c r="AR561" i="11" s="1"/>
  <c r="Q587" i="11"/>
  <c r="Q586" i="11" s="1"/>
  <c r="S589" i="11"/>
  <c r="T596" i="11"/>
  <c r="T595" i="11"/>
  <c r="G595" i="11"/>
  <c r="G596" i="11"/>
  <c r="AM595" i="11"/>
  <c r="AM596" i="11"/>
  <c r="AA610" i="11"/>
  <c r="AA609" i="11" s="1"/>
  <c r="AA608" i="11" s="1"/>
  <c r="AA607" i="11" s="1"/>
  <c r="AA606" i="11" s="1"/>
  <c r="AG659" i="11"/>
  <c r="AG658" i="11" s="1"/>
  <c r="AG657" i="11" s="1"/>
  <c r="AG656" i="11" s="1"/>
  <c r="AI661" i="11"/>
  <c r="S684" i="11"/>
  <c r="Q683" i="11"/>
  <c r="Q682" i="11" s="1"/>
  <c r="Q681" i="11" s="1"/>
  <c r="Q680" i="11" s="1"/>
  <c r="Q679" i="11" s="1"/>
  <c r="Q678" i="11" s="1"/>
  <c r="M253" i="11"/>
  <c r="M252" i="11" s="1"/>
  <c r="M251" i="11" s="1"/>
  <c r="AG258" i="11"/>
  <c r="H264" i="11"/>
  <c r="L265" i="11"/>
  <c r="S276" i="11"/>
  <c r="Q275" i="11"/>
  <c r="H280" i="11"/>
  <c r="H279" i="11" s="1"/>
  <c r="H273" i="11" s="1"/>
  <c r="H272" i="11" s="1"/>
  <c r="L281" i="11"/>
  <c r="Y284" i="11"/>
  <c r="Y283" i="11" s="1"/>
  <c r="AA293" i="11"/>
  <c r="AC295" i="11"/>
  <c r="N302" i="11"/>
  <c r="L301" i="11"/>
  <c r="AK309" i="11"/>
  <c r="AK308" i="11" s="1"/>
  <c r="AI308" i="11"/>
  <c r="AT321" i="11"/>
  <c r="AR319" i="11"/>
  <c r="H373" i="11"/>
  <c r="L374" i="11"/>
  <c r="AT379" i="11"/>
  <c r="AR378" i="11"/>
  <c r="AT381" i="11"/>
  <c r="AR380" i="11"/>
  <c r="AG397" i="11"/>
  <c r="AI398" i="11"/>
  <c r="AR399" i="11"/>
  <c r="AR390" i="11" s="1"/>
  <c r="AR389" i="11" s="1"/>
  <c r="AR388" i="11" s="1"/>
  <c r="AT400" i="11"/>
  <c r="AE412" i="11"/>
  <c r="AC411" i="11"/>
  <c r="AC410" i="11" s="1"/>
  <c r="AC409" i="11" s="1"/>
  <c r="AC402" i="11" s="1"/>
  <c r="AC401" i="11" s="1"/>
  <c r="N416" i="11"/>
  <c r="L415" i="11"/>
  <c r="L414" i="11" s="1"/>
  <c r="L413" i="11" s="1"/>
  <c r="L402" i="11" s="1"/>
  <c r="L401" i="11" s="1"/>
  <c r="AV421" i="11"/>
  <c r="AV420" i="11" s="1"/>
  <c r="AV419" i="11" s="1"/>
  <c r="AV418" i="11" s="1"/>
  <c r="AV417" i="11" s="1"/>
  <c r="AT420" i="11"/>
  <c r="AT419" i="11" s="1"/>
  <c r="AT418" i="11" s="1"/>
  <c r="AT417" i="11" s="1"/>
  <c r="AH448" i="11"/>
  <c r="AH434" i="11" s="1"/>
  <c r="O595" i="11"/>
  <c r="O596" i="11"/>
  <c r="Y595" i="11"/>
  <c r="Y596" i="11"/>
  <c r="AE708" i="11"/>
  <c r="AC707" i="11"/>
  <c r="AC706" i="11" s="1"/>
  <c r="H225" i="11"/>
  <c r="H224" i="11" s="1"/>
  <c r="H220" i="11" s="1"/>
  <c r="H219" i="11" s="1"/>
  <c r="L226" i="11"/>
  <c r="L232" i="11"/>
  <c r="N233" i="11"/>
  <c r="M235" i="11"/>
  <c r="M234" i="11" s="1"/>
  <c r="AP239" i="11"/>
  <c r="AN238" i="11"/>
  <c r="AN237" i="11" s="1"/>
  <c r="AN236" i="11" s="1"/>
  <c r="H249" i="11"/>
  <c r="H248" i="11" s="1"/>
  <c r="H247" i="11" s="1"/>
  <c r="H246" i="11" s="1"/>
  <c r="H245" i="11" s="1"/>
  <c r="L250" i="11"/>
  <c r="AN249" i="11"/>
  <c r="AN248" i="11" s="1"/>
  <c r="AN247" i="11" s="1"/>
  <c r="AN246" i="11" s="1"/>
  <c r="AN245" i="11" s="1"/>
  <c r="AP250" i="11"/>
  <c r="T253" i="11"/>
  <c r="T252" i="11" s="1"/>
  <c r="T251" i="11" s="1"/>
  <c r="U253" i="11"/>
  <c r="U252" i="11" s="1"/>
  <c r="U251" i="11" s="1"/>
  <c r="AO253" i="11"/>
  <c r="AO252" i="11" s="1"/>
  <c r="AO251" i="11" s="1"/>
  <c r="H255" i="11"/>
  <c r="H254" i="11" s="1"/>
  <c r="L256" i="11"/>
  <c r="AN255" i="11"/>
  <c r="AN254" i="11" s="1"/>
  <c r="AN253" i="11" s="1"/>
  <c r="AN252" i="11" s="1"/>
  <c r="AN251" i="11" s="1"/>
  <c r="AP256" i="11"/>
  <c r="AG263" i="11"/>
  <c r="AE261" i="11"/>
  <c r="AE257" i="11" s="1"/>
  <c r="AD266" i="11"/>
  <c r="P266" i="11"/>
  <c r="AN273" i="11"/>
  <c r="AN272" i="11" s="1"/>
  <c r="AR274" i="11"/>
  <c r="AE276" i="11"/>
  <c r="AC275" i="11"/>
  <c r="AC274" i="11" s="1"/>
  <c r="AC273" i="11" s="1"/>
  <c r="AC272" i="11" s="1"/>
  <c r="AT275" i="11"/>
  <c r="AV276" i="11"/>
  <c r="AV275" i="11" s="1"/>
  <c r="AV274" i="11" s="1"/>
  <c r="AS284" i="11"/>
  <c r="AS283" i="11" s="1"/>
  <c r="AP289" i="11"/>
  <c r="AR290" i="11"/>
  <c r="T292" i="11"/>
  <c r="T291" i="11" s="1"/>
  <c r="AD292" i="11"/>
  <c r="AD291" i="11" s="1"/>
  <c r="AD284" i="11" s="1"/>
  <c r="AD283" i="11" s="1"/>
  <c r="AD282" i="11" s="1"/>
  <c r="AL296" i="11"/>
  <c r="AL292" i="11" s="1"/>
  <c r="AL291" i="11" s="1"/>
  <c r="AL284" i="11" s="1"/>
  <c r="AL283" i="11" s="1"/>
  <c r="AL282" i="11" s="1"/>
  <c r="AN297" i="11"/>
  <c r="L299" i="11"/>
  <c r="N300" i="11"/>
  <c r="AG299" i="11"/>
  <c r="AI300" i="11"/>
  <c r="L307" i="11"/>
  <c r="AT308" i="11"/>
  <c r="AV309" i="11"/>
  <c r="AV308" i="11" s="1"/>
  <c r="L316" i="11"/>
  <c r="N318" i="11"/>
  <c r="AG316" i="11"/>
  <c r="AI318" i="11"/>
  <c r="L319" i="11"/>
  <c r="N321" i="11"/>
  <c r="AG319" i="11"/>
  <c r="AI321" i="11"/>
  <c r="L330" i="11"/>
  <c r="L329" i="11" s="1"/>
  <c r="N331" i="11"/>
  <c r="O332" i="11"/>
  <c r="AU332" i="11"/>
  <c r="AU282" i="11" s="1"/>
  <c r="F339" i="11"/>
  <c r="F338" i="11" s="1"/>
  <c r="F332" i="11" s="1"/>
  <c r="P339" i="11"/>
  <c r="P338" i="11" s="1"/>
  <c r="P332" i="11" s="1"/>
  <c r="P282" i="11" s="1"/>
  <c r="I339" i="11"/>
  <c r="I338" i="11" s="1"/>
  <c r="AG342" i="11"/>
  <c r="AE341" i="11"/>
  <c r="AV342" i="11"/>
  <c r="AV341" i="11" s="1"/>
  <c r="AT341" i="11"/>
  <c r="H348" i="11"/>
  <c r="H347" i="11" s="1"/>
  <c r="L349" i="11"/>
  <c r="AN348" i="11"/>
  <c r="AP349" i="11"/>
  <c r="AE350" i="11"/>
  <c r="AG351" i="11"/>
  <c r="S354" i="11"/>
  <c r="H353" i="11"/>
  <c r="L355" i="11"/>
  <c r="L378" i="11"/>
  <c r="N379" i="11"/>
  <c r="AG378" i="11"/>
  <c r="AI379" i="11"/>
  <c r="L380" i="11"/>
  <c r="N381" i="11"/>
  <c r="AG380" i="11"/>
  <c r="AI381" i="11"/>
  <c r="L382" i="11"/>
  <c r="N383" i="11"/>
  <c r="AG382" i="11"/>
  <c r="AI383" i="11"/>
  <c r="Q396" i="11"/>
  <c r="N395" i="11"/>
  <c r="AT397" i="11"/>
  <c r="AV398" i="11"/>
  <c r="AV397" i="11" s="1"/>
  <c r="N399" i="11"/>
  <c r="Q400" i="11"/>
  <c r="AR405" i="11"/>
  <c r="AT406" i="11"/>
  <c r="S412" i="11"/>
  <c r="Q411" i="11"/>
  <c r="Q410" i="11" s="1"/>
  <c r="Q409" i="11" s="1"/>
  <c r="S421" i="11"/>
  <c r="Q420" i="11"/>
  <c r="Q419" i="11" s="1"/>
  <c r="Q418" i="11" s="1"/>
  <c r="Q417" i="11" s="1"/>
  <c r="AN425" i="11"/>
  <c r="AN424" i="11" s="1"/>
  <c r="AN423" i="11" s="1"/>
  <c r="AN422" i="11" s="1"/>
  <c r="N428" i="11"/>
  <c r="L427" i="11"/>
  <c r="L426" i="11" s="1"/>
  <c r="AR427" i="11"/>
  <c r="AT428" i="11"/>
  <c r="AK433" i="11"/>
  <c r="AK432" i="11" s="1"/>
  <c r="AK431" i="11" s="1"/>
  <c r="AI432" i="11"/>
  <c r="AI431" i="11" s="1"/>
  <c r="AG462" i="11"/>
  <c r="AG461" i="11" s="1"/>
  <c r="AG460" i="11" s="1"/>
  <c r="AG459" i="11" s="1"/>
  <c r="AI463" i="11"/>
  <c r="AI468" i="11"/>
  <c r="AK469" i="11"/>
  <c r="AK468" i="11" s="1"/>
  <c r="AC516" i="11"/>
  <c r="AC515" i="11" s="1"/>
  <c r="AE517" i="11"/>
  <c r="Q524" i="11"/>
  <c r="N523" i="11"/>
  <c r="H529" i="11"/>
  <c r="H528" i="11" s="1"/>
  <c r="H527" i="11" s="1"/>
  <c r="H526" i="11" s="1"/>
  <c r="H525" i="11" s="1"/>
  <c r="L530" i="11"/>
  <c r="AC546" i="11"/>
  <c r="AC545" i="11" s="1"/>
  <c r="AC544" i="11" s="1"/>
  <c r="AC543" i="11" s="1"/>
  <c r="AE547" i="11"/>
  <c r="AE552" i="11"/>
  <c r="AE551" i="11" s="1"/>
  <c r="AE550" i="11" s="1"/>
  <c r="AG553" i="11"/>
  <c r="Z554" i="11"/>
  <c r="Z533" i="11" s="1"/>
  <c r="AE557" i="11"/>
  <c r="AE556" i="11" s="1"/>
  <c r="AE555" i="11" s="1"/>
  <c r="AG558" i="11"/>
  <c r="AE559" i="11"/>
  <c r="AG560" i="11"/>
  <c r="N563" i="11"/>
  <c r="N562" i="11" s="1"/>
  <c r="N561" i="11" s="1"/>
  <c r="Q564" i="11"/>
  <c r="N573" i="11"/>
  <c r="L571" i="11"/>
  <c r="L570" i="11" s="1"/>
  <c r="L569" i="11" s="1"/>
  <c r="L568" i="11" s="1"/>
  <c r="L567" i="11" s="1"/>
  <c r="L566" i="11" s="1"/>
  <c r="L565" i="11" s="1"/>
  <c r="AE575" i="11"/>
  <c r="AE574" i="11" s="1"/>
  <c r="AG577" i="11"/>
  <c r="AD595" i="11"/>
  <c r="AD596" i="11"/>
  <c r="AL595" i="11"/>
  <c r="AL596" i="11"/>
  <c r="AE611" i="11"/>
  <c r="AC610" i="11"/>
  <c r="AC609" i="11" s="1"/>
  <c r="AC608" i="11" s="1"/>
  <c r="AC607" i="11" s="1"/>
  <c r="AC606" i="11" s="1"/>
  <c r="V641" i="11"/>
  <c r="V640" i="11" s="1"/>
  <c r="V639" i="11" s="1"/>
  <c r="AV649" i="11"/>
  <c r="AV648" i="11" s="1"/>
  <c r="AT648" i="11"/>
  <c r="AN690" i="11"/>
  <c r="AN689" i="11" s="1"/>
  <c r="AN688" i="11" s="1"/>
  <c r="AP691" i="11"/>
  <c r="Q699" i="11"/>
  <c r="N698" i="11"/>
  <c r="AR711" i="11"/>
  <c r="AP710" i="11"/>
  <c r="AG712" i="11"/>
  <c r="AI713" i="11"/>
  <c r="Q720" i="11"/>
  <c r="S721" i="11"/>
  <c r="N722" i="11"/>
  <c r="Q723" i="11"/>
  <c r="U719" i="11"/>
  <c r="U718" i="11" s="1"/>
  <c r="N750" i="11"/>
  <c r="Q751" i="11"/>
  <c r="AN264" i="11"/>
  <c r="AP265" i="11"/>
  <c r="H270" i="11"/>
  <c r="H269" i="11" s="1"/>
  <c r="H268" i="11" s="1"/>
  <c r="H267" i="11" s="1"/>
  <c r="L271" i="11"/>
  <c r="H303" i="11"/>
  <c r="H292" i="11" s="1"/>
  <c r="H291" i="11" s="1"/>
  <c r="H284" i="11" s="1"/>
  <c r="H283" i="11" s="1"/>
  <c r="L304" i="11"/>
  <c r="AR311" i="11"/>
  <c r="AP310" i="11"/>
  <c r="AP307" i="11" s="1"/>
  <c r="AT318" i="11"/>
  <c r="AR316" i="11"/>
  <c r="AP319" i="11"/>
  <c r="G332" i="11"/>
  <c r="G282" i="11" s="1"/>
  <c r="W332" i="11"/>
  <c r="W282" i="11" s="1"/>
  <c r="H345" i="11"/>
  <c r="L346" i="11"/>
  <c r="AN357" i="11"/>
  <c r="AP358" i="11"/>
  <c r="S361" i="11"/>
  <c r="X362" i="11"/>
  <c r="X361" i="11" s="1"/>
  <c r="AN373" i="11"/>
  <c r="AP374" i="11"/>
  <c r="AE375" i="11"/>
  <c r="AE372" i="11" s="1"/>
  <c r="AG376" i="11"/>
  <c r="AT383" i="11"/>
  <c r="AR382" i="11"/>
  <c r="AR420" i="11"/>
  <c r="AR419" i="11" s="1"/>
  <c r="AR418" i="11" s="1"/>
  <c r="AR417" i="11" s="1"/>
  <c r="AR438" i="11"/>
  <c r="AR437" i="11" s="1"/>
  <c r="AR436" i="11" s="1"/>
  <c r="AR435" i="11" s="1"/>
  <c r="AN529" i="11"/>
  <c r="AN528" i="11" s="1"/>
  <c r="AN527" i="11" s="1"/>
  <c r="AN526" i="11" s="1"/>
  <c r="AN525" i="11" s="1"/>
  <c r="AP530" i="11"/>
  <c r="AT579" i="11"/>
  <c r="AT578" i="11" s="1"/>
  <c r="AV581" i="11"/>
  <c r="AV579" i="11" s="1"/>
  <c r="AV578" i="11" s="1"/>
  <c r="AJ596" i="11"/>
  <c r="AJ595" i="11"/>
  <c r="AH595" i="11"/>
  <c r="AH596" i="11"/>
  <c r="L986" i="11"/>
  <c r="H985" i="11"/>
  <c r="H982" i="11" s="1"/>
  <c r="H981" i="11" s="1"/>
  <c r="H980" i="11" s="1"/>
  <c r="AG992" i="11"/>
  <c r="AE991" i="11"/>
  <c r="AE990" i="11" s="1"/>
  <c r="T1113" i="11"/>
  <c r="T1114" i="11"/>
  <c r="AC44" i="11"/>
  <c r="AC53" i="11"/>
  <c r="AC52" i="11" s="1"/>
  <c r="AC51" i="11" s="1"/>
  <c r="AC50" i="11" s="1"/>
  <c r="AC60" i="11"/>
  <c r="AC59" i="11" s="1"/>
  <c r="AC58" i="11" s="1"/>
  <c r="AC75" i="11"/>
  <c r="AC74" i="11" s="1"/>
  <c r="AC73" i="11" s="1"/>
  <c r="AC72" i="11" s="1"/>
  <c r="AC89" i="11"/>
  <c r="AP102" i="11"/>
  <c r="AP101" i="11" s="1"/>
  <c r="AP100" i="11" s="1"/>
  <c r="AC123" i="11"/>
  <c r="AC122" i="11" s="1"/>
  <c r="AC121" i="11" s="1"/>
  <c r="AC133" i="11"/>
  <c r="AC135" i="11"/>
  <c r="AC137" i="11"/>
  <c r="AC139" i="11"/>
  <c r="AC141" i="11"/>
  <c r="AC145" i="11"/>
  <c r="AC147" i="11"/>
  <c r="AC149" i="11"/>
  <c r="AR164" i="11"/>
  <c r="AC176" i="11"/>
  <c r="AC175" i="11" s="1"/>
  <c r="AC174" i="11" s="1"/>
  <c r="AC168" i="11" s="1"/>
  <c r="AO220" i="11"/>
  <c r="AO219" i="11" s="1"/>
  <c r="AG225" i="11"/>
  <c r="AG224" i="11" s="1"/>
  <c r="G235" i="11"/>
  <c r="G234" i="11" s="1"/>
  <c r="AM235" i="11"/>
  <c r="AM234" i="11" s="1"/>
  <c r="AU235" i="11"/>
  <c r="AU234" i="11" s="1"/>
  <c r="H243" i="11"/>
  <c r="H242" i="11" s="1"/>
  <c r="H241" i="11" s="1"/>
  <c r="L244" i="11"/>
  <c r="V253" i="11"/>
  <c r="V252" i="11" s="1"/>
  <c r="V251" i="11" s="1"/>
  <c r="V210" i="11" s="1"/>
  <c r="AD253" i="11"/>
  <c r="AD252" i="11" s="1"/>
  <c r="AD251" i="11" s="1"/>
  <c r="AD210" i="11" s="1"/>
  <c r="AD257" i="11"/>
  <c r="H261" i="11"/>
  <c r="H257" i="11" s="1"/>
  <c r="L263" i="11"/>
  <c r="AN261" i="11"/>
  <c r="AN257" i="11" s="1"/>
  <c r="AP263" i="11"/>
  <c r="AC264" i="11"/>
  <c r="AC257" i="11" s="1"/>
  <c r="R266" i="11"/>
  <c r="R210" i="11" s="1"/>
  <c r="AH266" i="11"/>
  <c r="AH210" i="11" s="1"/>
  <c r="AC270" i="11"/>
  <c r="AC269" i="11" s="1"/>
  <c r="AC268" i="11" s="1"/>
  <c r="AC267" i="11" s="1"/>
  <c r="G273" i="11"/>
  <c r="G272" i="11" s="1"/>
  <c r="G266" i="11" s="1"/>
  <c r="T274" i="11"/>
  <c r="T273" i="11" s="1"/>
  <c r="T272" i="11" s="1"/>
  <c r="T266" i="11" s="1"/>
  <c r="AB274" i="11"/>
  <c r="AB273" i="11" s="1"/>
  <c r="AB272" i="11" s="1"/>
  <c r="AB266" i="11" s="1"/>
  <c r="AJ274" i="11"/>
  <c r="AJ273" i="11" s="1"/>
  <c r="AJ272" i="11" s="1"/>
  <c r="AJ266" i="11" s="1"/>
  <c r="N274" i="11"/>
  <c r="Q278" i="11"/>
  <c r="AC280" i="11"/>
  <c r="AC279" i="11" s="1"/>
  <c r="M284" i="11"/>
  <c r="M283" i="11" s="1"/>
  <c r="N289" i="11"/>
  <c r="K291" i="11"/>
  <c r="K284" i="11" s="1"/>
  <c r="K283" i="11" s="1"/>
  <c r="AO291" i="11"/>
  <c r="AO284" i="11" s="1"/>
  <c r="AO283" i="11" s="1"/>
  <c r="F292" i="11"/>
  <c r="F291" i="11" s="1"/>
  <c r="F284" i="11" s="1"/>
  <c r="F283" i="11" s="1"/>
  <c r="F282" i="11" s="1"/>
  <c r="AR295" i="11"/>
  <c r="AG308" i="11"/>
  <c r="N309" i="11"/>
  <c r="AE311" i="11"/>
  <c r="AO314" i="11"/>
  <c r="AO313" i="11" s="1"/>
  <c r="AO312" i="11" s="1"/>
  <c r="AD315" i="11"/>
  <c r="AD314" i="11" s="1"/>
  <c r="AD313" i="11" s="1"/>
  <c r="AD312" i="11" s="1"/>
  <c r="AL315" i="11"/>
  <c r="AL314" i="11" s="1"/>
  <c r="AL313" i="11" s="1"/>
  <c r="AL312" i="11" s="1"/>
  <c r="AP316" i="11"/>
  <c r="AP315" i="11" s="1"/>
  <c r="AP314" i="11" s="1"/>
  <c r="AP313" i="11" s="1"/>
  <c r="AP312" i="11" s="1"/>
  <c r="Q323" i="11"/>
  <c r="AT322" i="11"/>
  <c r="AV323" i="11"/>
  <c r="AV322" i="11" s="1"/>
  <c r="AT325" i="11"/>
  <c r="AT324" i="11" s="1"/>
  <c r="I332" i="11"/>
  <c r="AT337" i="11"/>
  <c r="AR336" i="11"/>
  <c r="AR335" i="11" s="1"/>
  <c r="AR334" i="11" s="1"/>
  <c r="AR333" i="11" s="1"/>
  <c r="T339" i="11"/>
  <c r="T338" i="11" s="1"/>
  <c r="T332" i="11" s="1"/>
  <c r="AB339" i="11"/>
  <c r="AB338" i="11" s="1"/>
  <c r="AB332" i="11" s="1"/>
  <c r="AB282" i="11" s="1"/>
  <c r="AJ339" i="11"/>
  <c r="AJ338" i="11" s="1"/>
  <c r="AJ332" i="11" s="1"/>
  <c r="AO340" i="11"/>
  <c r="AO339" i="11" s="1"/>
  <c r="AO338" i="11" s="1"/>
  <c r="AO332" i="11" s="1"/>
  <c r="H341" i="11"/>
  <c r="H340" i="11" s="1"/>
  <c r="L342" i="11"/>
  <c r="AG346" i="11"/>
  <c r="AE345" i="11"/>
  <c r="AT346" i="11"/>
  <c r="H350" i="11"/>
  <c r="L351" i="11"/>
  <c r="AN350" i="11"/>
  <c r="AP351" i="11"/>
  <c r="AE353" i="11"/>
  <c r="AC357" i="11"/>
  <c r="AC352" i="11" s="1"/>
  <c r="X365" i="11"/>
  <c r="AC373" i="11"/>
  <c r="AC372" i="11" s="1"/>
  <c r="M372" i="11"/>
  <c r="AS372" i="11"/>
  <c r="AR386" i="11"/>
  <c r="AR385" i="11" s="1"/>
  <c r="AR384" i="11" s="1"/>
  <c r="AE387" i="11"/>
  <c r="AC386" i="11"/>
  <c r="AC385" i="11" s="1"/>
  <c r="AC384" i="11" s="1"/>
  <c r="AK396" i="11"/>
  <c r="AK395" i="11" s="1"/>
  <c r="AE399" i="11"/>
  <c r="AE390" i="11" s="1"/>
  <c r="AE389" i="11" s="1"/>
  <c r="AE388" i="11" s="1"/>
  <c r="AG400" i="11"/>
  <c r="K402" i="11"/>
  <c r="K401" i="11" s="1"/>
  <c r="U402" i="11"/>
  <c r="U401" i="11" s="1"/>
  <c r="AQ402" i="11"/>
  <c r="AQ401" i="11" s="1"/>
  <c r="AQ282" i="11" s="1"/>
  <c r="P402" i="11"/>
  <c r="P401" i="11" s="1"/>
  <c r="AF402" i="11"/>
  <c r="AF401" i="11" s="1"/>
  <c r="S430" i="11"/>
  <c r="Q429" i="11"/>
  <c r="AR430" i="11"/>
  <c r="AP429" i="11"/>
  <c r="AP426" i="11" s="1"/>
  <c r="AN432" i="11"/>
  <c r="AN431" i="11" s="1"/>
  <c r="AP433" i="11"/>
  <c r="Z448" i="11"/>
  <c r="Z434" i="11" s="1"/>
  <c r="AM448" i="11"/>
  <c r="AM434" i="11" s="1"/>
  <c r="AU459" i="11"/>
  <c r="AU448" i="11" s="1"/>
  <c r="AU434" i="11" s="1"/>
  <c r="N463" i="11"/>
  <c r="L462" i="11"/>
  <c r="L461" i="11" s="1"/>
  <c r="L460" i="11" s="1"/>
  <c r="N469" i="11"/>
  <c r="L468" i="11"/>
  <c r="L465" i="11" s="1"/>
  <c r="L464" i="11" s="1"/>
  <c r="AT488" i="11"/>
  <c r="AR487" i="11"/>
  <c r="AR486" i="11" s="1"/>
  <c r="AR485" i="11" s="1"/>
  <c r="AR484" i="11" s="1"/>
  <c r="AR483" i="11" s="1"/>
  <c r="AR482" i="11" s="1"/>
  <c r="Z496" i="11"/>
  <c r="Z489" i="11" s="1"/>
  <c r="AE529" i="11"/>
  <c r="AG530" i="11"/>
  <c r="AE531" i="11"/>
  <c r="AG532" i="11"/>
  <c r="AH533" i="11"/>
  <c r="W533" i="11"/>
  <c r="N552" i="11"/>
  <c r="N551" i="11" s="1"/>
  <c r="N550" i="11" s="1"/>
  <c r="Q553" i="11"/>
  <c r="AN557" i="11"/>
  <c r="AP558" i="11"/>
  <c r="N591" i="11"/>
  <c r="N590" i="11" s="1"/>
  <c r="Q593" i="11"/>
  <c r="J595" i="11"/>
  <c r="J596" i="11"/>
  <c r="AU595" i="11"/>
  <c r="AU596" i="11"/>
  <c r="K595" i="11"/>
  <c r="K596" i="11"/>
  <c r="AQ595" i="11"/>
  <c r="AQ596" i="11"/>
  <c r="V629" i="11"/>
  <c r="V628" i="11" s="1"/>
  <c r="AT647" i="11"/>
  <c r="AR646" i="11"/>
  <c r="AR645" i="11" s="1"/>
  <c r="AT742" i="11"/>
  <c r="AV743" i="11"/>
  <c r="AV742" i="11" s="1"/>
  <c r="J258" i="11"/>
  <c r="J257" i="11" s="1"/>
  <c r="J253" i="11" s="1"/>
  <c r="J252" i="11" s="1"/>
  <c r="J251" i="11" s="1"/>
  <c r="J210" i="11" s="1"/>
  <c r="AA261" i="11"/>
  <c r="AA257" i="11" s="1"/>
  <c r="AA253" i="11" s="1"/>
  <c r="AA252" i="11" s="1"/>
  <c r="AA251" i="11" s="1"/>
  <c r="AG287" i="11"/>
  <c r="AA301" i="11"/>
  <c r="AG330" i="11"/>
  <c r="AG329" i="11" s="1"/>
  <c r="AT330" i="11"/>
  <c r="AT329" i="11" s="1"/>
  <c r="AP341" i="11"/>
  <c r="AP345" i="11"/>
  <c r="AA415" i="11"/>
  <c r="AA414" i="11" s="1"/>
  <c r="AA413" i="11" s="1"/>
  <c r="AA402" i="11" s="1"/>
  <c r="AA401" i="11" s="1"/>
  <c r="U425" i="11"/>
  <c r="U424" i="11" s="1"/>
  <c r="U423" i="11" s="1"/>
  <c r="U422" i="11" s="1"/>
  <c r="AS425" i="11"/>
  <c r="AS424" i="11" s="1"/>
  <c r="AS423" i="11" s="1"/>
  <c r="AS422" i="11" s="1"/>
  <c r="H426" i="11"/>
  <c r="P426" i="11"/>
  <c r="P425" i="11" s="1"/>
  <c r="P424" i="11" s="1"/>
  <c r="P423" i="11" s="1"/>
  <c r="P422" i="11" s="1"/>
  <c r="V426" i="11"/>
  <c r="V425" i="11" s="1"/>
  <c r="V424" i="11" s="1"/>
  <c r="V423" i="11" s="1"/>
  <c r="V422" i="11" s="1"/>
  <c r="Z426" i="11"/>
  <c r="Z425" i="11" s="1"/>
  <c r="Z424" i="11" s="1"/>
  <c r="Z423" i="11" s="1"/>
  <c r="Z422" i="11" s="1"/>
  <c r="AE432" i="11"/>
  <c r="AE431" i="11" s="1"/>
  <c r="AJ448" i="11"/>
  <c r="AJ434" i="11" s="1"/>
  <c r="L453" i="11"/>
  <c r="H452" i="11"/>
  <c r="H451" i="11" s="1"/>
  <c r="H450" i="11" s="1"/>
  <c r="H449" i="11" s="1"/>
  <c r="T459" i="11"/>
  <c r="T448" i="11" s="1"/>
  <c r="T434" i="11" s="1"/>
  <c r="Q467" i="11"/>
  <c r="N466" i="11"/>
  <c r="AT468" i="11"/>
  <c r="AE488" i="11"/>
  <c r="AC487" i="11"/>
  <c r="AC486" i="11" s="1"/>
  <c r="AC485" i="11" s="1"/>
  <c r="AC484" i="11" s="1"/>
  <c r="AC483" i="11" s="1"/>
  <c r="AC482" i="11" s="1"/>
  <c r="U498" i="11"/>
  <c r="U497" i="11" s="1"/>
  <c r="V504" i="11"/>
  <c r="V498" i="11" s="1"/>
  <c r="V497" i="11" s="1"/>
  <c r="V496" i="11" s="1"/>
  <c r="V489" i="11" s="1"/>
  <c r="AF496" i="11"/>
  <c r="AF489" i="11" s="1"/>
  <c r="P514" i="11"/>
  <c r="P513" i="11" s="1"/>
  <c r="AB514" i="11"/>
  <c r="AB513" i="11" s="1"/>
  <c r="AB496" i="11" s="1"/>
  <c r="AB489" i="11" s="1"/>
  <c r="AL514" i="11"/>
  <c r="AL513" i="11" s="1"/>
  <c r="AL496" i="11" s="1"/>
  <c r="AL489" i="11" s="1"/>
  <c r="O514" i="11"/>
  <c r="O513" i="11" s="1"/>
  <c r="O496" i="11" s="1"/>
  <c r="O489" i="11" s="1"/>
  <c r="AV519" i="11"/>
  <c r="AV518" i="11" s="1"/>
  <c r="AV515" i="11" s="1"/>
  <c r="AT518" i="11"/>
  <c r="AT515" i="11" s="1"/>
  <c r="U520" i="11"/>
  <c r="U514" i="11" s="1"/>
  <c r="U513" i="11" s="1"/>
  <c r="H521" i="11"/>
  <c r="L522" i="11"/>
  <c r="AN521" i="11"/>
  <c r="AN520" i="11" s="1"/>
  <c r="AP522" i="11"/>
  <c r="AC523" i="11"/>
  <c r="AC520" i="11" s="1"/>
  <c r="AE524" i="11"/>
  <c r="H531" i="11"/>
  <c r="L532" i="11"/>
  <c r="AN531" i="11"/>
  <c r="AP532" i="11"/>
  <c r="F533" i="11"/>
  <c r="AO534" i="11"/>
  <c r="AO533" i="11" s="1"/>
  <c r="AO489" i="11" s="1"/>
  <c r="AF533" i="11"/>
  <c r="O533" i="11"/>
  <c r="L534" i="11"/>
  <c r="T543" i="11"/>
  <c r="T533" i="11" s="1"/>
  <c r="L546" i="11"/>
  <c r="N547" i="11"/>
  <c r="AU554" i="11"/>
  <c r="H559" i="11"/>
  <c r="L560" i="11"/>
  <c r="AN559" i="11"/>
  <c r="AP560" i="11"/>
  <c r="AE564" i="11"/>
  <c r="AC563" i="11"/>
  <c r="AC562" i="11" s="1"/>
  <c r="AC561" i="11" s="1"/>
  <c r="AR575" i="11"/>
  <c r="AR574" i="11" s="1"/>
  <c r="AT577" i="11"/>
  <c r="Q579" i="11"/>
  <c r="Q578" i="11" s="1"/>
  <c r="S581" i="11"/>
  <c r="P569" i="11"/>
  <c r="P568" i="11" s="1"/>
  <c r="P567" i="11" s="1"/>
  <c r="P566" i="11" s="1"/>
  <c r="P565" i="11" s="1"/>
  <c r="V569" i="11"/>
  <c r="V568" i="11" s="1"/>
  <c r="V567" i="11" s="1"/>
  <c r="V566" i="11" s="1"/>
  <c r="V565" i="11" s="1"/>
  <c r="AG591" i="11"/>
  <c r="AG590" i="11" s="1"/>
  <c r="I595" i="11"/>
  <c r="AO595" i="11"/>
  <c r="AT602" i="11"/>
  <c r="T629" i="11"/>
  <c r="T628" i="11" s="1"/>
  <c r="U628" i="11"/>
  <c r="K629" i="11"/>
  <c r="K628" i="11" s="1"/>
  <c r="AV635" i="11"/>
  <c r="AO639" i="11"/>
  <c r="AO629" i="11" s="1"/>
  <c r="AO628" i="11" s="1"/>
  <c r="L643" i="11"/>
  <c r="L642" i="11" s="1"/>
  <c r="L641" i="11" s="1"/>
  <c r="L640" i="11" s="1"/>
  <c r="L639" i="11" s="1"/>
  <c r="N644" i="11"/>
  <c r="AL639" i="11"/>
  <c r="AL629" i="11" s="1"/>
  <c r="AL628" i="11" s="1"/>
  <c r="AT654" i="11"/>
  <c r="AT653" i="11" s="1"/>
  <c r="AT652" i="11" s="1"/>
  <c r="AV655" i="11"/>
  <c r="AV654" i="11" s="1"/>
  <c r="AV653" i="11" s="1"/>
  <c r="AV652" i="11" s="1"/>
  <c r="AT675" i="11"/>
  <c r="AR674" i="11"/>
  <c r="AR673" i="11" s="1"/>
  <c r="AR672" i="11" s="1"/>
  <c r="AR671" i="11" s="1"/>
  <c r="AR670" i="11" s="1"/>
  <c r="AR669" i="11" s="1"/>
  <c r="P687" i="11"/>
  <c r="P686" i="11" s="1"/>
  <c r="AC692" i="11"/>
  <c r="AE693" i="11"/>
  <c r="AT701" i="11"/>
  <c r="AR700" i="11"/>
  <c r="N713" i="11"/>
  <c r="AP712" i="11"/>
  <c r="AR715" i="11"/>
  <c r="AT715" i="11" s="1"/>
  <c r="AV715" i="11" s="1"/>
  <c r="U717" i="11"/>
  <c r="U716" i="11" s="1"/>
  <c r="R735" i="11"/>
  <c r="R717" i="11" s="1"/>
  <c r="R716" i="11" s="1"/>
  <c r="AF735" i="11"/>
  <c r="AF717" i="11" s="1"/>
  <c r="AF716" i="11" s="1"/>
  <c r="AT740" i="11"/>
  <c r="AV741" i="11"/>
  <c r="AV740" i="11" s="1"/>
  <c r="AT750" i="11"/>
  <c r="AV751" i="11"/>
  <c r="AV750" i="11" s="1"/>
  <c r="T753" i="11"/>
  <c r="T752" i="11" s="1"/>
  <c r="AD753" i="11"/>
  <c r="AD752" i="11" s="1"/>
  <c r="S765" i="11"/>
  <c r="Q764" i="11"/>
  <c r="Q763" i="11" s="1"/>
  <c r="Q762" i="11" s="1"/>
  <c r="AG795" i="11"/>
  <c r="H432" i="11"/>
  <c r="H431" i="11" s="1"/>
  <c r="L433" i="11"/>
  <c r="X443" i="11"/>
  <c r="X439" i="11" s="1"/>
  <c r="S439" i="11"/>
  <c r="AE444" i="11"/>
  <c r="AG445" i="11"/>
  <c r="F448" i="11"/>
  <c r="F434" i="11" s="1"/>
  <c r="V459" i="11"/>
  <c r="V448" i="11" s="1"/>
  <c r="V434" i="11" s="1"/>
  <c r="AD459" i="11"/>
  <c r="AD448" i="11" s="1"/>
  <c r="AD434" i="11" s="1"/>
  <c r="AL459" i="11"/>
  <c r="AL448" i="11" s="1"/>
  <c r="AL434" i="11" s="1"/>
  <c r="AT463" i="11"/>
  <c r="AR462" i="11"/>
  <c r="AR461" i="11" s="1"/>
  <c r="AR460" i="11" s="1"/>
  <c r="AR459" i="11" s="1"/>
  <c r="N480" i="11"/>
  <c r="N479" i="11" s="1"/>
  <c r="N478" i="11" s="1"/>
  <c r="N477" i="11" s="1"/>
  <c r="N476" i="11" s="1"/>
  <c r="Q481" i="11"/>
  <c r="AT481" i="11"/>
  <c r="AR480" i="11"/>
  <c r="AR479" i="11" s="1"/>
  <c r="AR478" i="11" s="1"/>
  <c r="AR477" i="11" s="1"/>
  <c r="AR476" i="11" s="1"/>
  <c r="R489" i="11"/>
  <c r="G489" i="11"/>
  <c r="AE494" i="11"/>
  <c r="AE493" i="11" s="1"/>
  <c r="AE492" i="11" s="1"/>
  <c r="AE491" i="11" s="1"/>
  <c r="AE490" i="11" s="1"/>
  <c r="AG495" i="11"/>
  <c r="W496" i="11"/>
  <c r="W489" i="11" s="1"/>
  <c r="P496" i="11"/>
  <c r="AJ496" i="11"/>
  <c r="AD514" i="11"/>
  <c r="AD513" i="11" s="1"/>
  <c r="AD496" i="11" s="1"/>
  <c r="AD489" i="11" s="1"/>
  <c r="AN514" i="11"/>
  <c r="AN513" i="11" s="1"/>
  <c r="AN496" i="11" s="1"/>
  <c r="Q516" i="11"/>
  <c r="Q515" i="11" s="1"/>
  <c r="S517" i="11"/>
  <c r="AQ520" i="11"/>
  <c r="AQ514" i="11" s="1"/>
  <c r="AQ513" i="11" s="1"/>
  <c r="AQ496" i="11" s="1"/>
  <c r="AQ489" i="11" s="1"/>
  <c r="X538" i="11"/>
  <c r="X537" i="11" s="1"/>
  <c r="X536" i="11" s="1"/>
  <c r="X535" i="11" s="1"/>
  <c r="S537" i="11"/>
  <c r="S536" i="11" s="1"/>
  <c r="S535" i="11" s="1"/>
  <c r="AQ533" i="11"/>
  <c r="N541" i="11"/>
  <c r="N540" i="11" s="1"/>
  <c r="N539" i="11" s="1"/>
  <c r="N534" i="11" s="1"/>
  <c r="Q542" i="11"/>
  <c r="AT542" i="11"/>
  <c r="AR541" i="11"/>
  <c r="AR540" i="11" s="1"/>
  <c r="AR539" i="11" s="1"/>
  <c r="AR534" i="11" s="1"/>
  <c r="I543" i="11"/>
  <c r="J543" i="11"/>
  <c r="AN546" i="11"/>
  <c r="AP547" i="11"/>
  <c r="AE548" i="11"/>
  <c r="AG549" i="11"/>
  <c r="P554" i="11"/>
  <c r="P533" i="11" s="1"/>
  <c r="M554" i="11"/>
  <c r="M533" i="11" s="1"/>
  <c r="AS554" i="11"/>
  <c r="AS533" i="11" s="1"/>
  <c r="AS489" i="11" s="1"/>
  <c r="X577" i="11"/>
  <c r="X575" i="11" s="1"/>
  <c r="X574" i="11" s="1"/>
  <c r="S575" i="11"/>
  <c r="S574" i="11" s="1"/>
  <c r="R569" i="11"/>
  <c r="R568" i="11" s="1"/>
  <c r="R567" i="11" s="1"/>
  <c r="R566" i="11" s="1"/>
  <c r="R565" i="11" s="1"/>
  <c r="AP587" i="11"/>
  <c r="AP586" i="11" s="1"/>
  <c r="AP569" i="11" s="1"/>
  <c r="AR589" i="11"/>
  <c r="R595" i="11"/>
  <c r="R596" i="11"/>
  <c r="W595" i="11"/>
  <c r="W596" i="11"/>
  <c r="AB596" i="11"/>
  <c r="U595" i="11"/>
  <c r="AE601" i="11"/>
  <c r="AE600" i="11" s="1"/>
  <c r="AE599" i="11" s="1"/>
  <c r="AE598" i="11" s="1"/>
  <c r="AE597" i="11" s="1"/>
  <c r="H601" i="11"/>
  <c r="H600" i="11" s="1"/>
  <c r="H599" i="11" s="1"/>
  <c r="H598" i="11" s="1"/>
  <c r="H597" i="11" s="1"/>
  <c r="L603" i="11"/>
  <c r="N603" i="11" s="1"/>
  <c r="Q603" i="11" s="1"/>
  <c r="S603" i="11" s="1"/>
  <c r="X603" i="11" s="1"/>
  <c r="AN601" i="11"/>
  <c r="AN600" i="11" s="1"/>
  <c r="AN599" i="11" s="1"/>
  <c r="AN598" i="11" s="1"/>
  <c r="AN597" i="11" s="1"/>
  <c r="AP603" i="11"/>
  <c r="N618" i="11"/>
  <c r="N617" i="11" s="1"/>
  <c r="N616" i="11" s="1"/>
  <c r="N615" i="11" s="1"/>
  <c r="N614" i="11" s="1"/>
  <c r="N613" i="11" s="1"/>
  <c r="Q619" i="11"/>
  <c r="AT619" i="11"/>
  <c r="AR618" i="11"/>
  <c r="AR617" i="11" s="1"/>
  <c r="AR616" i="11" s="1"/>
  <c r="AR615" i="11" s="1"/>
  <c r="AR614" i="11" s="1"/>
  <c r="AR613" i="11" s="1"/>
  <c r="I629" i="11"/>
  <c r="I628" i="11" s="1"/>
  <c r="AD629" i="11"/>
  <c r="AD628" i="11" s="1"/>
  <c r="L636" i="11"/>
  <c r="N636" i="11" s="1"/>
  <c r="Q636" i="11" s="1"/>
  <c r="S636" i="11" s="1"/>
  <c r="X636" i="11" s="1"/>
  <c r="H634" i="11"/>
  <c r="H633" i="11" s="1"/>
  <c r="H632" i="11" s="1"/>
  <c r="H631" i="11" s="1"/>
  <c r="H630" i="11" s="1"/>
  <c r="AP634" i="11"/>
  <c r="AP633" i="11" s="1"/>
  <c r="AP632" i="11" s="1"/>
  <c r="AP631" i="11" s="1"/>
  <c r="AP630" i="11" s="1"/>
  <c r="AR636" i="11"/>
  <c r="R640" i="11"/>
  <c r="R639" i="11" s="1"/>
  <c r="R629" i="11" s="1"/>
  <c r="R628" i="11" s="1"/>
  <c r="AE655" i="11"/>
  <c r="AC654" i="11"/>
  <c r="AC653" i="11" s="1"/>
  <c r="AC652" i="11" s="1"/>
  <c r="K685" i="11"/>
  <c r="H690" i="11"/>
  <c r="L691" i="11"/>
  <c r="Q727" i="11"/>
  <c r="N726" i="11"/>
  <c r="AG733" i="11"/>
  <c r="AG732" i="11" s="1"/>
  <c r="AI734" i="11"/>
  <c r="AQ717" i="11"/>
  <c r="AQ716" i="11" s="1"/>
  <c r="AQ685" i="11" s="1"/>
  <c r="AQ677" i="11" s="1"/>
  <c r="AR737" i="11"/>
  <c r="AR736" i="11" s="1"/>
  <c r="AT738" i="11"/>
  <c r="AE741" i="11"/>
  <c r="AC740" i="11"/>
  <c r="AT747" i="11"/>
  <c r="AR746" i="11"/>
  <c r="AT748" i="11"/>
  <c r="AV749" i="11"/>
  <c r="AV748" i="11" s="1"/>
  <c r="AV759" i="11"/>
  <c r="AV758" i="11" s="1"/>
  <c r="AT758" i="11"/>
  <c r="M814" i="11"/>
  <c r="W799" i="11"/>
  <c r="F296" i="11"/>
  <c r="AC299" i="11"/>
  <c r="H308" i="11"/>
  <c r="H307" i="11" s="1"/>
  <c r="AA310" i="11"/>
  <c r="AA307" i="11" s="1"/>
  <c r="AC316" i="11"/>
  <c r="AC319" i="11"/>
  <c r="L322" i="11"/>
  <c r="AC336" i="11"/>
  <c r="AC335" i="11" s="1"/>
  <c r="AC334" i="11" s="1"/>
  <c r="AC333" i="11" s="1"/>
  <c r="AC378" i="11"/>
  <c r="AC380" i="11"/>
  <c r="AC382" i="11"/>
  <c r="S407" i="11"/>
  <c r="I425" i="11"/>
  <c r="I424" i="11" s="1"/>
  <c r="I423" i="11" s="1"/>
  <c r="I422" i="11" s="1"/>
  <c r="AO425" i="11"/>
  <c r="AO424" i="11" s="1"/>
  <c r="AO423" i="11" s="1"/>
  <c r="AO422" i="11" s="1"/>
  <c r="F426" i="11"/>
  <c r="F425" i="11" s="1"/>
  <c r="F424" i="11" s="1"/>
  <c r="F423" i="11" s="1"/>
  <c r="F422" i="11" s="1"/>
  <c r="J426" i="11"/>
  <c r="J425" i="11" s="1"/>
  <c r="J424" i="11" s="1"/>
  <c r="J423" i="11" s="1"/>
  <c r="J422" i="11" s="1"/>
  <c r="T426" i="11"/>
  <c r="T425" i="11" s="1"/>
  <c r="T424" i="11" s="1"/>
  <c r="T423" i="11" s="1"/>
  <c r="T422" i="11" s="1"/>
  <c r="AG432" i="11"/>
  <c r="AG431" i="11" s="1"/>
  <c r="AG443" i="11"/>
  <c r="AG439" i="11" s="1"/>
  <c r="AE439" i="11"/>
  <c r="AE438" i="11" s="1"/>
  <c r="AE437" i="11" s="1"/>
  <c r="AE436" i="11" s="1"/>
  <c r="AE435" i="11" s="1"/>
  <c r="L445" i="11"/>
  <c r="J444" i="11"/>
  <c r="J438" i="11" s="1"/>
  <c r="J437" i="11" s="1"/>
  <c r="J436" i="11" s="1"/>
  <c r="J435" i="11" s="1"/>
  <c r="J434" i="11" s="1"/>
  <c r="AE458" i="11"/>
  <c r="AC457" i="11"/>
  <c r="AC456" i="11" s="1"/>
  <c r="AC455" i="11" s="1"/>
  <c r="AC454" i="11" s="1"/>
  <c r="AR457" i="11"/>
  <c r="AR456" i="11" s="1"/>
  <c r="AR455" i="11" s="1"/>
  <c r="AR454" i="11" s="1"/>
  <c r="AT458" i="11"/>
  <c r="H459" i="11"/>
  <c r="P459" i="11"/>
  <c r="P448" i="11" s="1"/>
  <c r="P434" i="11" s="1"/>
  <c r="H465" i="11"/>
  <c r="H464" i="11" s="1"/>
  <c r="AP465" i="11"/>
  <c r="AP464" i="11" s="1"/>
  <c r="AP459" i="11" s="1"/>
  <c r="AP448" i="11" s="1"/>
  <c r="AP434" i="11" s="1"/>
  <c r="AT467" i="11"/>
  <c r="AE481" i="11"/>
  <c r="AC480" i="11"/>
  <c r="AC479" i="11" s="1"/>
  <c r="AC478" i="11" s="1"/>
  <c r="AC477" i="11" s="1"/>
  <c r="AC476" i="11" s="1"/>
  <c r="Q488" i="11"/>
  <c r="F489" i="11"/>
  <c r="H494" i="11"/>
  <c r="H493" i="11" s="1"/>
  <c r="H492" i="11" s="1"/>
  <c r="H491" i="11" s="1"/>
  <c r="H490" i="11" s="1"/>
  <c r="L495" i="11"/>
  <c r="AN494" i="11"/>
  <c r="AN493" i="11" s="1"/>
  <c r="AN492" i="11" s="1"/>
  <c r="AN491" i="11" s="1"/>
  <c r="AN490" i="11" s="1"/>
  <c r="AP495" i="11"/>
  <c r="X500" i="11"/>
  <c r="X499" i="11" s="1"/>
  <c r="X498" i="11" s="1"/>
  <c r="T498" i="11"/>
  <c r="T497" i="11" s="1"/>
  <c r="T496" i="11" s="1"/>
  <c r="T489" i="11" s="1"/>
  <c r="N512" i="11"/>
  <c r="AT512" i="11"/>
  <c r="K514" i="11"/>
  <c r="K513" i="11" s="1"/>
  <c r="K496" i="11" s="1"/>
  <c r="K489" i="11" s="1"/>
  <c r="AA514" i="11"/>
  <c r="AA513" i="11" s="1"/>
  <c r="M520" i="11"/>
  <c r="M514" i="11" s="1"/>
  <c r="M513" i="11" s="1"/>
  <c r="M496" i="11" s="1"/>
  <c r="I528" i="11"/>
  <c r="I527" i="11" s="1"/>
  <c r="I526" i="11" s="1"/>
  <c r="I525" i="11" s="1"/>
  <c r="Y528" i="11"/>
  <c r="Y527" i="11" s="1"/>
  <c r="Y526" i="11" s="1"/>
  <c r="Y525" i="11" s="1"/>
  <c r="AC529" i="11"/>
  <c r="AC528" i="11" s="1"/>
  <c r="AC527" i="11" s="1"/>
  <c r="AC526" i="11" s="1"/>
  <c r="AC525" i="11" s="1"/>
  <c r="AB534" i="11"/>
  <c r="AB533" i="11" s="1"/>
  <c r="AJ534" i="11"/>
  <c r="AJ533" i="11" s="1"/>
  <c r="K533" i="11"/>
  <c r="AE542" i="11"/>
  <c r="AC541" i="11"/>
  <c r="AC540" i="11" s="1"/>
  <c r="AC539" i="11" s="1"/>
  <c r="AC534" i="11" s="1"/>
  <c r="AC533" i="11" s="1"/>
  <c r="U543" i="11"/>
  <c r="U533" i="11" s="1"/>
  <c r="H548" i="11"/>
  <c r="H545" i="11" s="1"/>
  <c r="H544" i="11" s="1"/>
  <c r="H543" i="11" s="1"/>
  <c r="L549" i="11"/>
  <c r="AN548" i="11"/>
  <c r="AP549" i="11"/>
  <c r="AP552" i="11"/>
  <c r="AP551" i="11" s="1"/>
  <c r="AP550" i="11" s="1"/>
  <c r="AR553" i="11"/>
  <c r="AM554" i="11"/>
  <c r="AM533" i="11" s="1"/>
  <c r="AM489" i="11" s="1"/>
  <c r="I556" i="11"/>
  <c r="I555" i="11" s="1"/>
  <c r="I554" i="11" s="1"/>
  <c r="Y556" i="11"/>
  <c r="Y555" i="11" s="1"/>
  <c r="Y554" i="11" s="1"/>
  <c r="Y533" i="11" s="1"/>
  <c r="AC557" i="11"/>
  <c r="AC556" i="11" s="1"/>
  <c r="AC555" i="11" s="1"/>
  <c r="AC554" i="11" s="1"/>
  <c r="Q575" i="11"/>
  <c r="Q574" i="11" s="1"/>
  <c r="AI579" i="11"/>
  <c r="AI578" i="11" s="1"/>
  <c r="AK581" i="11"/>
  <c r="AK579" i="11" s="1"/>
  <c r="AK578" i="11" s="1"/>
  <c r="AV585" i="11"/>
  <c r="AV583" i="11" s="1"/>
  <c r="AV582" i="11" s="1"/>
  <c r="AT583" i="11"/>
  <c r="AT582" i="11" s="1"/>
  <c r="J569" i="11"/>
  <c r="J568" i="11" s="1"/>
  <c r="J567" i="11" s="1"/>
  <c r="J566" i="11" s="1"/>
  <c r="J565" i="11" s="1"/>
  <c r="N587" i="11"/>
  <c r="N586" i="11" s="1"/>
  <c r="T569" i="11"/>
  <c r="T568" i="11" s="1"/>
  <c r="T567" i="11" s="1"/>
  <c r="T566" i="11" s="1"/>
  <c r="T565" i="11" s="1"/>
  <c r="AK593" i="11"/>
  <c r="AK591" i="11" s="1"/>
  <c r="AK590" i="11" s="1"/>
  <c r="AI591" i="11"/>
  <c r="AI590" i="11" s="1"/>
  <c r="AB595" i="11"/>
  <c r="F595" i="11"/>
  <c r="F596" i="11"/>
  <c r="V595" i="11"/>
  <c r="V596" i="11"/>
  <c r="P596" i="11"/>
  <c r="AF596" i="11"/>
  <c r="M595" i="11"/>
  <c r="AS595" i="11"/>
  <c r="L601" i="11"/>
  <c r="L600" i="11" s="1"/>
  <c r="L599" i="11" s="1"/>
  <c r="L598" i="11" s="1"/>
  <c r="L597" i="11" s="1"/>
  <c r="N602" i="11"/>
  <c r="AG602" i="11"/>
  <c r="N611" i="11"/>
  <c r="AR611" i="11"/>
  <c r="AE619" i="11"/>
  <c r="AC618" i="11"/>
  <c r="AC617" i="11" s="1"/>
  <c r="AC616" i="11" s="1"/>
  <c r="AC615" i="11" s="1"/>
  <c r="AC614" i="11" s="1"/>
  <c r="AC613" i="11" s="1"/>
  <c r="S626" i="11"/>
  <c r="Q625" i="11"/>
  <c r="Q624" i="11" s="1"/>
  <c r="Q623" i="11" s="1"/>
  <c r="Q622" i="11" s="1"/>
  <c r="Q621" i="11" s="1"/>
  <c r="Q620" i="11" s="1"/>
  <c r="AR626" i="11"/>
  <c r="AP625" i="11"/>
  <c r="AP624" i="11" s="1"/>
  <c r="AP623" i="11" s="1"/>
  <c r="AP622" i="11" s="1"/>
  <c r="AP621" i="11" s="1"/>
  <c r="AP620" i="11" s="1"/>
  <c r="M629" i="11"/>
  <c r="M628" i="11" s="1"/>
  <c r="J629" i="11"/>
  <c r="J628" i="11" s="1"/>
  <c r="AN634" i="11"/>
  <c r="AN633" i="11" s="1"/>
  <c r="AN632" i="11" s="1"/>
  <c r="AN631" i="11" s="1"/>
  <c r="AN630" i="11" s="1"/>
  <c r="S635" i="11"/>
  <c r="Q634" i="11"/>
  <c r="Q633" i="11" s="1"/>
  <c r="Q632" i="11" s="1"/>
  <c r="Q631" i="11" s="1"/>
  <c r="Q630" i="11" s="1"/>
  <c r="AJ639" i="11"/>
  <c r="AJ629" i="11" s="1"/>
  <c r="AJ628" i="11" s="1"/>
  <c r="AS640" i="11"/>
  <c r="AS639" i="11" s="1"/>
  <c r="AS629" i="11" s="1"/>
  <c r="AS628" i="11" s="1"/>
  <c r="AP643" i="11"/>
  <c r="AP642" i="11" s="1"/>
  <c r="AR644" i="11"/>
  <c r="AE690" i="11"/>
  <c r="AG691" i="11"/>
  <c r="L694" i="11"/>
  <c r="N695" i="11"/>
  <c r="AP698" i="11"/>
  <c r="AR699" i="11"/>
  <c r="AD689" i="11"/>
  <c r="AD688" i="11" s="1"/>
  <c r="AP700" i="11"/>
  <c r="Q724" i="11"/>
  <c r="S725" i="11"/>
  <c r="AT728" i="11"/>
  <c r="AV729" i="11"/>
  <c r="AV728" i="11" s="1"/>
  <c r="AG730" i="11"/>
  <c r="AI731" i="11"/>
  <c r="AC737" i="11"/>
  <c r="AC736" i="11" s="1"/>
  <c r="AE738" i="11"/>
  <c r="AN739" i="11"/>
  <c r="AN735" i="11" s="1"/>
  <c r="AN717" i="11" s="1"/>
  <c r="AN716" i="11" s="1"/>
  <c r="N742" i="11"/>
  <c r="Q743" i="11"/>
  <c r="S745" i="11"/>
  <c r="Q744" i="11"/>
  <c r="AE749" i="11"/>
  <c r="AC748" i="11"/>
  <c r="L830" i="11"/>
  <c r="H829" i="11"/>
  <c r="H828" i="11" s="1"/>
  <c r="N844" i="11"/>
  <c r="Q845" i="11"/>
  <c r="H480" i="11"/>
  <c r="H479" i="11" s="1"/>
  <c r="H478" i="11" s="1"/>
  <c r="H477" i="11" s="1"/>
  <c r="H476" i="11" s="1"/>
  <c r="AN480" i="11"/>
  <c r="AN479" i="11" s="1"/>
  <c r="AN478" i="11" s="1"/>
  <c r="AN477" i="11" s="1"/>
  <c r="AN476" i="11" s="1"/>
  <c r="AN434" i="11" s="1"/>
  <c r="L516" i="11"/>
  <c r="L515" i="11" s="1"/>
  <c r="AR523" i="11"/>
  <c r="H541" i="11"/>
  <c r="H540" i="11" s="1"/>
  <c r="H539" i="11" s="1"/>
  <c r="H534" i="11" s="1"/>
  <c r="AN541" i="11"/>
  <c r="AN540" i="11" s="1"/>
  <c r="AN539" i="11" s="1"/>
  <c r="AN534" i="11" s="1"/>
  <c r="AA546" i="11"/>
  <c r="AA545" i="11" s="1"/>
  <c r="AA544" i="11" s="1"/>
  <c r="AA543" i="11" s="1"/>
  <c r="AA533" i="11" s="1"/>
  <c r="H552" i="11"/>
  <c r="H551" i="11" s="1"/>
  <c r="H550" i="11" s="1"/>
  <c r="H563" i="11"/>
  <c r="H562" i="11" s="1"/>
  <c r="H561" i="11" s="1"/>
  <c r="AN563" i="11"/>
  <c r="AN562" i="11" s="1"/>
  <c r="AN561" i="11" s="1"/>
  <c r="Q583" i="11"/>
  <c r="Q582" i="11" s="1"/>
  <c r="AA601" i="11"/>
  <c r="AA600" i="11" s="1"/>
  <c r="AA599" i="11" s="1"/>
  <c r="AA598" i="11" s="1"/>
  <c r="AA597" i="11" s="1"/>
  <c r="H610" i="11"/>
  <c r="H609" i="11" s="1"/>
  <c r="H608" i="11" s="1"/>
  <c r="H607" i="11" s="1"/>
  <c r="H606" i="11" s="1"/>
  <c r="AN610" i="11"/>
  <c r="AN609" i="11" s="1"/>
  <c r="AN608" i="11" s="1"/>
  <c r="AN607" i="11" s="1"/>
  <c r="AN606" i="11" s="1"/>
  <c r="H618" i="11"/>
  <c r="H617" i="11" s="1"/>
  <c r="H616" i="11" s="1"/>
  <c r="H615" i="11" s="1"/>
  <c r="H614" i="11" s="1"/>
  <c r="H613" i="11" s="1"/>
  <c r="AN618" i="11"/>
  <c r="AN617" i="11" s="1"/>
  <c r="AN616" i="11" s="1"/>
  <c r="AN615" i="11" s="1"/>
  <c r="AN614" i="11" s="1"/>
  <c r="AN613" i="11" s="1"/>
  <c r="L634" i="11"/>
  <c r="L633" i="11" s="1"/>
  <c r="L632" i="11" s="1"/>
  <c r="L631" i="11" s="1"/>
  <c r="L630" i="11" s="1"/>
  <c r="L629" i="11" s="1"/>
  <c r="M640" i="11"/>
  <c r="M639" i="11" s="1"/>
  <c r="P641" i="11"/>
  <c r="P640" i="11" s="1"/>
  <c r="P639" i="11" s="1"/>
  <c r="P629" i="11" s="1"/>
  <c r="P628" i="11" s="1"/>
  <c r="Z641" i="11"/>
  <c r="Z640" i="11" s="1"/>
  <c r="Z639" i="11" s="1"/>
  <c r="Z629" i="11" s="1"/>
  <c r="Z628" i="11" s="1"/>
  <c r="AQ641" i="11"/>
  <c r="AQ640" i="11" s="1"/>
  <c r="AQ639" i="11" s="1"/>
  <c r="AQ629" i="11" s="1"/>
  <c r="AQ628" i="11" s="1"/>
  <c r="H645" i="11"/>
  <c r="L645" i="11"/>
  <c r="AE647" i="11"/>
  <c r="AC646" i="11"/>
  <c r="AC645" i="11" s="1"/>
  <c r="AE659" i="11"/>
  <c r="AE658" i="11" s="1"/>
  <c r="AE657" i="11" s="1"/>
  <c r="AE656" i="11" s="1"/>
  <c r="AP659" i="11"/>
  <c r="AP658" i="11" s="1"/>
  <c r="AP657" i="11" s="1"/>
  <c r="AP656" i="11" s="1"/>
  <c r="AR661" i="11"/>
  <c r="K677" i="11"/>
  <c r="AJ688" i="11"/>
  <c r="AJ687" i="11" s="1"/>
  <c r="AJ686" i="11" s="1"/>
  <c r="J689" i="11"/>
  <c r="J688" i="11" s="1"/>
  <c r="Y705" i="11"/>
  <c r="J709" i="11"/>
  <c r="Z709" i="11"/>
  <c r="Z705" i="11" s="1"/>
  <c r="AD718" i="11"/>
  <c r="AE720" i="11"/>
  <c r="AG721" i="11"/>
  <c r="AT722" i="11"/>
  <c r="AV723" i="11"/>
  <c r="AV722" i="11" s="1"/>
  <c r="AG724" i="11"/>
  <c r="AI725" i="11"/>
  <c r="AT726" i="11"/>
  <c r="AV727" i="11"/>
  <c r="AV726" i="11" s="1"/>
  <c r="M717" i="11"/>
  <c r="M716" i="11" s="1"/>
  <c r="W735" i="11"/>
  <c r="AS717" i="11"/>
  <c r="AS716" i="11" s="1"/>
  <c r="Z717" i="11"/>
  <c r="Z716" i="11" s="1"/>
  <c r="AH735" i="11"/>
  <c r="AH717" i="11" s="1"/>
  <c r="AH716" i="11" s="1"/>
  <c r="H737" i="11"/>
  <c r="H736" i="11" s="1"/>
  <c r="H735" i="11" s="1"/>
  <c r="H717" i="11" s="1"/>
  <c r="H716" i="11" s="1"/>
  <c r="L738" i="11"/>
  <c r="T739" i="11"/>
  <c r="T735" i="11" s="1"/>
  <c r="T717" i="11" s="1"/>
  <c r="T716" i="11" s="1"/>
  <c r="AB739" i="11"/>
  <c r="AB735" i="11" s="1"/>
  <c r="AB717" i="11" s="1"/>
  <c r="AB716" i="11" s="1"/>
  <c r="AJ739" i="11"/>
  <c r="AJ735" i="11" s="1"/>
  <c r="AJ717" i="11" s="1"/>
  <c r="AJ716" i="11" s="1"/>
  <c r="N739" i="11"/>
  <c r="AE747" i="11"/>
  <c r="AC746" i="11"/>
  <c r="N759" i="11"/>
  <c r="L758" i="11"/>
  <c r="V753" i="11"/>
  <c r="V752" i="11" s="1"/>
  <c r="W753" i="11"/>
  <c r="W752" i="11" s="1"/>
  <c r="AU753" i="11"/>
  <c r="AU752" i="11" s="1"/>
  <c r="N774" i="11"/>
  <c r="N771" i="11" s="1"/>
  <c r="N770" i="11" s="1"/>
  <c r="N769" i="11" s="1"/>
  <c r="Q775" i="11"/>
  <c r="V768" i="11"/>
  <c r="K768" i="11"/>
  <c r="L786" i="11"/>
  <c r="L785" i="11" s="1"/>
  <c r="L784" i="11" s="1"/>
  <c r="L783" i="11" s="1"/>
  <c r="L768" i="11" s="1"/>
  <c r="N787" i="11"/>
  <c r="AE792" i="11"/>
  <c r="AG793" i="11"/>
  <c r="AE811" i="11"/>
  <c r="AC810" i="11"/>
  <c r="AE842" i="11"/>
  <c r="AC841" i="11"/>
  <c r="AT844" i="11"/>
  <c r="AV845" i="11"/>
  <c r="AV844" i="11" s="1"/>
  <c r="AC850" i="11"/>
  <c r="AA849" i="11"/>
  <c r="AE851" i="11"/>
  <c r="AG852" i="11"/>
  <c r="V869" i="11"/>
  <c r="H901" i="11"/>
  <c r="H900" i="11" s="1"/>
  <c r="H899" i="11" s="1"/>
  <c r="L902" i="11"/>
  <c r="AF629" i="11"/>
  <c r="AF628" i="11" s="1"/>
  <c r="AE635" i="11"/>
  <c r="K641" i="11"/>
  <c r="K640" i="11" s="1"/>
  <c r="K639" i="11" s="1"/>
  <c r="AE644" i="11"/>
  <c r="AC643" i="11"/>
  <c r="AC642" i="11" s="1"/>
  <c r="T645" i="11"/>
  <c r="Q649" i="11"/>
  <c r="N648" i="11"/>
  <c r="N645" i="11" s="1"/>
  <c r="AI648" i="11"/>
  <c r="AK649" i="11"/>
  <c r="AK648" i="11" s="1"/>
  <c r="S655" i="11"/>
  <c r="Q654" i="11"/>
  <c r="Q653" i="11" s="1"/>
  <c r="Q652" i="11" s="1"/>
  <c r="Q668" i="11"/>
  <c r="N667" i="11"/>
  <c r="N666" i="11" s="1"/>
  <c r="N665" i="11" s="1"/>
  <c r="N664" i="11" s="1"/>
  <c r="N663" i="11" s="1"/>
  <c r="N662" i="11" s="1"/>
  <c r="L674" i="11"/>
  <c r="L673" i="11" s="1"/>
  <c r="L672" i="11" s="1"/>
  <c r="L671" i="11" s="1"/>
  <c r="L670" i="11" s="1"/>
  <c r="L669" i="11" s="1"/>
  <c r="N675" i="11"/>
  <c r="AG674" i="11"/>
  <c r="AG673" i="11" s="1"/>
  <c r="AG672" i="11" s="1"/>
  <c r="AG671" i="11" s="1"/>
  <c r="AG670" i="11" s="1"/>
  <c r="AG669" i="11" s="1"/>
  <c r="AI675" i="11"/>
  <c r="AE684" i="11"/>
  <c r="AC683" i="11"/>
  <c r="AC682" i="11" s="1"/>
  <c r="AC681" i="11" s="1"/>
  <c r="AC680" i="11" s="1"/>
  <c r="AC679" i="11" s="1"/>
  <c r="AC678" i="11" s="1"/>
  <c r="AT683" i="11"/>
  <c r="AT682" i="11" s="1"/>
  <c r="AT681" i="11" s="1"/>
  <c r="AT680" i="11" s="1"/>
  <c r="AT679" i="11" s="1"/>
  <c r="AT678" i="11" s="1"/>
  <c r="AV684" i="11"/>
  <c r="AV683" i="11" s="1"/>
  <c r="AV682" i="11" s="1"/>
  <c r="AV681" i="11" s="1"/>
  <c r="AV680" i="11" s="1"/>
  <c r="AV679" i="11" s="1"/>
  <c r="AV678" i="11" s="1"/>
  <c r="M687" i="11"/>
  <c r="M686" i="11" s="1"/>
  <c r="AS689" i="11"/>
  <c r="AS688" i="11" s="1"/>
  <c r="AS687" i="11" s="1"/>
  <c r="AS686" i="11" s="1"/>
  <c r="N697" i="11"/>
  <c r="L696" i="11"/>
  <c r="Z688" i="11"/>
  <c r="L700" i="11"/>
  <c r="N701" i="11"/>
  <c r="AG700" i="11"/>
  <c r="AI701" i="11"/>
  <c r="N703" i="11"/>
  <c r="N702" i="11" s="1"/>
  <c r="Q704" i="11"/>
  <c r="J705" i="11"/>
  <c r="T705" i="11"/>
  <c r="T687" i="11" s="1"/>
  <c r="T686" i="11" s="1"/>
  <c r="H707" i="11"/>
  <c r="H706" i="11" s="1"/>
  <c r="L708" i="11"/>
  <c r="AN707" i="11"/>
  <c r="AN706" i="11" s="1"/>
  <c r="AN705" i="11" s="1"/>
  <c r="AP708" i="11"/>
  <c r="AH709" i="11"/>
  <c r="AH705" i="11" s="1"/>
  <c r="AH687" i="11" s="1"/>
  <c r="AH686" i="11" s="1"/>
  <c r="L710" i="11"/>
  <c r="N711" i="11"/>
  <c r="AG710" i="11"/>
  <c r="AI711" i="11"/>
  <c r="AT713" i="11"/>
  <c r="AR712" i="11"/>
  <c r="AC715" i="11"/>
  <c r="AE715" i="11" s="1"/>
  <c r="AG715" i="11" s="1"/>
  <c r="AI715" i="11" s="1"/>
  <c r="AK715" i="11" s="1"/>
  <c r="AA712" i="11"/>
  <c r="AA709" i="11" s="1"/>
  <c r="AA705" i="11" s="1"/>
  <c r="AA687" i="11" s="1"/>
  <c r="AA686" i="11" s="1"/>
  <c r="AP720" i="11"/>
  <c r="AR721" i="11"/>
  <c r="M719" i="11"/>
  <c r="M718" i="11" s="1"/>
  <c r="W718" i="11"/>
  <c r="AQ719" i="11"/>
  <c r="AQ718" i="11" s="1"/>
  <c r="L728" i="11"/>
  <c r="L719" i="11" s="1"/>
  <c r="L718" i="11" s="1"/>
  <c r="N729" i="11"/>
  <c r="AI728" i="11"/>
  <c r="AK729" i="11"/>
  <c r="AK728" i="11" s="1"/>
  <c r="Q730" i="11"/>
  <c r="S731" i="11"/>
  <c r="AT730" i="11"/>
  <c r="AV731" i="11"/>
  <c r="AV730" i="11" s="1"/>
  <c r="X734" i="11"/>
  <c r="X733" i="11" s="1"/>
  <c r="X732" i="11" s="1"/>
  <c r="S733" i="11"/>
  <c r="S732" i="11" s="1"/>
  <c r="AT733" i="11"/>
  <c r="AT732" i="11" s="1"/>
  <c r="AV734" i="11"/>
  <c r="AV733" i="11" s="1"/>
  <c r="AV732" i="11" s="1"/>
  <c r="G717" i="11"/>
  <c r="G716" i="11" s="1"/>
  <c r="AU717" i="11"/>
  <c r="AU716" i="11" s="1"/>
  <c r="J717" i="11"/>
  <c r="J716" i="11" s="1"/>
  <c r="S741" i="11"/>
  <c r="Q740" i="11"/>
  <c r="AE745" i="11"/>
  <c r="AC744" i="11"/>
  <c r="AT744" i="11"/>
  <c r="AV745" i="11"/>
  <c r="AV744" i="11" s="1"/>
  <c r="S749" i="11"/>
  <c r="Q748" i="11"/>
  <c r="M800" i="11"/>
  <c r="M799" i="11" s="1"/>
  <c r="N807" i="11"/>
  <c r="Q809" i="11"/>
  <c r="AG823" i="11"/>
  <c r="AG822" i="11" s="1"/>
  <c r="AI825" i="11"/>
  <c r="AD836" i="11"/>
  <c r="Z837" i="11"/>
  <c r="Z836" i="11" s="1"/>
  <c r="T837" i="11"/>
  <c r="T836" i="11" s="1"/>
  <c r="AB837" i="11"/>
  <c r="AB836" i="11" s="1"/>
  <c r="AT858" i="11"/>
  <c r="AR857" i="11"/>
  <c r="AR856" i="11" s="1"/>
  <c r="AR855" i="11" s="1"/>
  <c r="AR854" i="11" s="1"/>
  <c r="AR853" i="11" s="1"/>
  <c r="AT948" i="11"/>
  <c r="AR947" i="11"/>
  <c r="AT949" i="11"/>
  <c r="AV950" i="11"/>
  <c r="AV949" i="11" s="1"/>
  <c r="AC1009" i="11"/>
  <c r="AE1010" i="11"/>
  <c r="AC462" i="11"/>
  <c r="AC461" i="11" s="1"/>
  <c r="AC460" i="11" s="1"/>
  <c r="AC459" i="11" s="1"/>
  <c r="AC448" i="11" s="1"/>
  <c r="AC434" i="11" s="1"/>
  <c r="AP511" i="11"/>
  <c r="AP510" i="11" s="1"/>
  <c r="AP509" i="11" s="1"/>
  <c r="AP497" i="11" s="1"/>
  <c r="H523" i="11"/>
  <c r="AC601" i="11"/>
  <c r="AC600" i="11" s="1"/>
  <c r="AC599" i="11" s="1"/>
  <c r="AC598" i="11" s="1"/>
  <c r="AC597" i="11" s="1"/>
  <c r="N634" i="11"/>
  <c r="N633" i="11" s="1"/>
  <c r="N632" i="11" s="1"/>
  <c r="N631" i="11" s="1"/>
  <c r="N630" i="11" s="1"/>
  <c r="AA636" i="11"/>
  <c r="Y634" i="11"/>
  <c r="Y633" i="11" s="1"/>
  <c r="Y632" i="11" s="1"/>
  <c r="Y631" i="11" s="1"/>
  <c r="Y630" i="11" s="1"/>
  <c r="Y629" i="11" s="1"/>
  <c r="Y628" i="11" s="1"/>
  <c r="T641" i="11"/>
  <c r="T640" i="11" s="1"/>
  <c r="T639" i="11" s="1"/>
  <c r="W640" i="11"/>
  <c r="W639" i="11" s="1"/>
  <c r="W629" i="11" s="1"/>
  <c r="W628" i="11" s="1"/>
  <c r="AM641" i="11"/>
  <c r="AM640" i="11" s="1"/>
  <c r="AM639" i="11" s="1"/>
  <c r="AM629" i="11" s="1"/>
  <c r="AM628" i="11" s="1"/>
  <c r="AU641" i="11"/>
  <c r="AU640" i="11" s="1"/>
  <c r="AU639" i="11" s="1"/>
  <c r="AU629" i="11" s="1"/>
  <c r="AU628" i="11" s="1"/>
  <c r="AP645" i="11"/>
  <c r="Q647" i="11"/>
  <c r="Q651" i="11"/>
  <c r="N650" i="11"/>
  <c r="N661" i="11"/>
  <c r="L659" i="11"/>
  <c r="L658" i="11" s="1"/>
  <c r="L657" i="11" s="1"/>
  <c r="L656" i="11" s="1"/>
  <c r="AC667" i="11"/>
  <c r="AC666" i="11" s="1"/>
  <c r="AC665" i="11" s="1"/>
  <c r="AC664" i="11" s="1"/>
  <c r="AC663" i="11" s="1"/>
  <c r="AC662" i="11" s="1"/>
  <c r="AE668" i="11"/>
  <c r="AV668" i="11"/>
  <c r="AV667" i="11" s="1"/>
  <c r="AV666" i="11" s="1"/>
  <c r="AV665" i="11" s="1"/>
  <c r="AV664" i="11" s="1"/>
  <c r="AV663" i="11" s="1"/>
  <c r="AV662" i="11" s="1"/>
  <c r="AB688" i="11"/>
  <c r="I689" i="11"/>
  <c r="I688" i="11" s="1"/>
  <c r="I687" i="11" s="1"/>
  <c r="I686" i="11" s="1"/>
  <c r="Y689" i="11"/>
  <c r="Y688" i="11" s="1"/>
  <c r="Y687" i="11" s="1"/>
  <c r="Y686" i="11" s="1"/>
  <c r="AC690" i="11"/>
  <c r="AM689" i="11"/>
  <c r="AM688" i="11" s="1"/>
  <c r="AM687" i="11" s="1"/>
  <c r="AM686" i="11" s="1"/>
  <c r="AM685" i="11" s="1"/>
  <c r="AM677" i="11" s="1"/>
  <c r="AU689" i="11"/>
  <c r="AU688" i="11" s="1"/>
  <c r="AU687" i="11" s="1"/>
  <c r="AU686" i="11" s="1"/>
  <c r="N693" i="11"/>
  <c r="V689" i="11"/>
  <c r="V688" i="11" s="1"/>
  <c r="AI699" i="11"/>
  <c r="AG698" i="11"/>
  <c r="AE703" i="11"/>
  <c r="AE702" i="11" s="1"/>
  <c r="AG704" i="11"/>
  <c r="V705" i="11"/>
  <c r="AD705" i="11"/>
  <c r="AL705" i="11"/>
  <c r="AL687" i="11" s="1"/>
  <c r="AL686" i="11" s="1"/>
  <c r="R709" i="11"/>
  <c r="R705" i="11" s="1"/>
  <c r="R687" i="11" s="1"/>
  <c r="R686" i="11" s="1"/>
  <c r="R685" i="11" s="1"/>
  <c r="R677" i="11" s="1"/>
  <c r="AE712" i="11"/>
  <c r="AE709" i="11" s="1"/>
  <c r="H712" i="11"/>
  <c r="H709" i="11" s="1"/>
  <c r="L714" i="11"/>
  <c r="N714" i="11" s="1"/>
  <c r="Q714" i="11" s="1"/>
  <c r="S714" i="11" s="1"/>
  <c r="X714" i="11" s="1"/>
  <c r="N720" i="11"/>
  <c r="AG722" i="11"/>
  <c r="AI723" i="11"/>
  <c r="N724" i="11"/>
  <c r="AT724" i="11"/>
  <c r="AV725" i="11"/>
  <c r="AV724" i="11" s="1"/>
  <c r="AG726" i="11"/>
  <c r="AI727" i="11"/>
  <c r="I719" i="11"/>
  <c r="I718" i="11" s="1"/>
  <c r="I717" i="11" s="1"/>
  <c r="I716" i="11" s="1"/>
  <c r="O718" i="11"/>
  <c r="O717" i="11" s="1"/>
  <c r="O716" i="11" s="1"/>
  <c r="O685" i="11" s="1"/>
  <c r="O677" i="11" s="1"/>
  <c r="F735" i="11"/>
  <c r="F717" i="11" s="1"/>
  <c r="F716" i="11" s="1"/>
  <c r="V717" i="11"/>
  <c r="V716" i="11" s="1"/>
  <c r="AD735" i="11"/>
  <c r="AD717" i="11" s="1"/>
  <c r="AD716" i="11" s="1"/>
  <c r="AL735" i="11"/>
  <c r="AL717" i="11" s="1"/>
  <c r="AL716" i="11" s="1"/>
  <c r="AP735" i="11"/>
  <c r="AP717" i="11" s="1"/>
  <c r="AP716" i="11" s="1"/>
  <c r="AA735" i="11"/>
  <c r="AA717" i="11" s="1"/>
  <c r="AA716" i="11" s="1"/>
  <c r="P739" i="11"/>
  <c r="P735" i="11" s="1"/>
  <c r="P717" i="11" s="1"/>
  <c r="P716" i="11" s="1"/>
  <c r="AF739" i="11"/>
  <c r="AR742" i="11"/>
  <c r="AR739" i="11" s="1"/>
  <c r="AE743" i="11"/>
  <c r="AC742" i="11"/>
  <c r="Q747" i="11"/>
  <c r="AR750" i="11"/>
  <c r="AE751" i="11"/>
  <c r="AC750" i="11"/>
  <c r="AG758" i="11"/>
  <c r="AI759" i="11"/>
  <c r="AS755" i="11"/>
  <c r="AS754" i="11" s="1"/>
  <c r="AS753" i="11" s="1"/>
  <c r="AS752" i="11" s="1"/>
  <c r="R753" i="11"/>
  <c r="R752" i="11" s="1"/>
  <c r="AJ753" i="11"/>
  <c r="AJ752" i="11" s="1"/>
  <c r="G753" i="11"/>
  <c r="G752" i="11" s="1"/>
  <c r="O753" i="11"/>
  <c r="O752" i="11" s="1"/>
  <c r="O768" i="11"/>
  <c r="J799" i="11"/>
  <c r="AA807" i="11"/>
  <c r="AC809" i="11"/>
  <c r="AU800" i="11"/>
  <c r="AU799" i="11" s="1"/>
  <c r="L823" i="11"/>
  <c r="L822" i="11" s="1"/>
  <c r="N825" i="11"/>
  <c r="AU836" i="11"/>
  <c r="AN895" i="11"/>
  <c r="AN894" i="11" s="1"/>
  <c r="AN893" i="11" s="1"/>
  <c r="AN888" i="11" s="1"/>
  <c r="AN887" i="11" s="1"/>
  <c r="AP896" i="11"/>
  <c r="H643" i="11"/>
  <c r="H642" i="11" s="1"/>
  <c r="H641" i="11" s="1"/>
  <c r="H640" i="11" s="1"/>
  <c r="H639" i="11" s="1"/>
  <c r="AN643" i="11"/>
  <c r="AN642" i="11" s="1"/>
  <c r="AN641" i="11" s="1"/>
  <c r="AN640" i="11" s="1"/>
  <c r="AN639" i="11" s="1"/>
  <c r="AR667" i="11"/>
  <c r="AR666" i="11" s="1"/>
  <c r="AR665" i="11" s="1"/>
  <c r="AR664" i="11" s="1"/>
  <c r="AR663" i="11" s="1"/>
  <c r="AR662" i="11" s="1"/>
  <c r="AR692" i="11"/>
  <c r="AG696" i="11"/>
  <c r="AT696" i="11"/>
  <c r="H703" i="11"/>
  <c r="H702" i="11" s="1"/>
  <c r="AG757" i="11"/>
  <c r="AE756" i="11"/>
  <c r="AE755" i="11" s="1"/>
  <c r="AE754" i="11" s="1"/>
  <c r="AT760" i="11"/>
  <c r="AV761" i="11"/>
  <c r="AV760" i="11" s="1"/>
  <c r="N764" i="11"/>
  <c r="N763" i="11" s="1"/>
  <c r="N762" i="11" s="1"/>
  <c r="AI772" i="11"/>
  <c r="AK773" i="11"/>
  <c r="AK772" i="11" s="1"/>
  <c r="AE774" i="11"/>
  <c r="AE771" i="11" s="1"/>
  <c r="AE770" i="11" s="1"/>
  <c r="AE769" i="11" s="1"/>
  <c r="AG775" i="11"/>
  <c r="X782" i="11"/>
  <c r="X781" i="11" s="1"/>
  <c r="X780" i="11" s="1"/>
  <c r="S781" i="11"/>
  <c r="S780" i="11" s="1"/>
  <c r="T768" i="11"/>
  <c r="U791" i="11"/>
  <c r="U790" i="11" s="1"/>
  <c r="U789" i="11" s="1"/>
  <c r="U788" i="11" s="1"/>
  <c r="H792" i="11"/>
  <c r="L793" i="11"/>
  <c r="AN792" i="11"/>
  <c r="AP793" i="11"/>
  <c r="H794" i="11"/>
  <c r="L795" i="11"/>
  <c r="AN794" i="11"/>
  <c r="AP795" i="11"/>
  <c r="P802" i="11"/>
  <c r="P801" i="11" s="1"/>
  <c r="V800" i="11"/>
  <c r="V799" i="11" s="1"/>
  <c r="AT804" i="11"/>
  <c r="V814" i="11"/>
  <c r="I815" i="11"/>
  <c r="I814" i="11" s="1"/>
  <c r="I800" i="11" s="1"/>
  <c r="I799" i="11" s="1"/>
  <c r="Y815" i="11"/>
  <c r="Y814" i="11" s="1"/>
  <c r="L816" i="11"/>
  <c r="AP816" i="11"/>
  <c r="Z827" i="11"/>
  <c r="Z826" i="11" s="1"/>
  <c r="Z799" i="11" s="1"/>
  <c r="G827" i="11"/>
  <c r="G826" i="11" s="1"/>
  <c r="G799" i="11" s="1"/>
  <c r="W827" i="11"/>
  <c r="W826" i="11" s="1"/>
  <c r="AR829" i="11"/>
  <c r="AR828" i="11" s="1"/>
  <c r="AT830" i="11"/>
  <c r="R837" i="11"/>
  <c r="R836" i="11" s="1"/>
  <c r="AH837" i="11"/>
  <c r="AH836" i="11" s="1"/>
  <c r="AM836" i="11"/>
  <c r="Q852" i="11"/>
  <c r="N851" i="11"/>
  <c r="AR852" i="11"/>
  <c r="AP851" i="11"/>
  <c r="G869" i="11"/>
  <c r="AE901" i="11"/>
  <c r="AE900" i="11" s="1"/>
  <c r="AE899" i="11" s="1"/>
  <c r="AG902" i="11"/>
  <c r="L909" i="11"/>
  <c r="L908" i="11" s="1"/>
  <c r="L907" i="11" s="1"/>
  <c r="N910" i="11"/>
  <c r="O914" i="11"/>
  <c r="N943" i="11"/>
  <c r="Q944" i="11"/>
  <c r="S946" i="11"/>
  <c r="Q945" i="11"/>
  <c r="AE950" i="11"/>
  <c r="AC949" i="11"/>
  <c r="AE958" i="11"/>
  <c r="AE955" i="11" s="1"/>
  <c r="AE954" i="11" s="1"/>
  <c r="AE953" i="11" s="1"/>
  <c r="AG959" i="11"/>
  <c r="M955" i="11"/>
  <c r="M954" i="11" s="1"/>
  <c r="M953" i="11" s="1"/>
  <c r="AH955" i="11"/>
  <c r="AH954" i="11" s="1"/>
  <c r="AH953" i="11" s="1"/>
  <c r="AB962" i="11"/>
  <c r="F963" i="11"/>
  <c r="F962" i="11" s="1"/>
  <c r="F911" i="11" s="1"/>
  <c r="F869" i="11" s="1"/>
  <c r="J963" i="11"/>
  <c r="J962" i="11" s="1"/>
  <c r="I963" i="11"/>
  <c r="I962" i="11" s="1"/>
  <c r="AK974" i="11"/>
  <c r="AE1008" i="11"/>
  <c r="AC1007" i="11"/>
  <c r="J756" i="11"/>
  <c r="J755" i="11" s="1"/>
  <c r="J754" i="11" s="1"/>
  <c r="J753" i="11" s="1"/>
  <c r="J752" i="11" s="1"/>
  <c r="L757" i="11"/>
  <c r="N761" i="11"/>
  <c r="L760" i="11"/>
  <c r="AG760" i="11"/>
  <c r="AI761" i="11"/>
  <c r="AE765" i="11"/>
  <c r="AC764" i="11"/>
  <c r="AC763" i="11" s="1"/>
  <c r="AC762" i="11" s="1"/>
  <c r="AC753" i="11" s="1"/>
  <c r="AC752" i="11" s="1"/>
  <c r="V771" i="11"/>
  <c r="V770" i="11" s="1"/>
  <c r="V769" i="11" s="1"/>
  <c r="AR774" i="11"/>
  <c r="AR771" i="11" s="1"/>
  <c r="AT775" i="11"/>
  <c r="R768" i="11"/>
  <c r="AC786" i="11"/>
  <c r="AC785" i="11" s="1"/>
  <c r="AC784" i="11" s="1"/>
  <c r="AC783" i="11" s="1"/>
  <c r="AE787" i="11"/>
  <c r="AA794" i="11"/>
  <c r="AA791" i="11" s="1"/>
  <c r="AA790" i="11" s="1"/>
  <c r="AA789" i="11" s="1"/>
  <c r="AA788" i="11" s="1"/>
  <c r="AC797" i="11"/>
  <c r="U800" i="11"/>
  <c r="U799" i="11" s="1"/>
  <c r="AL800" i="11"/>
  <c r="AL799" i="11" s="1"/>
  <c r="AE803" i="11"/>
  <c r="H803" i="11"/>
  <c r="L805" i="11"/>
  <c r="N805" i="11" s="1"/>
  <c r="Q805" i="11" s="1"/>
  <c r="S805" i="11" s="1"/>
  <c r="X805" i="11" s="1"/>
  <c r="AN803" i="11"/>
  <c r="AP805" i="11"/>
  <c r="P814" i="11"/>
  <c r="AH814" i="11"/>
  <c r="AH800" i="11" s="1"/>
  <c r="AH799" i="11" s="1"/>
  <c r="N816" i="11"/>
  <c r="Q817" i="11"/>
  <c r="AT817" i="11"/>
  <c r="AR816" i="11"/>
  <c r="AE820" i="11"/>
  <c r="AG821" i="11"/>
  <c r="AT825" i="11"/>
  <c r="AR823" i="11"/>
  <c r="AR822" i="11" s="1"/>
  <c r="J827" i="11"/>
  <c r="J826" i="11" s="1"/>
  <c r="Q834" i="11"/>
  <c r="N833" i="11"/>
  <c r="N832" i="11" s="1"/>
  <c r="AL837" i="11"/>
  <c r="AL836" i="11" s="1"/>
  <c r="H841" i="11"/>
  <c r="H840" i="11" s="1"/>
  <c r="H839" i="11" s="1"/>
  <c r="H838" i="11" s="1"/>
  <c r="H837" i="11" s="1"/>
  <c r="H836" i="11" s="1"/>
  <c r="L842" i="11"/>
  <c r="AN841" i="11"/>
  <c r="AN840" i="11" s="1"/>
  <c r="AN839" i="11" s="1"/>
  <c r="AN838" i="11" s="1"/>
  <c r="AN837" i="11" s="1"/>
  <c r="AN836" i="11" s="1"/>
  <c r="AP842" i="11"/>
  <c r="L857" i="11"/>
  <c r="L856" i="11" s="1"/>
  <c r="L855" i="11" s="1"/>
  <c r="L854" i="11" s="1"/>
  <c r="L853" i="11" s="1"/>
  <c r="N858" i="11"/>
  <c r="AG857" i="11"/>
  <c r="AG856" i="11" s="1"/>
  <c r="AG855" i="11" s="1"/>
  <c r="AG854" i="11" s="1"/>
  <c r="AG853" i="11" s="1"/>
  <c r="AI858" i="11"/>
  <c r="AS869" i="11"/>
  <c r="Y869" i="11"/>
  <c r="AO886" i="11"/>
  <c r="AO869" i="11" s="1"/>
  <c r="H895" i="11"/>
  <c r="H894" i="11" s="1"/>
  <c r="H893" i="11" s="1"/>
  <c r="H888" i="11" s="1"/>
  <c r="H887" i="11" s="1"/>
  <c r="L896" i="11"/>
  <c r="AN901" i="11"/>
  <c r="AN900" i="11" s="1"/>
  <c r="AN899" i="11" s="1"/>
  <c r="AP902" i="11"/>
  <c r="AG918" i="11"/>
  <c r="AI919" i="11"/>
  <c r="J914" i="11"/>
  <c r="J913" i="11" s="1"/>
  <c r="J912" i="11" s="1"/>
  <c r="J911" i="11" s="1"/>
  <c r="J869" i="11" s="1"/>
  <c r="X929" i="11"/>
  <c r="X928" i="11" s="1"/>
  <c r="S928" i="11"/>
  <c r="M912" i="11"/>
  <c r="M911" i="11" s="1"/>
  <c r="M869" i="11" s="1"/>
  <c r="AA911" i="11"/>
  <c r="AT940" i="11"/>
  <c r="AR939" i="11"/>
  <c r="AT943" i="11"/>
  <c r="AV944" i="11"/>
  <c r="AV943" i="11" s="1"/>
  <c r="N951" i="11"/>
  <c r="Q952" i="11"/>
  <c r="AE966" i="11"/>
  <c r="AE965" i="11" s="1"/>
  <c r="AE964" i="11" s="1"/>
  <c r="AG967" i="11"/>
  <c r="N969" i="11"/>
  <c r="Q971" i="11"/>
  <c r="Q988" i="11"/>
  <c r="Q987" i="11" s="1"/>
  <c r="S989" i="11"/>
  <c r="V1014" i="11"/>
  <c r="H667" i="11"/>
  <c r="H666" i="11" s="1"/>
  <c r="H665" i="11" s="1"/>
  <c r="H664" i="11" s="1"/>
  <c r="H663" i="11" s="1"/>
  <c r="H662" i="11" s="1"/>
  <c r="AC674" i="11"/>
  <c r="AC673" i="11" s="1"/>
  <c r="AC672" i="11" s="1"/>
  <c r="AC671" i="11" s="1"/>
  <c r="AC670" i="11" s="1"/>
  <c r="AC669" i="11" s="1"/>
  <c r="H692" i="11"/>
  <c r="AG694" i="11"/>
  <c r="AC700" i="11"/>
  <c r="AC710" i="11"/>
  <c r="AC712" i="11"/>
  <c r="L722" i="11"/>
  <c r="L724" i="11"/>
  <c r="L726" i="11"/>
  <c r="AE728" i="11"/>
  <c r="AP728" i="11"/>
  <c r="L730" i="11"/>
  <c r="L733" i="11"/>
  <c r="L732" i="11" s="1"/>
  <c r="Y737" i="11"/>
  <c r="Y736" i="11" s="1"/>
  <c r="Y735" i="11" s="1"/>
  <c r="Y717" i="11" s="1"/>
  <c r="Y716" i="11" s="1"/>
  <c r="AT757" i="11"/>
  <c r="AR756" i="11"/>
  <c r="AR755" i="11" s="1"/>
  <c r="AR754" i="11" s="1"/>
  <c r="AR753" i="11" s="1"/>
  <c r="AR752" i="11" s="1"/>
  <c r="L764" i="11"/>
  <c r="L763" i="11" s="1"/>
  <c r="L762" i="11" s="1"/>
  <c r="Q772" i="11"/>
  <c r="S773" i="11"/>
  <c r="R771" i="11"/>
  <c r="R770" i="11" s="1"/>
  <c r="R769" i="11" s="1"/>
  <c r="J768" i="11"/>
  <c r="U768" i="11"/>
  <c r="AH768" i="11"/>
  <c r="M791" i="11"/>
  <c r="M790" i="11" s="1"/>
  <c r="M789" i="11" s="1"/>
  <c r="M788" i="11" s="1"/>
  <c r="Y800" i="11"/>
  <c r="Y799" i="11" s="1"/>
  <c r="AO800" i="11"/>
  <c r="T802" i="11"/>
  <c r="T801" i="11" s="1"/>
  <c r="T800" i="11" s="1"/>
  <c r="T799" i="11" s="1"/>
  <c r="AF802" i="11"/>
  <c r="AF801" i="11" s="1"/>
  <c r="AF800" i="11" s="1"/>
  <c r="AF799" i="11" s="1"/>
  <c r="L803" i="11"/>
  <c r="L802" i="11" s="1"/>
  <c r="L801" i="11" s="1"/>
  <c r="N804" i="11"/>
  <c r="AG804" i="11"/>
  <c r="L807" i="11"/>
  <c r="AR809" i="11"/>
  <c r="N811" i="11"/>
  <c r="AR811" i="11"/>
  <c r="R814" i="11"/>
  <c r="R800" i="11" s="1"/>
  <c r="R799" i="11" s="1"/>
  <c r="AB814" i="11"/>
  <c r="AB800" i="11" s="1"/>
  <c r="AB799" i="11" s="1"/>
  <c r="AJ814" i="11"/>
  <c r="AJ800" i="11" s="1"/>
  <c r="AJ799" i="11" s="1"/>
  <c r="AS815" i="11"/>
  <c r="AS814" i="11" s="1"/>
  <c r="AS800" i="11" s="1"/>
  <c r="AS799" i="11" s="1"/>
  <c r="AE817" i="11"/>
  <c r="AC816" i="11"/>
  <c r="AC815" i="11" s="1"/>
  <c r="AC814" i="11" s="1"/>
  <c r="H820" i="11"/>
  <c r="L821" i="11"/>
  <c r="AN820" i="11"/>
  <c r="AP821" i="11"/>
  <c r="V827" i="11"/>
  <c r="V826" i="11" s="1"/>
  <c r="AO827" i="11"/>
  <c r="AO826" i="11" s="1"/>
  <c r="AG830" i="11"/>
  <c r="AC833" i="11"/>
  <c r="AC832" i="11" s="1"/>
  <c r="AE834" i="11"/>
  <c r="AV834" i="11"/>
  <c r="AV833" i="11" s="1"/>
  <c r="AV832" i="11" s="1"/>
  <c r="AR844" i="11"/>
  <c r="AE845" i="11"/>
  <c r="AC844" i="11"/>
  <c r="N850" i="11"/>
  <c r="AT850" i="11"/>
  <c r="AE875" i="11"/>
  <c r="AE874" i="11" s="1"/>
  <c r="AE873" i="11" s="1"/>
  <c r="AE872" i="11" s="1"/>
  <c r="AE871" i="11" s="1"/>
  <c r="AE870" i="11" s="1"/>
  <c r="AG876" i="11"/>
  <c r="AE895" i="11"/>
  <c r="AE894" i="11" s="1"/>
  <c r="AE893" i="11" s="1"/>
  <c r="AE888" i="11" s="1"/>
  <c r="AE887" i="11" s="1"/>
  <c r="AG896" i="11"/>
  <c r="AP909" i="11"/>
  <c r="AP908" i="11" s="1"/>
  <c r="AP907" i="11" s="1"/>
  <c r="AR910" i="11"/>
  <c r="AI916" i="11"/>
  <c r="AK917" i="11"/>
  <c r="AK916" i="11" s="1"/>
  <c r="Q924" i="11"/>
  <c r="S925" i="11"/>
  <c r="I915" i="11"/>
  <c r="I914" i="11" s="1"/>
  <c r="I913" i="11" s="1"/>
  <c r="I912" i="11" s="1"/>
  <c r="I911" i="11" s="1"/>
  <c r="AU915" i="11"/>
  <c r="AU914" i="11" s="1"/>
  <c r="AG926" i="11"/>
  <c r="AI927" i="11"/>
  <c r="U913" i="11"/>
  <c r="K913" i="11"/>
  <c r="K912" i="11" s="1"/>
  <c r="K911" i="11" s="1"/>
  <c r="K869" i="11" s="1"/>
  <c r="T942" i="11"/>
  <c r="T941" i="11" s="1"/>
  <c r="T913" i="11" s="1"/>
  <c r="T912" i="11" s="1"/>
  <c r="T911" i="11" s="1"/>
  <c r="T869" i="11" s="1"/>
  <c r="AB942" i="11"/>
  <c r="AB941" i="11" s="1"/>
  <c r="AB913" i="11" s="1"/>
  <c r="AB912" i="11" s="1"/>
  <c r="AB911" i="11" s="1"/>
  <c r="AB869" i="11" s="1"/>
  <c r="AJ942" i="11"/>
  <c r="AJ941" i="11" s="1"/>
  <c r="AT951" i="11"/>
  <c r="AV952" i="11"/>
  <c r="AV951" i="11" s="1"/>
  <c r="H963" i="11"/>
  <c r="H962" i="11" s="1"/>
  <c r="AT1075" i="11"/>
  <c r="AR1074" i="11"/>
  <c r="AR1073" i="11" s="1"/>
  <c r="AR786" i="11"/>
  <c r="AR785" i="11" s="1"/>
  <c r="AR784" i="11" s="1"/>
  <c r="AR783" i="11" s="1"/>
  <c r="AA803" i="11"/>
  <c r="H810" i="11"/>
  <c r="AN810" i="11"/>
  <c r="H816" i="11"/>
  <c r="H815" i="11" s="1"/>
  <c r="H814" i="11" s="1"/>
  <c r="AN816" i="11"/>
  <c r="AN815" i="11" s="1"/>
  <c r="AN814" i="11" s="1"/>
  <c r="AC829" i="11"/>
  <c r="AC828" i="11" s="1"/>
  <c r="AC827" i="11" s="1"/>
  <c r="AC826" i="11" s="1"/>
  <c r="AR833" i="11"/>
  <c r="AR832" i="11" s="1"/>
  <c r="L875" i="11"/>
  <c r="L874" i="11" s="1"/>
  <c r="L873" i="11" s="1"/>
  <c r="L872" i="11" s="1"/>
  <c r="L871" i="11" s="1"/>
  <c r="L870" i="11" s="1"/>
  <c r="N876" i="11"/>
  <c r="L882" i="11"/>
  <c r="L881" i="11" s="1"/>
  <c r="L880" i="11" s="1"/>
  <c r="L879" i="11" s="1"/>
  <c r="L878" i="11" s="1"/>
  <c r="L877" i="11" s="1"/>
  <c r="AP882" i="11"/>
  <c r="AP881" i="11" s="1"/>
  <c r="AP880" i="11" s="1"/>
  <c r="AP879" i="11" s="1"/>
  <c r="AP878" i="11" s="1"/>
  <c r="AP877" i="11" s="1"/>
  <c r="AD886" i="11"/>
  <c r="AD869" i="11" s="1"/>
  <c r="O898" i="11"/>
  <c r="O897" i="11" s="1"/>
  <c r="O886" i="11" s="1"/>
  <c r="O869" i="11" s="1"/>
  <c r="N917" i="11"/>
  <c r="L916" i="11"/>
  <c r="AQ915" i="11"/>
  <c r="AQ914" i="11" s="1"/>
  <c r="AQ913" i="11" s="1"/>
  <c r="AQ912" i="11" s="1"/>
  <c r="AQ911" i="11" s="1"/>
  <c r="AQ869" i="11" s="1"/>
  <c r="G913" i="11"/>
  <c r="G912" i="11" s="1"/>
  <c r="G911" i="11" s="1"/>
  <c r="W913" i="11"/>
  <c r="W912" i="11" s="1"/>
  <c r="W911" i="11" s="1"/>
  <c r="W869" i="11" s="1"/>
  <c r="AE948" i="11"/>
  <c r="AC947" i="11"/>
  <c r="AG956" i="11"/>
  <c r="AI957" i="11"/>
  <c r="AR958" i="11"/>
  <c r="AR955" i="11" s="1"/>
  <c r="AR954" i="11" s="1"/>
  <c r="AR953" i="11" s="1"/>
  <c r="AT959" i="11"/>
  <c r="AD955" i="11"/>
  <c r="AD954" i="11" s="1"/>
  <c r="AD953" i="11" s="1"/>
  <c r="AD912" i="11" s="1"/>
  <c r="AD911" i="11" s="1"/>
  <c r="AU955" i="11"/>
  <c r="AU954" i="11" s="1"/>
  <c r="AU953" i="11" s="1"/>
  <c r="P963" i="11"/>
  <c r="P962" i="11" s="1"/>
  <c r="M963" i="11"/>
  <c r="M962" i="11" s="1"/>
  <c r="AH963" i="11"/>
  <c r="AH962" i="11" s="1"/>
  <c r="L966" i="11"/>
  <c r="N967" i="11"/>
  <c r="N975" i="11"/>
  <c r="L974" i="11"/>
  <c r="L973" i="11" s="1"/>
  <c r="L972" i="11" s="1"/>
  <c r="AE979" i="11"/>
  <c r="AC978" i="11"/>
  <c r="L1005" i="11"/>
  <c r="N1006" i="11"/>
  <c r="T993" i="11"/>
  <c r="AT1011" i="11"/>
  <c r="AV1012" i="11"/>
  <c r="AV1011" i="11" s="1"/>
  <c r="V1022" i="11"/>
  <c r="P1022" i="11"/>
  <c r="P1029" i="11"/>
  <c r="AE1052" i="11"/>
  <c r="AC1051" i="11"/>
  <c r="AC1050" i="11" s="1"/>
  <c r="AC1049" i="11" s="1"/>
  <c r="AC1048" i="11" s="1"/>
  <c r="AC1047" i="11" s="1"/>
  <c r="AC1046" i="11" s="1"/>
  <c r="M1053" i="11"/>
  <c r="Q1102" i="11"/>
  <c r="N1101" i="11"/>
  <c r="N882" i="11"/>
  <c r="N881" i="11" s="1"/>
  <c r="N880" i="11" s="1"/>
  <c r="N879" i="11" s="1"/>
  <c r="N878" i="11" s="1"/>
  <c r="N877" i="11" s="1"/>
  <c r="Q883" i="11"/>
  <c r="AT883" i="11"/>
  <c r="AR882" i="11"/>
  <c r="AR881" i="11" s="1"/>
  <c r="AR880" i="11" s="1"/>
  <c r="AR879" i="11" s="1"/>
  <c r="AR878" i="11" s="1"/>
  <c r="AR877" i="11" s="1"/>
  <c r="P888" i="11"/>
  <c r="P887" i="11" s="1"/>
  <c r="P886" i="11" s="1"/>
  <c r="AF886" i="11"/>
  <c r="AF898" i="11"/>
  <c r="AF897" i="11" s="1"/>
  <c r="AS898" i="11"/>
  <c r="AS897" i="11" s="1"/>
  <c r="AS886" i="11" s="1"/>
  <c r="AE910" i="11"/>
  <c r="AC909" i="11"/>
  <c r="AC908" i="11" s="1"/>
  <c r="AC907" i="11" s="1"/>
  <c r="X919" i="11"/>
  <c r="X918" i="11" s="1"/>
  <c r="S918" i="11"/>
  <c r="AT918" i="11"/>
  <c r="AV919" i="11"/>
  <c r="AV918" i="11" s="1"/>
  <c r="AE924" i="11"/>
  <c r="AE915" i="11" s="1"/>
  <c r="AG925" i="11"/>
  <c r="S927" i="11"/>
  <c r="Q926" i="11"/>
  <c r="AT926" i="11"/>
  <c r="AV927" i="11"/>
  <c r="AV926" i="11" s="1"/>
  <c r="AI933" i="11"/>
  <c r="AI932" i="11" s="1"/>
  <c r="AK934" i="11"/>
  <c r="AK933" i="11" s="1"/>
  <c r="AK932" i="11" s="1"/>
  <c r="Z911" i="11"/>
  <c r="Z869" i="11" s="1"/>
  <c r="AH913" i="11"/>
  <c r="O913" i="11"/>
  <c r="O912" i="11" s="1"/>
  <c r="O911" i="11" s="1"/>
  <c r="AM913" i="11"/>
  <c r="AM912" i="11" s="1"/>
  <c r="AM911" i="11" s="1"/>
  <c r="AM869" i="11" s="1"/>
  <c r="N938" i="11"/>
  <c r="L937" i="11"/>
  <c r="L936" i="11" s="1"/>
  <c r="L935" i="11" s="1"/>
  <c r="AG937" i="11"/>
  <c r="AI938" i="11"/>
  <c r="L939" i="11"/>
  <c r="N940" i="11"/>
  <c r="AG939" i="11"/>
  <c r="AI940" i="11"/>
  <c r="P942" i="11"/>
  <c r="P941" i="11" s="1"/>
  <c r="P913" i="11" s="1"/>
  <c r="P912" i="11" s="1"/>
  <c r="P911" i="11" s="1"/>
  <c r="P869" i="11" s="1"/>
  <c r="AF942" i="11"/>
  <c r="AF941" i="11" s="1"/>
  <c r="AF913" i="11" s="1"/>
  <c r="AF912" i="11" s="1"/>
  <c r="AF911" i="11" s="1"/>
  <c r="AE946" i="11"/>
  <c r="AC945" i="11"/>
  <c r="AT945" i="11"/>
  <c r="AV946" i="11"/>
  <c r="AV945" i="11" s="1"/>
  <c r="S950" i="11"/>
  <c r="Q949" i="11"/>
  <c r="U955" i="11"/>
  <c r="U954" i="11" s="1"/>
  <c r="U953" i="11" s="1"/>
  <c r="AQ955" i="11"/>
  <c r="AQ954" i="11" s="1"/>
  <c r="AQ953" i="11" s="1"/>
  <c r="N961" i="11"/>
  <c r="L960" i="11"/>
  <c r="L955" i="11" s="1"/>
  <c r="L954" i="11" s="1"/>
  <c r="L953" i="11" s="1"/>
  <c r="AJ963" i="11"/>
  <c r="AJ962" i="11" s="1"/>
  <c r="AG976" i="11"/>
  <c r="AI976" i="11" s="1"/>
  <c r="AK976" i="11" s="1"/>
  <c r="AE974" i="11"/>
  <c r="AK984" i="11"/>
  <c r="AK983" i="11" s="1"/>
  <c r="AI983" i="11"/>
  <c r="Q1012" i="11"/>
  <c r="N1011" i="11"/>
  <c r="W1014" i="11"/>
  <c r="Q1034" i="11"/>
  <c r="N1033" i="11"/>
  <c r="N1032" i="11" s="1"/>
  <c r="N1031" i="11" s="1"/>
  <c r="N1030" i="11" s="1"/>
  <c r="H786" i="11"/>
  <c r="H785" i="11" s="1"/>
  <c r="H784" i="11" s="1"/>
  <c r="H783" i="11" s="1"/>
  <c r="H768" i="11" s="1"/>
  <c r="AC803" i="11"/>
  <c r="AC823" i="11"/>
  <c r="AC822" i="11" s="1"/>
  <c r="H833" i="11"/>
  <c r="H832" i="11" s="1"/>
  <c r="AP849" i="11"/>
  <c r="AP848" i="11" s="1"/>
  <c r="AP847" i="11" s="1"/>
  <c r="AP846" i="11" s="1"/>
  <c r="AA851" i="11"/>
  <c r="AC857" i="11"/>
  <c r="AC856" i="11" s="1"/>
  <c r="AC855" i="11" s="1"/>
  <c r="AC854" i="11" s="1"/>
  <c r="AC853" i="11" s="1"/>
  <c r="S864" i="11"/>
  <c r="S863" i="11" s="1"/>
  <c r="S862" i="11" s="1"/>
  <c r="S861" i="11" s="1"/>
  <c r="S860" i="11" s="1"/>
  <c r="S859" i="11" s="1"/>
  <c r="X867" i="11"/>
  <c r="X866" i="11" s="1"/>
  <c r="X863" i="11" s="1"/>
  <c r="X862" i="11" s="1"/>
  <c r="X861" i="11" s="1"/>
  <c r="X860" i="11" s="1"/>
  <c r="X859" i="11" s="1"/>
  <c r="AT876" i="11"/>
  <c r="AR875" i="11"/>
  <c r="AR874" i="11" s="1"/>
  <c r="AR873" i="11" s="1"/>
  <c r="AR872" i="11" s="1"/>
  <c r="AR871" i="11" s="1"/>
  <c r="AR870" i="11" s="1"/>
  <c r="AE883" i="11"/>
  <c r="AC882" i="11"/>
  <c r="AC881" i="11" s="1"/>
  <c r="AC880" i="11" s="1"/>
  <c r="AC879" i="11" s="1"/>
  <c r="AC878" i="11" s="1"/>
  <c r="AC877" i="11" s="1"/>
  <c r="V886" i="11"/>
  <c r="AL886" i="11"/>
  <c r="R888" i="11"/>
  <c r="R887" i="11" s="1"/>
  <c r="R886" i="11" s="1"/>
  <c r="R869" i="11" s="1"/>
  <c r="AC895" i="11"/>
  <c r="AC894" i="11" s="1"/>
  <c r="AC893" i="11" s="1"/>
  <c r="AC888" i="11" s="1"/>
  <c r="AC887" i="11" s="1"/>
  <c r="I898" i="11"/>
  <c r="I897" i="11" s="1"/>
  <c r="I886" i="11" s="1"/>
  <c r="I869" i="11" s="1"/>
  <c r="Y898" i="11"/>
  <c r="Y897" i="11" s="1"/>
  <c r="Y886" i="11" s="1"/>
  <c r="AC901" i="11"/>
  <c r="AC900" i="11" s="1"/>
  <c r="AC899" i="11" s="1"/>
  <c r="AC898" i="11" s="1"/>
  <c r="AC897" i="11" s="1"/>
  <c r="X921" i="11"/>
  <c r="X920" i="11" s="1"/>
  <c r="S920" i="11"/>
  <c r="AP924" i="11"/>
  <c r="AP915" i="11" s="1"/>
  <c r="AR925" i="11"/>
  <c r="J933" i="11"/>
  <c r="J932" i="11" s="1"/>
  <c r="L934" i="11"/>
  <c r="R913" i="11"/>
  <c r="R912" i="11" s="1"/>
  <c r="R911" i="11" s="1"/>
  <c r="AJ913" i="11"/>
  <c r="AJ912" i="11" s="1"/>
  <c r="AJ911" i="11" s="1"/>
  <c r="AJ869" i="11" s="1"/>
  <c r="AU913" i="11"/>
  <c r="AU912" i="11" s="1"/>
  <c r="H942" i="11"/>
  <c r="H941" i="11" s="1"/>
  <c r="H913" i="11" s="1"/>
  <c r="H912" i="11" s="1"/>
  <c r="H911" i="11" s="1"/>
  <c r="L942" i="11"/>
  <c r="L941" i="11" s="1"/>
  <c r="AN942" i="11"/>
  <c r="AN941" i="11" s="1"/>
  <c r="AN913" i="11" s="1"/>
  <c r="AN912" i="11" s="1"/>
  <c r="AN911" i="11" s="1"/>
  <c r="AR943" i="11"/>
  <c r="AE944" i="11"/>
  <c r="AC943" i="11"/>
  <c r="Q948" i="11"/>
  <c r="AR951" i="11"/>
  <c r="AE952" i="11"/>
  <c r="AC951" i="11"/>
  <c r="Q957" i="11"/>
  <c r="AT956" i="11"/>
  <c r="AV957" i="11"/>
  <c r="AV956" i="11" s="1"/>
  <c r="N958" i="11"/>
  <c r="Q959" i="11"/>
  <c r="AN963" i="11"/>
  <c r="AN962" i="11" s="1"/>
  <c r="AD963" i="11"/>
  <c r="AD962" i="11" s="1"/>
  <c r="AL963" i="11"/>
  <c r="AT967" i="11"/>
  <c r="AR966" i="11"/>
  <c r="AR965" i="11" s="1"/>
  <c r="AR964" i="11" s="1"/>
  <c r="AG971" i="11"/>
  <c r="AE969" i="11"/>
  <c r="AT971" i="11"/>
  <c r="N979" i="11"/>
  <c r="L978" i="11"/>
  <c r="AR978" i="11"/>
  <c r="AR973" i="11" s="1"/>
  <c r="AR972" i="11" s="1"/>
  <c r="AT979" i="11"/>
  <c r="AR1005" i="11"/>
  <c r="AT1006" i="11"/>
  <c r="AT1007" i="11"/>
  <c r="AV1008" i="11"/>
  <c r="AV1007" i="11" s="1"/>
  <c r="P1014" i="11"/>
  <c r="Z1022" i="11"/>
  <c r="Z1014" i="11" s="1"/>
  <c r="H882" i="11"/>
  <c r="H881" i="11" s="1"/>
  <c r="H880" i="11" s="1"/>
  <c r="H879" i="11" s="1"/>
  <c r="H878" i="11" s="1"/>
  <c r="H877" i="11" s="1"/>
  <c r="AN882" i="11"/>
  <c r="AN881" i="11" s="1"/>
  <c r="AN880" i="11" s="1"/>
  <c r="AN879" i="11" s="1"/>
  <c r="AN878" i="11" s="1"/>
  <c r="AN877" i="11" s="1"/>
  <c r="H909" i="11"/>
  <c r="H908" i="11" s="1"/>
  <c r="H907" i="11" s="1"/>
  <c r="AN909" i="11"/>
  <c r="AN908" i="11" s="1"/>
  <c r="AN907" i="11" s="1"/>
  <c r="AG916" i="11"/>
  <c r="AT916" i="11"/>
  <c r="L926" i="11"/>
  <c r="AG960" i="11"/>
  <c r="AT960" i="11"/>
  <c r="AP969" i="11"/>
  <c r="AP965" i="11" s="1"/>
  <c r="AP964" i="11" s="1"/>
  <c r="AP963" i="11" s="1"/>
  <c r="AP962" i="11" s="1"/>
  <c r="AA974" i="11"/>
  <c r="AA973" i="11" s="1"/>
  <c r="AA972" i="11" s="1"/>
  <c r="AA963" i="11" s="1"/>
  <c r="AA962" i="11" s="1"/>
  <c r="AI974" i="11"/>
  <c r="AD981" i="11"/>
  <c r="AD980" i="11" s="1"/>
  <c r="AL981" i="11"/>
  <c r="AL980" i="11" s="1"/>
  <c r="AP991" i="11"/>
  <c r="AP990" i="11" s="1"/>
  <c r="AR992" i="11"/>
  <c r="AQ1004" i="11"/>
  <c r="AQ1003" i="11" s="1"/>
  <c r="AQ1002" i="11" s="1"/>
  <c r="AQ1001" i="11" s="1"/>
  <c r="AQ993" i="11" s="1"/>
  <c r="F1004" i="11"/>
  <c r="F1003" i="11" s="1"/>
  <c r="F1002" i="11" s="1"/>
  <c r="F1001" i="11" s="1"/>
  <c r="F993" i="11" s="1"/>
  <c r="J1004" i="11"/>
  <c r="J1003" i="11" s="1"/>
  <c r="J1002" i="11" s="1"/>
  <c r="J1001" i="11" s="1"/>
  <c r="J993" i="11" s="1"/>
  <c r="AF1004" i="11"/>
  <c r="AF1003" i="11" s="1"/>
  <c r="AF1002" i="11" s="1"/>
  <c r="AF1001" i="11" s="1"/>
  <c r="AF993" i="11" s="1"/>
  <c r="AC1012" i="11"/>
  <c r="AA1011" i="11"/>
  <c r="AM1014" i="11"/>
  <c r="AH1022" i="11"/>
  <c r="AC1028" i="11"/>
  <c r="AA1027" i="11"/>
  <c r="AA1026" i="11" s="1"/>
  <c r="AA1025" i="11" s="1"/>
  <c r="AA1024" i="11" s="1"/>
  <c r="AA1023" i="11" s="1"/>
  <c r="AA1022" i="11" s="1"/>
  <c r="AP1051" i="11"/>
  <c r="AP1050" i="11" s="1"/>
  <c r="AP1049" i="11" s="1"/>
  <c r="AP1048" i="11" s="1"/>
  <c r="AP1047" i="11" s="1"/>
  <c r="AP1046" i="11" s="1"/>
  <c r="AR1052" i="11"/>
  <c r="S1060" i="11"/>
  <c r="X1061" i="11"/>
  <c r="X1060" i="11" s="1"/>
  <c r="X1057" i="11" s="1"/>
  <c r="X1056" i="11" s="1"/>
  <c r="X1055" i="11" s="1"/>
  <c r="X1054" i="11" s="1"/>
  <c r="I1062" i="11"/>
  <c r="I1053" i="11" s="1"/>
  <c r="I1014" i="11" s="1"/>
  <c r="AC1075" i="11"/>
  <c r="AA1074" i="11"/>
  <c r="AA1073" i="11" s="1"/>
  <c r="AA1072" i="11" s="1"/>
  <c r="AA1071" i="11" s="1"/>
  <c r="AA1062" i="11" s="1"/>
  <c r="AA1053" i="11" s="1"/>
  <c r="AA1014" i="11" s="1"/>
  <c r="AE1108" i="11"/>
  <c r="AC1107" i="11"/>
  <c r="AC1106" i="11" s="1"/>
  <c r="AC1105" i="11" s="1"/>
  <c r="AC1104" i="11" s="1"/>
  <c r="AC1103" i="11" s="1"/>
  <c r="X984" i="11"/>
  <c r="X983" i="11" s="1"/>
  <c r="S983" i="11"/>
  <c r="Q991" i="11"/>
  <c r="Q990" i="11" s="1"/>
  <c r="S992" i="11"/>
  <c r="AC1006" i="11"/>
  <c r="AA1005" i="11"/>
  <c r="S1008" i="11"/>
  <c r="Q1007" i="11"/>
  <c r="V1004" i="11"/>
  <c r="V1003" i="11" s="1"/>
  <c r="V1002" i="11" s="1"/>
  <c r="V1001" i="11" s="1"/>
  <c r="V993" i="11" s="1"/>
  <c r="Z1004" i="11"/>
  <c r="Z1003" i="11" s="1"/>
  <c r="Z1002" i="11" s="1"/>
  <c r="Z1001" i="11" s="1"/>
  <c r="Z993" i="11" s="1"/>
  <c r="AH1004" i="11"/>
  <c r="AH1003" i="11" s="1"/>
  <c r="AH1002" i="11" s="1"/>
  <c r="AH1001" i="11" s="1"/>
  <c r="AH993" i="11" s="1"/>
  <c r="Q1010" i="11"/>
  <c r="N1009" i="11"/>
  <c r="AR1010" i="11"/>
  <c r="AP1009" i="11"/>
  <c r="M1014" i="11"/>
  <c r="AS1014" i="11"/>
  <c r="AJ1022" i="11"/>
  <c r="AJ1014" i="11" s="1"/>
  <c r="H1027" i="11"/>
  <c r="H1026" i="11" s="1"/>
  <c r="H1025" i="11" s="1"/>
  <c r="H1024" i="11" s="1"/>
  <c r="H1023" i="11" s="1"/>
  <c r="L1028" i="11"/>
  <c r="AI1039" i="11"/>
  <c r="AG1038" i="11"/>
  <c r="AG1037" i="11" s="1"/>
  <c r="AG1036" i="11" s="1"/>
  <c r="AG1035" i="11" s="1"/>
  <c r="S1057" i="11"/>
  <c r="S1056" i="11" s="1"/>
  <c r="S1055" i="11" s="1"/>
  <c r="S1054" i="11" s="1"/>
  <c r="AT1079" i="11"/>
  <c r="AV1080" i="11"/>
  <c r="AV1079" i="11" s="1"/>
  <c r="AC875" i="11"/>
  <c r="AC874" i="11" s="1"/>
  <c r="AC873" i="11" s="1"/>
  <c r="AC872" i="11" s="1"/>
  <c r="AC871" i="11" s="1"/>
  <c r="AC870" i="11" s="1"/>
  <c r="L918" i="11"/>
  <c r="N928" i="11"/>
  <c r="AG928" i="11"/>
  <c r="AT928" i="11"/>
  <c r="AE933" i="11"/>
  <c r="AE932" i="11" s="1"/>
  <c r="AR933" i="11"/>
  <c r="AR932" i="11" s="1"/>
  <c r="AC939" i="11"/>
  <c r="AC936" i="11" s="1"/>
  <c r="AC935" i="11" s="1"/>
  <c r="L956" i="11"/>
  <c r="AC966" i="11"/>
  <c r="AC965" i="11" s="1"/>
  <c r="AC964" i="11" s="1"/>
  <c r="AC963" i="11" s="1"/>
  <c r="AC962" i="11" s="1"/>
  <c r="L969" i="11"/>
  <c r="AC974" i="11"/>
  <c r="AC973" i="11" s="1"/>
  <c r="AC972" i="11" s="1"/>
  <c r="AG974" i="11"/>
  <c r="AH981" i="11"/>
  <c r="AH980" i="11" s="1"/>
  <c r="AU981" i="11"/>
  <c r="AU980" i="11" s="1"/>
  <c r="AU962" i="11" s="1"/>
  <c r="AC985" i="11"/>
  <c r="AE986" i="11"/>
  <c r="AT986" i="11"/>
  <c r="AR985" i="11"/>
  <c r="AR982" i="11" s="1"/>
  <c r="AU1004" i="11"/>
  <c r="AU1003" i="11" s="1"/>
  <c r="AU1002" i="11" s="1"/>
  <c r="AU1001" i="11" s="1"/>
  <c r="AU993" i="11" s="1"/>
  <c r="H1009" i="11"/>
  <c r="H1004" i="11" s="1"/>
  <c r="H1003" i="11" s="1"/>
  <c r="H1002" i="11" s="1"/>
  <c r="H1001" i="11" s="1"/>
  <c r="H993" i="11" s="1"/>
  <c r="L1009" i="11"/>
  <c r="R1004" i="11"/>
  <c r="R1003" i="11" s="1"/>
  <c r="R1002" i="11" s="1"/>
  <c r="R1001" i="11" s="1"/>
  <c r="R993" i="11" s="1"/>
  <c r="AB1004" i="11"/>
  <c r="AB1003" i="11" s="1"/>
  <c r="AB1002" i="11" s="1"/>
  <c r="AB1001" i="11" s="1"/>
  <c r="AB993" i="11" s="1"/>
  <c r="AJ1004" i="11"/>
  <c r="AJ1003" i="11" s="1"/>
  <c r="AJ1002" i="11" s="1"/>
  <c r="AJ1001" i="11" s="1"/>
  <c r="AJ993" i="11" s="1"/>
  <c r="AH1014" i="11"/>
  <c r="S1020" i="11"/>
  <c r="S1019" i="11" s="1"/>
  <c r="S1018" i="11" s="1"/>
  <c r="S1017" i="11" s="1"/>
  <c r="S1016" i="11" s="1"/>
  <c r="S1015" i="11" s="1"/>
  <c r="X1021" i="11"/>
  <c r="X1020" i="11" s="1"/>
  <c r="X1019" i="11" s="1"/>
  <c r="X1018" i="11" s="1"/>
  <c r="X1017" i="11" s="1"/>
  <c r="X1016" i="11" s="1"/>
  <c r="X1015" i="11" s="1"/>
  <c r="AP1021" i="11"/>
  <c r="AN1020" i="11"/>
  <c r="AN1019" i="11" s="1"/>
  <c r="AN1018" i="11" s="1"/>
  <c r="AN1017" i="11" s="1"/>
  <c r="AN1016" i="11" s="1"/>
  <c r="AN1015" i="11" s="1"/>
  <c r="AQ1022" i="11"/>
  <c r="AQ1014" i="11" s="1"/>
  <c r="AN1027" i="11"/>
  <c r="AN1026" i="11" s="1"/>
  <c r="AN1025" i="11" s="1"/>
  <c r="AN1024" i="11" s="1"/>
  <c r="AN1023" i="11" s="1"/>
  <c r="AN1022" i="11" s="1"/>
  <c r="AP1028" i="11"/>
  <c r="J1029" i="11"/>
  <c r="AP1038" i="11"/>
  <c r="AP1037" i="11" s="1"/>
  <c r="AP1036" i="11" s="1"/>
  <c r="AP1035" i="11" s="1"/>
  <c r="AR1039" i="11"/>
  <c r="U1053" i="11"/>
  <c r="U1014" i="11" s="1"/>
  <c r="AG1077" i="11"/>
  <c r="AI1078" i="11"/>
  <c r="AP1033" i="11"/>
  <c r="AP1032" i="11" s="1"/>
  <c r="AP1031" i="11" s="1"/>
  <c r="AP1030" i="11" s="1"/>
  <c r="AP1029" i="11" s="1"/>
  <c r="AR1034" i="11"/>
  <c r="AE1038" i="11"/>
  <c r="AE1037" i="11" s="1"/>
  <c r="AE1036" i="11" s="1"/>
  <c r="AE1035" i="11" s="1"/>
  <c r="AT1045" i="11"/>
  <c r="AR1044" i="11"/>
  <c r="AR1043" i="11" s="1"/>
  <c r="AR1042" i="11" s="1"/>
  <c r="AR1041" i="11" s="1"/>
  <c r="AR1040" i="11" s="1"/>
  <c r="L1051" i="11"/>
  <c r="L1050" i="11" s="1"/>
  <c r="L1049" i="11" s="1"/>
  <c r="L1048" i="11" s="1"/>
  <c r="L1047" i="11" s="1"/>
  <c r="L1046" i="11" s="1"/>
  <c r="N1052" i="11"/>
  <c r="W1062" i="11"/>
  <c r="W1053" i="11" s="1"/>
  <c r="AQ1062" i="11"/>
  <c r="AQ1053" i="11" s="1"/>
  <c r="V1062" i="11"/>
  <c r="V1053" i="11" s="1"/>
  <c r="AO1072" i="11"/>
  <c r="AO1071" i="11" s="1"/>
  <c r="AO1062" i="11" s="1"/>
  <c r="AO1053" i="11" s="1"/>
  <c r="AO1014" i="11" s="1"/>
  <c r="R1073" i="11"/>
  <c r="R1072" i="11" s="1"/>
  <c r="R1071" i="11" s="1"/>
  <c r="R1062" i="11" s="1"/>
  <c r="R1053" i="11" s="1"/>
  <c r="R1014" i="11" s="1"/>
  <c r="AI1084" i="11"/>
  <c r="AG1082" i="11"/>
  <c r="AG1081" i="11" s="1"/>
  <c r="AR1090" i="11"/>
  <c r="AP1089" i="11"/>
  <c r="AP1088" i="11" s="1"/>
  <c r="AP1087" i="11" s="1"/>
  <c r="AB1113" i="11"/>
  <c r="AL1114" i="11"/>
  <c r="AL1113" i="11"/>
  <c r="N1124" i="11"/>
  <c r="Q1125" i="11"/>
  <c r="AE1020" i="11"/>
  <c r="AE1019" i="11" s="1"/>
  <c r="AE1018" i="11" s="1"/>
  <c r="AE1017" i="11" s="1"/>
  <c r="AE1016" i="11" s="1"/>
  <c r="AE1015" i="11" s="1"/>
  <c r="AG1021" i="11"/>
  <c r="J1022" i="11"/>
  <c r="J1014" i="11" s="1"/>
  <c r="G1022" i="11"/>
  <c r="G1014" i="11" s="1"/>
  <c r="O1022" i="11"/>
  <c r="O1014" i="11" s="1"/>
  <c r="W1022" i="11"/>
  <c r="AJ1029" i="11"/>
  <c r="L1039" i="11"/>
  <c r="H1038" i="11"/>
  <c r="H1037" i="11" s="1"/>
  <c r="H1036" i="11" s="1"/>
  <c r="H1035" i="11" s="1"/>
  <c r="Q1070" i="11"/>
  <c r="N1069" i="11"/>
  <c r="N1068" i="11" s="1"/>
  <c r="N1064" i="11" s="1"/>
  <c r="N1063" i="11" s="1"/>
  <c r="X1078" i="11"/>
  <c r="X1077" i="11" s="1"/>
  <c r="S1077" i="11"/>
  <c r="AK1098" i="11"/>
  <c r="AK1097" i="11" s="1"/>
  <c r="AI1097" i="11"/>
  <c r="AT1100" i="11"/>
  <c r="AR1099" i="11"/>
  <c r="AF1113" i="11"/>
  <c r="F1114" i="11"/>
  <c r="Z1114" i="11"/>
  <c r="M1163" i="11"/>
  <c r="W1114" i="11"/>
  <c r="AP1130" i="11"/>
  <c r="AR1131" i="11"/>
  <c r="AP1005" i="11"/>
  <c r="AA1009" i="11"/>
  <c r="AP1011" i="11"/>
  <c r="AE1034" i="11"/>
  <c r="AE1045" i="11"/>
  <c r="AC1044" i="11"/>
  <c r="AC1043" i="11" s="1"/>
  <c r="AC1042" i="11" s="1"/>
  <c r="AC1041" i="11" s="1"/>
  <c r="AC1040" i="11" s="1"/>
  <c r="AV1059" i="11"/>
  <c r="AV1058" i="11" s="1"/>
  <c r="AT1058" i="11"/>
  <c r="P1064" i="11"/>
  <c r="P1063" i="11" s="1"/>
  <c r="P1062" i="11" s="1"/>
  <c r="P1053" i="11" s="1"/>
  <c r="I1071" i="11"/>
  <c r="Z1072" i="11"/>
  <c r="Z1071" i="11" s="1"/>
  <c r="Z1062" i="11" s="1"/>
  <c r="Z1053" i="11" s="1"/>
  <c r="J1073" i="11"/>
  <c r="J1072" i="11" s="1"/>
  <c r="J1071" i="11" s="1"/>
  <c r="J1062" i="11" s="1"/>
  <c r="J1053" i="11" s="1"/>
  <c r="AQ1072" i="11"/>
  <c r="AQ1071" i="11" s="1"/>
  <c r="L1074" i="11"/>
  <c r="N1075" i="11"/>
  <c r="AV1078" i="11"/>
  <c r="AV1077" i="11" s="1"/>
  <c r="N1084" i="11"/>
  <c r="L1082" i="11"/>
  <c r="L1081" i="11" s="1"/>
  <c r="L1086" i="11"/>
  <c r="N1086" i="11" s="1"/>
  <c r="Q1086" i="11" s="1"/>
  <c r="S1086" i="11" s="1"/>
  <c r="X1086" i="11" s="1"/>
  <c r="AE1090" i="11"/>
  <c r="AC1089" i="11"/>
  <c r="AC1088" i="11" s="1"/>
  <c r="AC1087" i="11" s="1"/>
  <c r="AC1096" i="11"/>
  <c r="AA1095" i="11"/>
  <c r="AA1094" i="11" s="1"/>
  <c r="AA1093" i="11" s="1"/>
  <c r="AA1092" i="11" s="1"/>
  <c r="AA1091" i="11" s="1"/>
  <c r="AR1094" i="11"/>
  <c r="AR1093" i="11" s="1"/>
  <c r="AR1092" i="11" s="1"/>
  <c r="AR1091" i="11" s="1"/>
  <c r="AV1098" i="11"/>
  <c r="AV1097" i="11" s="1"/>
  <c r="AT1097" i="11"/>
  <c r="AQ1114" i="11"/>
  <c r="AD1113" i="11"/>
  <c r="R1126" i="11"/>
  <c r="R1113" i="11" s="1"/>
  <c r="AB1062" i="11"/>
  <c r="AB1053" i="11" s="1"/>
  <c r="AB1014" i="11" s="1"/>
  <c r="T1064" i="11"/>
  <c r="T1063" i="11" s="1"/>
  <c r="T1062" i="11" s="1"/>
  <c r="T1053" i="11" s="1"/>
  <c r="T1014" i="11" s="1"/>
  <c r="V1072" i="11"/>
  <c r="V1071" i="11" s="1"/>
  <c r="K1072" i="11"/>
  <c r="K1071" i="11" s="1"/>
  <c r="K1062" i="11" s="1"/>
  <c r="K1053" i="11" s="1"/>
  <c r="K1014" i="11" s="1"/>
  <c r="AP1084" i="11"/>
  <c r="AN1082" i="11"/>
  <c r="AN1081" i="11" s="1"/>
  <c r="AN1072" i="11" s="1"/>
  <c r="AN1071" i="11" s="1"/>
  <c r="AN1062" i="11" s="1"/>
  <c r="AN1053" i="11" s="1"/>
  <c r="Q1090" i="11"/>
  <c r="N1089" i="11"/>
  <c r="N1088" i="11" s="1"/>
  <c r="N1087" i="11" s="1"/>
  <c r="Q1100" i="11"/>
  <c r="N1099" i="11"/>
  <c r="N1109" i="11"/>
  <c r="L1107" i="11"/>
  <c r="L1106" i="11" s="1"/>
  <c r="L1105" i="11" s="1"/>
  <c r="L1104" i="11" s="1"/>
  <c r="L1103" i="11" s="1"/>
  <c r="L1111" i="11"/>
  <c r="N1111" i="11" s="1"/>
  <c r="Q1111" i="11" s="1"/>
  <c r="S1111" i="11" s="1"/>
  <c r="X1111" i="11" s="1"/>
  <c r="H1107" i="11"/>
  <c r="H1106" i="11" s="1"/>
  <c r="H1105" i="11" s="1"/>
  <c r="H1104" i="11" s="1"/>
  <c r="H1103" i="11" s="1"/>
  <c r="H1053" i="11" s="1"/>
  <c r="AR1111" i="11"/>
  <c r="AP1107" i="11"/>
  <c r="AP1106" i="11" s="1"/>
  <c r="AP1105" i="11" s="1"/>
  <c r="AP1104" i="11" s="1"/>
  <c r="AP1103" i="11" s="1"/>
  <c r="AU1113" i="11"/>
  <c r="AE1121" i="11"/>
  <c r="AG1121" i="11" s="1"/>
  <c r="AI1121" i="11" s="1"/>
  <c r="AK1121" i="11" s="1"/>
  <c r="AC1119" i="11"/>
  <c r="AC1118" i="11" s="1"/>
  <c r="AC1117" i="11" s="1"/>
  <c r="AC1116" i="11" s="1"/>
  <c r="AC1115" i="11" s="1"/>
  <c r="H1126" i="11"/>
  <c r="H1114" i="11" s="1"/>
  <c r="R1133" i="11"/>
  <c r="H1033" i="11"/>
  <c r="H1032" i="11" s="1"/>
  <c r="H1031" i="11" s="1"/>
  <c r="H1030" i="11" s="1"/>
  <c r="H1029" i="11" s="1"/>
  <c r="N1045" i="11"/>
  <c r="O1064" i="11"/>
  <c r="O1063" i="11" s="1"/>
  <c r="O1062" i="11" s="1"/>
  <c r="O1053" i="11" s="1"/>
  <c r="AG1070" i="11"/>
  <c r="AT1070" i="11"/>
  <c r="Y1071" i="11"/>
  <c r="Y1062" i="11" s="1"/>
  <c r="Y1053" i="11" s="1"/>
  <c r="Y1014" i="11" s="1"/>
  <c r="AL1072" i="11"/>
  <c r="AL1071" i="11" s="1"/>
  <c r="AL1062" i="11" s="1"/>
  <c r="AL1053" i="11" s="1"/>
  <c r="AL1014" i="11" s="1"/>
  <c r="AU1073" i="11"/>
  <c r="AU1072" i="11" s="1"/>
  <c r="AU1071" i="11" s="1"/>
  <c r="AU1062" i="11" s="1"/>
  <c r="AU1053" i="11" s="1"/>
  <c r="AU1014" i="11" s="1"/>
  <c r="Q1077" i="11"/>
  <c r="L1079" i="11"/>
  <c r="N1080" i="11"/>
  <c r="AI1080" i="11"/>
  <c r="AC1082" i="11"/>
  <c r="AC1081" i="11" s="1"/>
  <c r="P1113" i="11"/>
  <c r="P1114" i="11"/>
  <c r="AQ1163" i="11"/>
  <c r="AQ1129" i="11"/>
  <c r="AQ1128" i="11" s="1"/>
  <c r="AQ1127" i="11" s="1"/>
  <c r="AQ1126" i="11" s="1"/>
  <c r="AQ1113" i="11" s="1"/>
  <c r="G1133" i="11"/>
  <c r="AE1137" i="11"/>
  <c r="AC1136" i="11"/>
  <c r="AC1135" i="11" s="1"/>
  <c r="AC1134" i="11" s="1"/>
  <c r="AC1133" i="11" s="1"/>
  <c r="Y1113" i="11"/>
  <c r="Y1114" i="11"/>
  <c r="AD1114" i="11"/>
  <c r="K1113" i="11"/>
  <c r="AG1120" i="11"/>
  <c r="AT1124" i="11"/>
  <c r="AV1125" i="11"/>
  <c r="AV1124" i="11" s="1"/>
  <c r="AG1142" i="11"/>
  <c r="AE1141" i="11"/>
  <c r="AE1140" i="11" s="1"/>
  <c r="AE1139" i="11" s="1"/>
  <c r="AP1097" i="11"/>
  <c r="AP1094" i="11" s="1"/>
  <c r="AP1093" i="11" s="1"/>
  <c r="AP1092" i="11" s="1"/>
  <c r="AP1091" i="11" s="1"/>
  <c r="AG1100" i="11"/>
  <c r="AE1099" i="11"/>
  <c r="AE1102" i="11"/>
  <c r="AC1101" i="11"/>
  <c r="S1108" i="11"/>
  <c r="AS1113" i="11"/>
  <c r="AH1114" i="11"/>
  <c r="O1113" i="11"/>
  <c r="AM1113" i="11"/>
  <c r="N1119" i="11"/>
  <c r="N1118" i="11" s="1"/>
  <c r="N1117" i="11" s="1"/>
  <c r="N1116" i="11" s="1"/>
  <c r="N1115" i="11" s="1"/>
  <c r="Q1120" i="11"/>
  <c r="G1113" i="11"/>
  <c r="AG1125" i="11"/>
  <c r="AE1124" i="11"/>
  <c r="W1126" i="11"/>
  <c r="W1113" i="11" s="1"/>
  <c r="N1130" i="11"/>
  <c r="Q1131" i="11"/>
  <c r="AA1146" i="11"/>
  <c r="AA1145" i="11" s="1"/>
  <c r="AC1147" i="11"/>
  <c r="AN1148" i="11"/>
  <c r="AP1149" i="11"/>
  <c r="AN1119" i="11"/>
  <c r="AN1118" i="11" s="1"/>
  <c r="AN1117" i="11" s="1"/>
  <c r="AN1116" i="11" s="1"/>
  <c r="AN1115" i="11" s="1"/>
  <c r="L1130" i="11"/>
  <c r="AA1130" i="11"/>
  <c r="AF1163" i="11"/>
  <c r="AF1129" i="11"/>
  <c r="AF1128" i="11" s="1"/>
  <c r="AF1127" i="11" s="1"/>
  <c r="AF1126" i="11" s="1"/>
  <c r="AF1114" i="11" s="1"/>
  <c r="L1147" i="11"/>
  <c r="H1146" i="11"/>
  <c r="H1145" i="11" s="1"/>
  <c r="W1163" i="11"/>
  <c r="AU1163" i="11"/>
  <c r="AE1131" i="11"/>
  <c r="AC1130" i="11"/>
  <c r="AN1133" i="11"/>
  <c r="H1136" i="11"/>
  <c r="H1135" i="11" s="1"/>
  <c r="H1134" i="11" s="1"/>
  <c r="H1133" i="11" s="1"/>
  <c r="L1137" i="11"/>
  <c r="AT1137" i="11"/>
  <c r="AR1136" i="11"/>
  <c r="AR1135" i="11" s="1"/>
  <c r="AR1134" i="11" s="1"/>
  <c r="M1145" i="11"/>
  <c r="AR1120" i="11"/>
  <c r="AP1119" i="11"/>
  <c r="AP1118" i="11" s="1"/>
  <c r="AP1117" i="11" s="1"/>
  <c r="AP1116" i="11" s="1"/>
  <c r="AP1115" i="11" s="1"/>
  <c r="G1126" i="11"/>
  <c r="G1114" i="11" s="1"/>
  <c r="AJ1163" i="11"/>
  <c r="AJ1129" i="11"/>
  <c r="AJ1128" i="11" s="1"/>
  <c r="AJ1127" i="11" s="1"/>
  <c r="AJ1126" i="11" s="1"/>
  <c r="AJ1113" i="11" s="1"/>
  <c r="AU1133" i="11"/>
  <c r="AU1126" i="11" s="1"/>
  <c r="AU1114" i="11" s="1"/>
  <c r="AE1155" i="11"/>
  <c r="AE1154" i="11" s="1"/>
  <c r="AE1153" i="11" s="1"/>
  <c r="AG1156" i="11"/>
  <c r="J1126" i="11"/>
  <c r="J1113" i="11" s="1"/>
  <c r="Z1126" i="11"/>
  <c r="Z1113" i="11" s="1"/>
  <c r="F1163" i="11"/>
  <c r="F1164" i="11" s="1"/>
  <c r="O1163" i="11"/>
  <c r="AB1163" i="11"/>
  <c r="AB1129" i="11"/>
  <c r="AB1128" i="11" s="1"/>
  <c r="AB1127" i="11" s="1"/>
  <c r="AB1126" i="11" s="1"/>
  <c r="AB1114" i="11" s="1"/>
  <c r="L1141" i="11"/>
  <c r="L1140" i="11" s="1"/>
  <c r="L1139" i="11" s="1"/>
  <c r="F1126" i="11"/>
  <c r="F1113" i="11" s="1"/>
  <c r="V1126" i="11"/>
  <c r="V1113" i="11" s="1"/>
  <c r="G1163" i="11"/>
  <c r="K1163" i="11"/>
  <c r="P1163" i="11"/>
  <c r="AN1163" i="11"/>
  <c r="AN1129" i="11"/>
  <c r="AN1128" i="11" s="1"/>
  <c r="AN1127" i="11" s="1"/>
  <c r="N1142" i="11"/>
  <c r="AP1142" i="11"/>
  <c r="AP1147" i="11"/>
  <c r="AN1146" i="11"/>
  <c r="AG1149" i="11"/>
  <c r="AC1159" i="11"/>
  <c r="AC1158" i="11" s="1"/>
  <c r="AC1157" i="11" s="1"/>
  <c r="AC1152" i="11" s="1"/>
  <c r="AC1151" i="11" s="1"/>
  <c r="AC1150" i="11" s="1"/>
  <c r="AE1160" i="11"/>
  <c r="I1163" i="11"/>
  <c r="U1163" i="11"/>
  <c r="AO1163" i="11"/>
  <c r="AS1163" i="11"/>
  <c r="U1145" i="11"/>
  <c r="AR1159" i="11"/>
  <c r="AR1158" i="11" s="1"/>
  <c r="AR1157" i="11" s="1"/>
  <c r="AT1160" i="11"/>
  <c r="Y1163" i="11"/>
  <c r="I1129" i="11"/>
  <c r="I1128" i="11" s="1"/>
  <c r="I1127" i="11" s="1"/>
  <c r="I1126" i="11" s="1"/>
  <c r="I1113" i="11" s="1"/>
  <c r="U1129" i="11"/>
  <c r="U1128" i="11" s="1"/>
  <c r="U1127" i="11" s="1"/>
  <c r="AO1129" i="11"/>
  <c r="AO1128" i="11" s="1"/>
  <c r="AO1127" i="11" s="1"/>
  <c r="AO1126" i="11" s="1"/>
  <c r="AO1113" i="11" s="1"/>
  <c r="AS1129" i="11"/>
  <c r="AS1128" i="11" s="1"/>
  <c r="AS1127" i="11" s="1"/>
  <c r="AS1126" i="11" s="1"/>
  <c r="AS1114" i="11" s="1"/>
  <c r="J1163" i="11"/>
  <c r="R1163" i="11"/>
  <c r="V1163" i="11"/>
  <c r="Z1163" i="11"/>
  <c r="AD1163" i="11"/>
  <c r="AH1163" i="11"/>
  <c r="AL1163" i="11"/>
  <c r="AO1145" i="11"/>
  <c r="AC1148" i="11"/>
  <c r="L1149" i="11"/>
  <c r="I1152" i="11"/>
  <c r="I1151" i="11" s="1"/>
  <c r="I1150" i="11" s="1"/>
  <c r="AN1152" i="11"/>
  <c r="AN1151" i="11" s="1"/>
  <c r="AN1150" i="11" s="1"/>
  <c r="H1155" i="11"/>
  <c r="H1154" i="11" s="1"/>
  <c r="H1153" i="11" s="1"/>
  <c r="H1152" i="11" s="1"/>
  <c r="H1151" i="11" s="1"/>
  <c r="H1150" i="11" s="1"/>
  <c r="L1156" i="11"/>
  <c r="Q1160" i="11"/>
  <c r="AP1156" i="11"/>
  <c r="AA168" i="11" l="1"/>
  <c r="AN168" i="11"/>
  <c r="AA104" i="11"/>
  <c r="AC113" i="11"/>
  <c r="N12" i="11"/>
  <c r="N11" i="11" s="1"/>
  <c r="M57" i="11"/>
  <c r="AJ57" i="11"/>
  <c r="F685" i="11"/>
  <c r="F677" i="11" s="1"/>
  <c r="AU685" i="11"/>
  <c r="AU677" i="11" s="1"/>
  <c r="T685" i="11"/>
  <c r="T677" i="11" s="1"/>
  <c r="U685" i="11"/>
  <c r="U677" i="11" s="1"/>
  <c r="AB687" i="11"/>
  <c r="AB686" i="11" s="1"/>
  <c r="V687" i="11"/>
  <c r="V686" i="11" s="1"/>
  <c r="AF685" i="11"/>
  <c r="AF677" i="11" s="1"/>
  <c r="AG589" i="11"/>
  <c r="AE587" i="11"/>
  <c r="AE586" i="11" s="1"/>
  <c r="AE569" i="11"/>
  <c r="AE568" i="11" s="1"/>
  <c r="AE567" i="11" s="1"/>
  <c r="AE566" i="11" s="1"/>
  <c r="AE565" i="11" s="1"/>
  <c r="AH489" i="11"/>
  <c r="O282" i="11"/>
  <c r="AJ282" i="11"/>
  <c r="J282" i="11"/>
  <c r="AD56" i="11"/>
  <c r="K57" i="11"/>
  <c r="H151" i="11"/>
  <c r="AU57" i="11"/>
  <c r="AU56" i="11" s="1"/>
  <c r="AO104" i="11"/>
  <c r="AO57" i="11" s="1"/>
  <c r="AO56" i="11" s="1"/>
  <c r="AF869" i="11"/>
  <c r="F56" i="11"/>
  <c r="F1161" i="11" s="1"/>
  <c r="AL56" i="11"/>
  <c r="G56" i="11"/>
  <c r="AQ56" i="11"/>
  <c r="AQ1161" i="11" s="1"/>
  <c r="AQ1170" i="11" s="1"/>
  <c r="G685" i="11"/>
  <c r="G677" i="11" s="1"/>
  <c r="Y489" i="11"/>
  <c r="AA57" i="11"/>
  <c r="M489" i="11"/>
  <c r="R56" i="11"/>
  <c r="R1161" i="11" s="1"/>
  <c r="Z56" i="11"/>
  <c r="AM57" i="11"/>
  <c r="AL869" i="11"/>
  <c r="AA685" i="11"/>
  <c r="AH685" i="11"/>
  <c r="AH677" i="11" s="1"/>
  <c r="AO282" i="11"/>
  <c r="W56" i="11"/>
  <c r="AT1159" i="11"/>
  <c r="AT1158" i="11" s="1"/>
  <c r="AT1157" i="11" s="1"/>
  <c r="AV1160" i="11"/>
  <c r="AV1159" i="11" s="1"/>
  <c r="AV1158" i="11" s="1"/>
  <c r="AV1157" i="11" s="1"/>
  <c r="AT1120" i="11"/>
  <c r="AR1119" i="11"/>
  <c r="AR1118" i="11" s="1"/>
  <c r="AR1117" i="11" s="1"/>
  <c r="AR1116" i="11" s="1"/>
  <c r="AR1115" i="11" s="1"/>
  <c r="L1136" i="11"/>
  <c r="L1135" i="11" s="1"/>
  <c r="L1134" i="11" s="1"/>
  <c r="L1133" i="11" s="1"/>
  <c r="N1137" i="11"/>
  <c r="N1147" i="11"/>
  <c r="L1146" i="11"/>
  <c r="L1145" i="11" s="1"/>
  <c r="N1129" i="11"/>
  <c r="N1128" i="11" s="1"/>
  <c r="N1127" i="11" s="1"/>
  <c r="X1108" i="11"/>
  <c r="AG1099" i="11"/>
  <c r="AI1100" i="11"/>
  <c r="J1114" i="11"/>
  <c r="AV1094" i="11"/>
  <c r="AV1093" i="11" s="1"/>
  <c r="AV1092" i="11" s="1"/>
  <c r="AV1091" i="11" s="1"/>
  <c r="AG1034" i="11"/>
  <c r="AE1033" i="11"/>
  <c r="AE1032" i="11" s="1"/>
  <c r="AE1031" i="11" s="1"/>
  <c r="AE1030" i="11" s="1"/>
  <c r="AE1029" i="11" s="1"/>
  <c r="V1114" i="11"/>
  <c r="AR1021" i="11"/>
  <c r="AP1020" i="11"/>
  <c r="AP1019" i="11" s="1"/>
  <c r="AP1018" i="11" s="1"/>
  <c r="AP1017" i="11" s="1"/>
  <c r="AP1016" i="11" s="1"/>
  <c r="AP1015" i="11" s="1"/>
  <c r="N1028" i="11"/>
  <c r="L1027" i="11"/>
  <c r="L1026" i="11" s="1"/>
  <c r="L1025" i="11" s="1"/>
  <c r="L1024" i="11" s="1"/>
  <c r="L1023" i="11" s="1"/>
  <c r="L1022" i="11" s="1"/>
  <c r="L1014" i="11" s="1"/>
  <c r="AE951" i="11"/>
  <c r="AG952" i="11"/>
  <c r="Q940" i="11"/>
  <c r="N939" i="11"/>
  <c r="S883" i="11"/>
  <c r="Q882" i="11"/>
  <c r="Q881" i="11" s="1"/>
  <c r="Q880" i="11" s="1"/>
  <c r="Q879" i="11" s="1"/>
  <c r="Q878" i="11" s="1"/>
  <c r="Q877" i="11" s="1"/>
  <c r="AE886" i="11"/>
  <c r="L841" i="11"/>
  <c r="L840" i="11" s="1"/>
  <c r="L839" i="11" s="1"/>
  <c r="L838" i="11" s="1"/>
  <c r="L837" i="11" s="1"/>
  <c r="L836" i="11" s="1"/>
  <c r="N842" i="11"/>
  <c r="AI959" i="11"/>
  <c r="AG958" i="11"/>
  <c r="AG955" i="11" s="1"/>
  <c r="AG954" i="11" s="1"/>
  <c r="AG953" i="11" s="1"/>
  <c r="AV830" i="11"/>
  <c r="AV829" i="11" s="1"/>
  <c r="AV828" i="11" s="1"/>
  <c r="AV827" i="11" s="1"/>
  <c r="AV826" i="11" s="1"/>
  <c r="AT829" i="11"/>
  <c r="AT828" i="11" s="1"/>
  <c r="AT827" i="11" s="1"/>
  <c r="AT826" i="11" s="1"/>
  <c r="Q825" i="11"/>
  <c r="N823" i="11"/>
  <c r="N822" i="11" s="1"/>
  <c r="Q711" i="11"/>
  <c r="N710" i="11"/>
  <c r="S654" i="11"/>
  <c r="S653" i="11" s="1"/>
  <c r="S652" i="11" s="1"/>
  <c r="X655" i="11"/>
  <c r="X654" i="11" s="1"/>
  <c r="X653" i="11" s="1"/>
  <c r="X652" i="11" s="1"/>
  <c r="AG811" i="11"/>
  <c r="AE810" i="11"/>
  <c r="AE719" i="11"/>
  <c r="AE718" i="11" s="1"/>
  <c r="L628" i="11"/>
  <c r="AT626" i="11"/>
  <c r="AR625" i="11"/>
  <c r="AR624" i="11" s="1"/>
  <c r="AR623" i="11" s="1"/>
  <c r="AR622" i="11" s="1"/>
  <c r="AR621" i="11" s="1"/>
  <c r="AR620" i="11" s="1"/>
  <c r="AE457" i="11"/>
  <c r="AE456" i="11" s="1"/>
  <c r="AE455" i="11" s="1"/>
  <c r="AE454" i="11" s="1"/>
  <c r="AE448" i="11" s="1"/>
  <c r="AE434" i="11" s="1"/>
  <c r="AG458" i="11"/>
  <c r="AR547" i="11"/>
  <c r="AP546" i="11"/>
  <c r="L243" i="11"/>
  <c r="L242" i="11" s="1"/>
  <c r="L241" i="11" s="1"/>
  <c r="N244" i="11"/>
  <c r="AR374" i="11"/>
  <c r="AP373" i="11"/>
  <c r="S400" i="11"/>
  <c r="Q399" i="11"/>
  <c r="Q390" i="11" s="1"/>
  <c r="Q389" i="11" s="1"/>
  <c r="Q388" i="11" s="1"/>
  <c r="Q321" i="11"/>
  <c r="N319" i="11"/>
  <c r="Q300" i="11"/>
  <c r="N299" i="11"/>
  <c r="AP238" i="11"/>
  <c r="AP237" i="11" s="1"/>
  <c r="AP236" i="11" s="1"/>
  <c r="AR239" i="11"/>
  <c r="L373" i="11"/>
  <c r="N374" i="11"/>
  <c r="H352" i="11"/>
  <c r="H339" i="11" s="1"/>
  <c r="H338" i="11" s="1"/>
  <c r="H332" i="11" s="1"/>
  <c r="H282" i="11" s="1"/>
  <c r="AG336" i="11"/>
  <c r="AG335" i="11" s="1"/>
  <c r="AG334" i="11" s="1"/>
  <c r="AG333" i="11" s="1"/>
  <c r="AI337" i="11"/>
  <c r="V282" i="11"/>
  <c r="AC253" i="11"/>
  <c r="AC252" i="11" s="1"/>
  <c r="AC251" i="11" s="1"/>
  <c r="AT703" i="11"/>
  <c r="AT702" i="11" s="1"/>
  <c r="AV704" i="11"/>
  <c r="AV703" i="11" s="1"/>
  <c r="AV702" i="11" s="1"/>
  <c r="AE217" i="11"/>
  <c r="AG218" i="11"/>
  <c r="S208" i="11"/>
  <c r="Q207" i="11"/>
  <c r="S153" i="11"/>
  <c r="Q152" i="11"/>
  <c r="AV142" i="11"/>
  <c r="Q24" i="11"/>
  <c r="Q23" i="11" s="1"/>
  <c r="Q22" i="11" s="1"/>
  <c r="S25" i="11"/>
  <c r="AI231" i="11"/>
  <c r="AG230" i="11"/>
  <c r="AG229" i="11" s="1"/>
  <c r="AG228" i="11" s="1"/>
  <c r="AG227" i="11" s="1"/>
  <c r="H125" i="11"/>
  <c r="AI374" i="11"/>
  <c r="AG373" i="11"/>
  <c r="AK233" i="11"/>
  <c r="AK232" i="11" s="1"/>
  <c r="AI232" i="11"/>
  <c r="N230" i="11"/>
  <c r="Q231" i="11"/>
  <c r="Q214" i="11"/>
  <c r="Q213" i="11" s="1"/>
  <c r="Q212" i="11" s="1"/>
  <c r="AE186" i="11"/>
  <c r="AG187" i="11"/>
  <c r="AE155" i="11"/>
  <c r="AC154" i="11"/>
  <c r="AC151" i="11" s="1"/>
  <c r="AI112" i="11"/>
  <c r="AG111" i="11"/>
  <c r="AG110" i="11" s="1"/>
  <c r="AG106" i="11" s="1"/>
  <c r="AG105" i="11" s="1"/>
  <c r="AK76" i="11"/>
  <c r="AK75" i="11" s="1"/>
  <c r="AI75" i="11"/>
  <c r="S190" i="11"/>
  <c r="Q189" i="11"/>
  <c r="AK140" i="11"/>
  <c r="AK139" i="11" s="1"/>
  <c r="AI139" i="11"/>
  <c r="AK136" i="11"/>
  <c r="AK135" i="11" s="1"/>
  <c r="AI135" i="11"/>
  <c r="L68" i="11"/>
  <c r="L67" i="11" s="1"/>
  <c r="L66" i="11" s="1"/>
  <c r="L65" i="11" s="1"/>
  <c r="N69" i="11"/>
  <c r="AE222" i="11"/>
  <c r="AE221" i="11" s="1"/>
  <c r="AE220" i="11" s="1"/>
  <c r="AE219" i="11" s="1"/>
  <c r="AG223" i="11"/>
  <c r="AV208" i="11"/>
  <c r="AV207" i="11" s="1"/>
  <c r="AT207" i="11"/>
  <c r="X161" i="11"/>
  <c r="X160" i="11" s="1"/>
  <c r="S160" i="11"/>
  <c r="N84" i="11"/>
  <c r="Q85" i="11"/>
  <c r="N80" i="11"/>
  <c r="Q81" i="11"/>
  <c r="Q20" i="11"/>
  <c r="S21" i="11"/>
  <c r="AE215" i="11"/>
  <c r="AE214" i="11" s="1"/>
  <c r="AE213" i="11" s="1"/>
  <c r="AE212" i="11" s="1"/>
  <c r="AE211" i="11" s="1"/>
  <c r="AG216" i="11"/>
  <c r="AR143" i="11"/>
  <c r="AP141" i="11"/>
  <c r="AP132" i="11" s="1"/>
  <c r="AP131" i="11" s="1"/>
  <c r="Q134" i="11"/>
  <c r="N133" i="11"/>
  <c r="AK90" i="11"/>
  <c r="AK89" i="11" s="1"/>
  <c r="AI89" i="11"/>
  <c r="AE39" i="11"/>
  <c r="AC36" i="11"/>
  <c r="AC35" i="11" s="1"/>
  <c r="AC34" i="11" s="1"/>
  <c r="AC33" i="11" s="1"/>
  <c r="AC32" i="11" s="1"/>
  <c r="AI194" i="11"/>
  <c r="AG193" i="11"/>
  <c r="AG192" i="11" s="1"/>
  <c r="AG191" i="11" s="1"/>
  <c r="X18" i="11"/>
  <c r="X17" i="11" s="1"/>
  <c r="S17" i="11"/>
  <c r="H166" i="11"/>
  <c r="L1155" i="11"/>
  <c r="L1154" i="11" s="1"/>
  <c r="L1153" i="11" s="1"/>
  <c r="L1152" i="11" s="1"/>
  <c r="L1151" i="11" s="1"/>
  <c r="L1150" i="11" s="1"/>
  <c r="N1156" i="11"/>
  <c r="L1148" i="11"/>
  <c r="N1149" i="11"/>
  <c r="U1126" i="11"/>
  <c r="AR1142" i="11"/>
  <c r="AP1141" i="11"/>
  <c r="AP1140" i="11" s="1"/>
  <c r="AP1139" i="11" s="1"/>
  <c r="AP1133" i="11" s="1"/>
  <c r="AI1156" i="11"/>
  <c r="AG1155" i="11"/>
  <c r="AG1154" i="11" s="1"/>
  <c r="AG1153" i="11" s="1"/>
  <c r="H1163" i="11"/>
  <c r="AE1147" i="11"/>
  <c r="AC1146" i="11"/>
  <c r="AC1145" i="11" s="1"/>
  <c r="S1120" i="11"/>
  <c r="Q1119" i="11"/>
  <c r="M1114" i="11"/>
  <c r="AE1136" i="11"/>
  <c r="AE1135" i="11" s="1"/>
  <c r="AE1134" i="11" s="1"/>
  <c r="AE1133" i="11" s="1"/>
  <c r="AG1137" i="11"/>
  <c r="AV1070" i="11"/>
  <c r="AV1069" i="11" s="1"/>
  <c r="AV1068" i="11" s="1"/>
  <c r="AT1069" i="11"/>
  <c r="AT1068" i="11" s="1"/>
  <c r="Q1045" i="11"/>
  <c r="N1044" i="11"/>
  <c r="N1043" i="11" s="1"/>
  <c r="N1042" i="11" s="1"/>
  <c r="N1041" i="11" s="1"/>
  <c r="N1040" i="11" s="1"/>
  <c r="AJ1114" i="11"/>
  <c r="Q1099" i="11"/>
  <c r="S1100" i="11"/>
  <c r="AR1084" i="11"/>
  <c r="AP1082" i="11"/>
  <c r="AP1081" i="11" s="1"/>
  <c r="AP1072" i="11" s="1"/>
  <c r="AP1071" i="11" s="1"/>
  <c r="AP1062" i="11" s="1"/>
  <c r="AP1053" i="11" s="1"/>
  <c r="N1082" i="11"/>
  <c r="N1081" i="11" s="1"/>
  <c r="Q1084" i="11"/>
  <c r="L1073" i="11"/>
  <c r="L1072" i="11" s="1"/>
  <c r="L1071" i="11" s="1"/>
  <c r="L1062" i="11" s="1"/>
  <c r="L1053" i="11" s="1"/>
  <c r="AP1129" i="11"/>
  <c r="AP1128" i="11" s="1"/>
  <c r="AP1127" i="11" s="1"/>
  <c r="Q1124" i="11"/>
  <c r="S1125" i="11"/>
  <c r="AV1045" i="11"/>
  <c r="AV1044" i="11" s="1"/>
  <c r="AV1043" i="11" s="1"/>
  <c r="AV1042" i="11" s="1"/>
  <c r="AV1041" i="11" s="1"/>
  <c r="AV1040" i="11" s="1"/>
  <c r="AT1044" i="11"/>
  <c r="AT1043" i="11" s="1"/>
  <c r="AT1042" i="11" s="1"/>
  <c r="AT1041" i="11" s="1"/>
  <c r="AT1040" i="11" s="1"/>
  <c r="AK1078" i="11"/>
  <c r="AK1077" i="11" s="1"/>
  <c r="AI1077" i="11"/>
  <c r="AT1039" i="11"/>
  <c r="AR1038" i="11"/>
  <c r="AR1037" i="11" s="1"/>
  <c r="AR1036" i="11" s="1"/>
  <c r="AR1035" i="11" s="1"/>
  <c r="L1004" i="11"/>
  <c r="L1003" i="11" s="1"/>
  <c r="L1002" i="11" s="1"/>
  <c r="L1001" i="11" s="1"/>
  <c r="L993" i="11" s="1"/>
  <c r="AT985" i="11"/>
  <c r="AT982" i="11" s="1"/>
  <c r="AV986" i="11"/>
  <c r="AV985" i="11" s="1"/>
  <c r="AV982" i="11" s="1"/>
  <c r="H1022" i="11"/>
  <c r="H1014" i="11" s="1"/>
  <c r="AC1005" i="11"/>
  <c r="AE1006" i="11"/>
  <c r="AE1075" i="11"/>
  <c r="AC1074" i="11"/>
  <c r="AC1073" i="11" s="1"/>
  <c r="AC1072" i="11" s="1"/>
  <c r="AC1071" i="11" s="1"/>
  <c r="AC1062" i="11" s="1"/>
  <c r="AC1011" i="11"/>
  <c r="AE1012" i="11"/>
  <c r="AV979" i="11"/>
  <c r="AV978" i="11" s="1"/>
  <c r="AV973" i="11" s="1"/>
  <c r="AV972" i="11" s="1"/>
  <c r="AT978" i="11"/>
  <c r="AT973" i="11" s="1"/>
  <c r="AT972" i="11" s="1"/>
  <c r="AV971" i="11"/>
  <c r="AV969" i="11" s="1"/>
  <c r="AT969" i="11"/>
  <c r="AV967" i="11"/>
  <c r="AV966" i="11" s="1"/>
  <c r="AV965" i="11" s="1"/>
  <c r="AV964" i="11" s="1"/>
  <c r="AV963" i="11" s="1"/>
  <c r="AV962" i="11" s="1"/>
  <c r="AT966" i="11"/>
  <c r="AR942" i="11"/>
  <c r="AR941" i="11" s="1"/>
  <c r="AU911" i="11"/>
  <c r="AU869" i="11" s="1"/>
  <c r="Q1011" i="11"/>
  <c r="S1012" i="11"/>
  <c r="N937" i="11"/>
  <c r="N936" i="11" s="1"/>
  <c r="N935" i="11" s="1"/>
  <c r="Q938" i="11"/>
  <c r="AH912" i="11"/>
  <c r="AH911" i="11" s="1"/>
  <c r="AH869" i="11" s="1"/>
  <c r="S926" i="11"/>
  <c r="X927" i="11"/>
  <c r="X926" i="11" s="1"/>
  <c r="AG910" i="11"/>
  <c r="AE909" i="11"/>
  <c r="AE908" i="11" s="1"/>
  <c r="AE907" i="11" s="1"/>
  <c r="Q1101" i="11"/>
  <c r="S1102" i="11"/>
  <c r="Q975" i="11"/>
  <c r="N974" i="11"/>
  <c r="AV959" i="11"/>
  <c r="AV958" i="11" s="1"/>
  <c r="AV955" i="11" s="1"/>
  <c r="AV954" i="11" s="1"/>
  <c r="AV953" i="11" s="1"/>
  <c r="AT958" i="11"/>
  <c r="AT955" i="11" s="1"/>
  <c r="AT954" i="11" s="1"/>
  <c r="AT953" i="11" s="1"/>
  <c r="AA802" i="11"/>
  <c r="AA801" i="11" s="1"/>
  <c r="AA800" i="11" s="1"/>
  <c r="AA799" i="11" s="1"/>
  <c r="AK927" i="11"/>
  <c r="AK926" i="11" s="1"/>
  <c r="AI926" i="11"/>
  <c r="X925" i="11"/>
  <c r="X924" i="11" s="1"/>
  <c r="S924" i="11"/>
  <c r="AT910" i="11"/>
  <c r="AR909" i="11"/>
  <c r="AR908" i="11" s="1"/>
  <c r="AR907" i="11" s="1"/>
  <c r="AG875" i="11"/>
  <c r="AG874" i="11" s="1"/>
  <c r="AG873" i="11" s="1"/>
  <c r="AG872" i="11" s="1"/>
  <c r="AG871" i="11" s="1"/>
  <c r="AG870" i="11" s="1"/>
  <c r="AI876" i="11"/>
  <c r="AT849" i="11"/>
  <c r="AV850" i="11"/>
  <c r="AV849" i="11" s="1"/>
  <c r="AI830" i="11"/>
  <c r="AG829" i="11"/>
  <c r="AG828" i="11" s="1"/>
  <c r="AG817" i="11"/>
  <c r="AE816" i="11"/>
  <c r="AE815" i="11" s="1"/>
  <c r="AE814" i="11" s="1"/>
  <c r="AC709" i="11"/>
  <c r="S971" i="11"/>
  <c r="Q969" i="11"/>
  <c r="S952" i="11"/>
  <c r="Q951" i="11"/>
  <c r="AR902" i="11"/>
  <c r="AP901" i="11"/>
  <c r="AP900" i="11" s="1"/>
  <c r="AP899" i="11" s="1"/>
  <c r="AP898" i="11" s="1"/>
  <c r="AP897" i="11" s="1"/>
  <c r="AK858" i="11"/>
  <c r="AK857" i="11" s="1"/>
  <c r="AK856" i="11" s="1"/>
  <c r="AK855" i="11" s="1"/>
  <c r="AK854" i="11" s="1"/>
  <c r="AK853" i="11" s="1"/>
  <c r="AI857" i="11"/>
  <c r="AI856" i="11" s="1"/>
  <c r="AI855" i="11" s="1"/>
  <c r="AI854" i="11" s="1"/>
  <c r="AI853" i="11" s="1"/>
  <c r="S834" i="11"/>
  <c r="Q833" i="11"/>
  <c r="Q832" i="11" s="1"/>
  <c r="AV825" i="11"/>
  <c r="AV823" i="11" s="1"/>
  <c r="AV822" i="11" s="1"/>
  <c r="AT823" i="11"/>
  <c r="AT822" i="11" s="1"/>
  <c r="AT816" i="11"/>
  <c r="AV817" i="11"/>
  <c r="AV816" i="11" s="1"/>
  <c r="H802" i="11"/>
  <c r="H801" i="11" s="1"/>
  <c r="H800" i="11" s="1"/>
  <c r="H799" i="11" s="1"/>
  <c r="AV775" i="11"/>
  <c r="AV774" i="11" s="1"/>
  <c r="AV771" i="11" s="1"/>
  <c r="AT774" i="11"/>
  <c r="AT771" i="11" s="1"/>
  <c r="AE764" i="11"/>
  <c r="AE763" i="11" s="1"/>
  <c r="AE762" i="11" s="1"/>
  <c r="AE753" i="11" s="1"/>
  <c r="AE752" i="11" s="1"/>
  <c r="AG765" i="11"/>
  <c r="Q761" i="11"/>
  <c r="N760" i="11"/>
  <c r="S945" i="11"/>
  <c r="X946" i="11"/>
  <c r="X945" i="11" s="1"/>
  <c r="AE898" i="11"/>
  <c r="AE897" i="11" s="1"/>
  <c r="AR827" i="11"/>
  <c r="AR826" i="11" s="1"/>
  <c r="AP815" i="11"/>
  <c r="AP814" i="11" s="1"/>
  <c r="P800" i="11"/>
  <c r="P799" i="11" s="1"/>
  <c r="P685" i="11" s="1"/>
  <c r="P677" i="11" s="1"/>
  <c r="L794" i="11"/>
  <c r="N795" i="11"/>
  <c r="L792" i="11"/>
  <c r="L791" i="11" s="1"/>
  <c r="L790" i="11" s="1"/>
  <c r="L789" i="11" s="1"/>
  <c r="L788" i="11" s="1"/>
  <c r="N793" i="11"/>
  <c r="AE750" i="11"/>
  <c r="AG751" i="11"/>
  <c r="AE742" i="11"/>
  <c r="AG743" i="11"/>
  <c r="AK699" i="11"/>
  <c r="AK698" i="11" s="1"/>
  <c r="AI698" i="11"/>
  <c r="AB685" i="11"/>
  <c r="AB677" i="11" s="1"/>
  <c r="S647" i="11"/>
  <c r="Q646" i="11"/>
  <c r="S809" i="11"/>
  <c r="Q807" i="11"/>
  <c r="AV713" i="11"/>
  <c r="AV712" i="11" s="1"/>
  <c r="AT712" i="11"/>
  <c r="L707" i="11"/>
  <c r="L706" i="11" s="1"/>
  <c r="N708" i="11"/>
  <c r="S704" i="11"/>
  <c r="Q703" i="11"/>
  <c r="Q702" i="11" s="1"/>
  <c r="Q701" i="11"/>
  <c r="N700" i="11"/>
  <c r="Q697" i="11"/>
  <c r="N696" i="11"/>
  <c r="AK675" i="11"/>
  <c r="AK674" i="11" s="1"/>
  <c r="AK673" i="11" s="1"/>
  <c r="AK672" i="11" s="1"/>
  <c r="AK671" i="11" s="1"/>
  <c r="AK670" i="11" s="1"/>
  <c r="AK669" i="11" s="1"/>
  <c r="AI674" i="11"/>
  <c r="AI673" i="11" s="1"/>
  <c r="AI672" i="11" s="1"/>
  <c r="AI671" i="11" s="1"/>
  <c r="AI670" i="11" s="1"/>
  <c r="AI669" i="11" s="1"/>
  <c r="AA848" i="11"/>
  <c r="AA847" i="11" s="1"/>
  <c r="AA846" i="11" s="1"/>
  <c r="AA837" i="11" s="1"/>
  <c r="AA836" i="11" s="1"/>
  <c r="AC840" i="11"/>
  <c r="AC839" i="11" s="1"/>
  <c r="AC838" i="11" s="1"/>
  <c r="AI793" i="11"/>
  <c r="AG792" i="11"/>
  <c r="L755" i="11"/>
  <c r="L754" i="11" s="1"/>
  <c r="L753" i="11" s="1"/>
  <c r="L752" i="11" s="1"/>
  <c r="AE746" i="11"/>
  <c r="AG747" i="11"/>
  <c r="J687" i="11"/>
  <c r="J686" i="11" s="1"/>
  <c r="J685" i="11" s="1"/>
  <c r="J677" i="11" s="1"/>
  <c r="AT661" i="11"/>
  <c r="AR659" i="11"/>
  <c r="AR658" i="11" s="1"/>
  <c r="AR657" i="11" s="1"/>
  <c r="AR656" i="11" s="1"/>
  <c r="AE646" i="11"/>
  <c r="AE645" i="11" s="1"/>
  <c r="AG647" i="11"/>
  <c r="AA595" i="11"/>
  <c r="AA596" i="11"/>
  <c r="S845" i="11"/>
  <c r="Q844" i="11"/>
  <c r="S743" i="11"/>
  <c r="Q742" i="11"/>
  <c r="AG738" i="11"/>
  <c r="AE737" i="11"/>
  <c r="AE736" i="11" s="1"/>
  <c r="AE689" i="11"/>
  <c r="AE688" i="11" s="1"/>
  <c r="AP641" i="11"/>
  <c r="AP640" i="11" s="1"/>
  <c r="AP639" i="11" s="1"/>
  <c r="S634" i="11"/>
  <c r="S633" i="11" s="1"/>
  <c r="S632" i="11" s="1"/>
  <c r="S631" i="11" s="1"/>
  <c r="S630" i="11" s="1"/>
  <c r="X635" i="11"/>
  <c r="X634" i="11" s="1"/>
  <c r="X633" i="11" s="1"/>
  <c r="X632" i="11" s="1"/>
  <c r="X631" i="11" s="1"/>
  <c r="X630" i="11" s="1"/>
  <c r="AT611" i="11"/>
  <c r="AR610" i="11"/>
  <c r="AR609" i="11" s="1"/>
  <c r="AR608" i="11" s="1"/>
  <c r="AR607" i="11" s="1"/>
  <c r="AR606" i="11" s="1"/>
  <c r="L596" i="11"/>
  <c r="L595" i="11"/>
  <c r="AT553" i="11"/>
  <c r="AR552" i="11"/>
  <c r="AR551" i="11" s="1"/>
  <c r="AR550" i="11" s="1"/>
  <c r="L548" i="11"/>
  <c r="N549" i="11"/>
  <c r="AG542" i="11"/>
  <c r="AE541" i="11"/>
  <c r="AE540" i="11" s="1"/>
  <c r="AE539" i="11" s="1"/>
  <c r="AE534" i="11" s="1"/>
  <c r="Q512" i="11"/>
  <c r="N511" i="11"/>
  <c r="N510" i="11" s="1"/>
  <c r="N509" i="11" s="1"/>
  <c r="N497" i="11" s="1"/>
  <c r="L494" i="11"/>
  <c r="L493" i="11" s="1"/>
  <c r="L492" i="11" s="1"/>
  <c r="L491" i="11" s="1"/>
  <c r="L490" i="11" s="1"/>
  <c r="N495" i="11"/>
  <c r="AT457" i="11"/>
  <c r="AT456" i="11" s="1"/>
  <c r="AT455" i="11" s="1"/>
  <c r="AT454" i="11" s="1"/>
  <c r="AV458" i="11"/>
  <c r="AV457" i="11" s="1"/>
  <c r="AV456" i="11" s="1"/>
  <c r="AV455" i="11" s="1"/>
  <c r="AV454" i="11" s="1"/>
  <c r="AG438" i="11"/>
  <c r="AG437" i="11" s="1"/>
  <c r="AG436" i="11" s="1"/>
  <c r="AG435" i="11" s="1"/>
  <c r="AT746" i="11"/>
  <c r="AV747" i="11"/>
  <c r="AV746" i="11" s="1"/>
  <c r="AR735" i="11"/>
  <c r="AR717" i="11" s="1"/>
  <c r="AR716" i="11" s="1"/>
  <c r="AP629" i="11"/>
  <c r="AP628" i="11" s="1"/>
  <c r="S619" i="11"/>
  <c r="Q618" i="11"/>
  <c r="Q617" i="11" s="1"/>
  <c r="Q616" i="11" s="1"/>
  <c r="Q615" i="11" s="1"/>
  <c r="Q614" i="11" s="1"/>
  <c r="Q613" i="11" s="1"/>
  <c r="AN545" i="11"/>
  <c r="AN544" i="11" s="1"/>
  <c r="AN543" i="11" s="1"/>
  <c r="AT541" i="11"/>
  <c r="AT540" i="11" s="1"/>
  <c r="AT539" i="11" s="1"/>
  <c r="AT534" i="11" s="1"/>
  <c r="AV542" i="11"/>
  <c r="AV541" i="11" s="1"/>
  <c r="AV540" i="11" s="1"/>
  <c r="AV539" i="11" s="1"/>
  <c r="AV534" i="11" s="1"/>
  <c r="AJ489" i="11"/>
  <c r="AI445" i="11"/>
  <c r="AG444" i="11"/>
  <c r="L432" i="11"/>
  <c r="L431" i="11" s="1"/>
  <c r="N433" i="11"/>
  <c r="S764" i="11"/>
  <c r="S763" i="11" s="1"/>
  <c r="S762" i="11" s="1"/>
  <c r="X765" i="11"/>
  <c r="X764" i="11" s="1"/>
  <c r="X763" i="11" s="1"/>
  <c r="X762" i="11" s="1"/>
  <c r="Q713" i="11"/>
  <c r="N712" i="11"/>
  <c r="AV701" i="11"/>
  <c r="AV700" i="11" s="1"/>
  <c r="AT700" i="11"/>
  <c r="AV577" i="11"/>
  <c r="AV575" i="11" s="1"/>
  <c r="AV574" i="11" s="1"/>
  <c r="AT575" i="11"/>
  <c r="AT574" i="11" s="1"/>
  <c r="AR560" i="11"/>
  <c r="AP559" i="11"/>
  <c r="AE487" i="11"/>
  <c r="AE486" i="11" s="1"/>
  <c r="AE485" i="11" s="1"/>
  <c r="AE484" i="11" s="1"/>
  <c r="AE483" i="11" s="1"/>
  <c r="AE482" i="11" s="1"/>
  <c r="AG488" i="11"/>
  <c r="AN556" i="11"/>
  <c r="AN555" i="11" s="1"/>
  <c r="AN554" i="11" s="1"/>
  <c r="AI530" i="11"/>
  <c r="AG529" i="11"/>
  <c r="Q469" i="11"/>
  <c r="N468" i="11"/>
  <c r="S429" i="11"/>
  <c r="X430" i="11"/>
  <c r="X429" i="11" s="1"/>
  <c r="L350" i="11"/>
  <c r="N351" i="11"/>
  <c r="AI346" i="11"/>
  <c r="AG345" i="11"/>
  <c r="AV337" i="11"/>
  <c r="AV336" i="11" s="1"/>
  <c r="AV335" i="11" s="1"/>
  <c r="AV334" i="11" s="1"/>
  <c r="AV333" i="11" s="1"/>
  <c r="AT336" i="11"/>
  <c r="AT335" i="11" s="1"/>
  <c r="AT334" i="11" s="1"/>
  <c r="AT333" i="11" s="1"/>
  <c r="Q309" i="11"/>
  <c r="N308" i="11"/>
  <c r="N307" i="11" s="1"/>
  <c r="AC266" i="11"/>
  <c r="AR263" i="11"/>
  <c r="AP261" i="11"/>
  <c r="L985" i="11"/>
  <c r="L982" i="11" s="1"/>
  <c r="L981" i="11" s="1"/>
  <c r="L980" i="11" s="1"/>
  <c r="N986" i="11"/>
  <c r="AR530" i="11"/>
  <c r="AP529" i="11"/>
  <c r="AP528" i="11" s="1"/>
  <c r="AP527" i="11" s="1"/>
  <c r="AP526" i="11" s="1"/>
  <c r="AP525" i="11" s="1"/>
  <c r="AV383" i="11"/>
  <c r="AV382" i="11" s="1"/>
  <c r="AT382" i="11"/>
  <c r="X721" i="11"/>
  <c r="X720" i="11" s="1"/>
  <c r="S720" i="11"/>
  <c r="AP709" i="11"/>
  <c r="AR691" i="11"/>
  <c r="AP690" i="11"/>
  <c r="AP689" i="11" s="1"/>
  <c r="AP688" i="11" s="1"/>
  <c r="AG611" i="11"/>
  <c r="AE610" i="11"/>
  <c r="AE609" i="11" s="1"/>
  <c r="AE608" i="11" s="1"/>
  <c r="AE607" i="11" s="1"/>
  <c r="AE606" i="11" s="1"/>
  <c r="AE596" i="11" s="1"/>
  <c r="Q573" i="11"/>
  <c r="N571" i="11"/>
  <c r="N570" i="11" s="1"/>
  <c r="AG552" i="11"/>
  <c r="AG551" i="11" s="1"/>
  <c r="AG550" i="11" s="1"/>
  <c r="AI553" i="11"/>
  <c r="Q383" i="11"/>
  <c r="N382" i="11"/>
  <c r="Q381" i="11"/>
  <c r="N380" i="11"/>
  <c r="Q379" i="11"/>
  <c r="N378" i="11"/>
  <c r="N377" i="11" s="1"/>
  <c r="X354" i="11"/>
  <c r="AR349" i="11"/>
  <c r="AP348" i="11"/>
  <c r="AT340" i="11"/>
  <c r="L315" i="11"/>
  <c r="AE275" i="11"/>
  <c r="AG276" i="11"/>
  <c r="L255" i="11"/>
  <c r="L254" i="11" s="1"/>
  <c r="L253" i="11" s="1"/>
  <c r="L252" i="11" s="1"/>
  <c r="L251" i="11" s="1"/>
  <c r="N256" i="11"/>
  <c r="L249" i="11"/>
  <c r="L248" i="11" s="1"/>
  <c r="L247" i="11" s="1"/>
  <c r="L246" i="11" s="1"/>
  <c r="L245" i="11" s="1"/>
  <c r="N250" i="11"/>
  <c r="Q416" i="11"/>
  <c r="N415" i="11"/>
  <c r="N414" i="11" s="1"/>
  <c r="N413" i="11" s="1"/>
  <c r="N402" i="11" s="1"/>
  <c r="N401" i="11" s="1"/>
  <c r="AV381" i="11"/>
  <c r="AV380" i="11" s="1"/>
  <c r="AT380" i="11"/>
  <c r="AV321" i="11"/>
  <c r="AV319" i="11" s="1"/>
  <c r="AT319" i="11"/>
  <c r="Q302" i="11"/>
  <c r="N301" i="11"/>
  <c r="S683" i="11"/>
  <c r="S682" i="11" s="1"/>
  <c r="S681" i="11" s="1"/>
  <c r="S680" i="11" s="1"/>
  <c r="S679" i="11" s="1"/>
  <c r="S678" i="11" s="1"/>
  <c r="X684" i="11"/>
  <c r="X683" i="11" s="1"/>
  <c r="X682" i="11" s="1"/>
  <c r="X681" i="11" s="1"/>
  <c r="X680" i="11" s="1"/>
  <c r="X679" i="11" s="1"/>
  <c r="X678" i="11" s="1"/>
  <c r="X589" i="11"/>
  <c r="X587" i="11" s="1"/>
  <c r="X586" i="11" s="1"/>
  <c r="S587" i="11"/>
  <c r="S586" i="11" s="1"/>
  <c r="AT563" i="11"/>
  <c r="AT562" i="11" s="1"/>
  <c r="AT561" i="11" s="1"/>
  <c r="AV564" i="11"/>
  <c r="AV563" i="11" s="1"/>
  <c r="AV562" i="11" s="1"/>
  <c r="AV561" i="11" s="1"/>
  <c r="AI465" i="11"/>
  <c r="AI464" i="11" s="1"/>
  <c r="AI406" i="11"/>
  <c r="AG405" i="11"/>
  <c r="N390" i="11"/>
  <c r="N389" i="11" s="1"/>
  <c r="N388" i="11" s="1"/>
  <c r="L375" i="11"/>
  <c r="N376" i="11"/>
  <c r="AR360" i="11"/>
  <c r="AP359" i="11"/>
  <c r="AT354" i="11"/>
  <c r="AR353" i="11"/>
  <c r="M339" i="11"/>
  <c r="M338" i="11" s="1"/>
  <c r="M332" i="11" s="1"/>
  <c r="M282" i="11" s="1"/>
  <c r="M56" i="11" s="1"/>
  <c r="Q337" i="11"/>
  <c r="N336" i="11"/>
  <c r="N335" i="11" s="1"/>
  <c r="N334" i="11" s="1"/>
  <c r="N333" i="11" s="1"/>
  <c r="L325" i="11"/>
  <c r="L324" i="11" s="1"/>
  <c r="N326" i="11"/>
  <c r="AK290" i="11"/>
  <c r="AK289" i="11" s="1"/>
  <c r="AK286" i="11" s="1"/>
  <c r="AK285" i="11" s="1"/>
  <c r="AI289" i="11"/>
  <c r="AI286" i="11" s="1"/>
  <c r="AI285" i="11" s="1"/>
  <c r="L14" i="11"/>
  <c r="L13" i="11" s="1"/>
  <c r="L12" i="11" s="1"/>
  <c r="L11" i="11" s="1"/>
  <c r="AT938" i="11"/>
  <c r="AR937" i="11"/>
  <c r="AR936" i="11" s="1"/>
  <c r="AR935" i="11" s="1"/>
  <c r="AR913" i="11" s="1"/>
  <c r="AR912" i="11" s="1"/>
  <c r="L457" i="11"/>
  <c r="L456" i="11" s="1"/>
  <c r="L455" i="11" s="1"/>
  <c r="L454" i="11" s="1"/>
  <c r="N458" i="11"/>
  <c r="AE352" i="11"/>
  <c r="AK354" i="11"/>
  <c r="AK353" i="11" s="1"/>
  <c r="AI353" i="11"/>
  <c r="AG301" i="11"/>
  <c r="AI302" i="11"/>
  <c r="AR281" i="11"/>
  <c r="AP280" i="11"/>
  <c r="AP279" i="11" s="1"/>
  <c r="AP273" i="11" s="1"/>
  <c r="AP272" i="11" s="1"/>
  <c r="AE240" i="11"/>
  <c r="AC238" i="11"/>
  <c r="AC237" i="11" s="1"/>
  <c r="AC236" i="11" s="1"/>
  <c r="AC235" i="11" s="1"/>
  <c r="AC234" i="11" s="1"/>
  <c r="N222" i="11"/>
  <c r="N221" i="11" s="1"/>
  <c r="Q223" i="11"/>
  <c r="AR159" i="11"/>
  <c r="AP158" i="11"/>
  <c r="AR144" i="11"/>
  <c r="L111" i="11"/>
  <c r="L110" i="11" s="1"/>
  <c r="L106" i="11" s="1"/>
  <c r="L105" i="11" s="1"/>
  <c r="N112" i="11"/>
  <c r="AG53" i="11"/>
  <c r="AG52" i="11" s="1"/>
  <c r="AG51" i="11" s="1"/>
  <c r="AG50" i="11" s="1"/>
  <c r="AI54" i="11"/>
  <c r="Q45" i="11"/>
  <c r="N44" i="11"/>
  <c r="AN33" i="11"/>
  <c r="AN32" i="11" s="1"/>
  <c r="L35" i="11"/>
  <c r="L34" i="11" s="1"/>
  <c r="L33" i="11" s="1"/>
  <c r="L32" i="11" s="1"/>
  <c r="AR204" i="11"/>
  <c r="AP203" i="11"/>
  <c r="Q138" i="11"/>
  <c r="N137" i="11"/>
  <c r="AK134" i="11"/>
  <c r="AK133" i="11" s="1"/>
  <c r="AI133" i="11"/>
  <c r="AV76" i="11"/>
  <c r="AK61" i="11"/>
  <c r="AK60" i="11" s="1"/>
  <c r="AK59" i="11" s="1"/>
  <c r="AK58" i="11" s="1"/>
  <c r="AI60" i="11"/>
  <c r="AI59" i="11" s="1"/>
  <c r="AI58" i="11" s="1"/>
  <c r="S215" i="11"/>
  <c r="X216" i="11"/>
  <c r="X215" i="11" s="1"/>
  <c r="AE200" i="11"/>
  <c r="AE199" i="11" s="1"/>
  <c r="AE198" i="11" s="1"/>
  <c r="AE197" i="11" s="1"/>
  <c r="AR185" i="11"/>
  <c r="AR184" i="11" s="1"/>
  <c r="AR172" i="11"/>
  <c r="AP171" i="11"/>
  <c r="AP170" i="11" s="1"/>
  <c r="AP169" i="11" s="1"/>
  <c r="AV138" i="11"/>
  <c r="AV137" i="11" s="1"/>
  <c r="AT137" i="11"/>
  <c r="AV134" i="11"/>
  <c r="AV133" i="11" s="1"/>
  <c r="AT133" i="11"/>
  <c r="Q115" i="11"/>
  <c r="Q114" i="11" s="1"/>
  <c r="N102" i="11"/>
  <c r="N101" i="11" s="1"/>
  <c r="N100" i="11" s="1"/>
  <c r="AG87" i="11"/>
  <c r="AE86" i="11"/>
  <c r="AG83" i="11"/>
  <c r="AE82" i="11"/>
  <c r="P166" i="11"/>
  <c r="AE116" i="11"/>
  <c r="AE115" i="11" s="1"/>
  <c r="AE114" i="11" s="1"/>
  <c r="AE113" i="11" s="1"/>
  <c r="AG117" i="11"/>
  <c r="H64" i="11"/>
  <c r="X290" i="11"/>
  <c r="X289" i="11" s="1"/>
  <c r="S289" i="11"/>
  <c r="AI239" i="11"/>
  <c r="AJ210" i="11"/>
  <c r="AJ56" i="11" s="1"/>
  <c r="AM210" i="11"/>
  <c r="AG172" i="11"/>
  <c r="AE171" i="11"/>
  <c r="AE170" i="11" s="1"/>
  <c r="AE169" i="11" s="1"/>
  <c r="AE168" i="11" s="1"/>
  <c r="AT155" i="11"/>
  <c r="AR154" i="11"/>
  <c r="AG149" i="11"/>
  <c r="AI150" i="11"/>
  <c r="Q148" i="11"/>
  <c r="N147" i="11"/>
  <c r="L144" i="11"/>
  <c r="AG123" i="11"/>
  <c r="AG122" i="11" s="1"/>
  <c r="AG121" i="11" s="1"/>
  <c r="AI124" i="11"/>
  <c r="P104" i="11"/>
  <c r="P57" i="11" s="1"/>
  <c r="AT87" i="11"/>
  <c r="AR86" i="11"/>
  <c r="AT83" i="11"/>
  <c r="AR82" i="11"/>
  <c r="AR77" i="11"/>
  <c r="AP75" i="11"/>
  <c r="AV54" i="11"/>
  <c r="AV53" i="11" s="1"/>
  <c r="AV52" i="11" s="1"/>
  <c r="AV51" i="11" s="1"/>
  <c r="AV50" i="11" s="1"/>
  <c r="AT53" i="11"/>
  <c r="AT52" i="11" s="1"/>
  <c r="AT51" i="11" s="1"/>
  <c r="AT50" i="11" s="1"/>
  <c r="AV45" i="11"/>
  <c r="AV44" i="11" s="1"/>
  <c r="AT44" i="11"/>
  <c r="Q42" i="11"/>
  <c r="S43" i="11"/>
  <c r="AC14" i="11"/>
  <c r="AC13" i="11" s="1"/>
  <c r="AC12" i="11" s="1"/>
  <c r="AC11" i="11" s="1"/>
  <c r="AR194" i="11"/>
  <c r="AP193" i="11"/>
  <c r="AP192" i="11" s="1"/>
  <c r="AP191" i="11" s="1"/>
  <c r="AP183" i="11" s="1"/>
  <c r="AP182" i="11" s="1"/>
  <c r="AV115" i="11"/>
  <c r="AV114" i="11" s="1"/>
  <c r="AR14" i="11"/>
  <c r="AR13" i="11" s="1"/>
  <c r="AE193" i="11"/>
  <c r="AE192" i="11" s="1"/>
  <c r="AE191" i="11" s="1"/>
  <c r="AI129" i="11"/>
  <c r="AG128" i="11"/>
  <c r="AG127" i="11" s="1"/>
  <c r="AG126" i="11" s="1"/>
  <c r="AI93" i="11"/>
  <c r="AG92" i="11"/>
  <c r="S1160" i="11"/>
  <c r="Q1159" i="11"/>
  <c r="Q1158" i="11" s="1"/>
  <c r="Q1157" i="11" s="1"/>
  <c r="AC1095" i="11"/>
  <c r="AC1094" i="11" s="1"/>
  <c r="AC1093" i="11" s="1"/>
  <c r="AC1092" i="11" s="1"/>
  <c r="AC1091" i="11" s="1"/>
  <c r="AE1096" i="11"/>
  <c r="Q1075" i="11"/>
  <c r="N1074" i="11"/>
  <c r="N1073" i="11" s="1"/>
  <c r="N1072" i="11" s="1"/>
  <c r="N1071" i="11" s="1"/>
  <c r="N1062" i="11" s="1"/>
  <c r="N1053" i="11" s="1"/>
  <c r="AT1131" i="11"/>
  <c r="AR1130" i="11"/>
  <c r="AT1099" i="11"/>
  <c r="AV1100" i="11"/>
  <c r="AV1099" i="11" s="1"/>
  <c r="N1039" i="11"/>
  <c r="L1038" i="11"/>
  <c r="L1037" i="11" s="1"/>
  <c r="L1036" i="11" s="1"/>
  <c r="L1035" i="11" s="1"/>
  <c r="L1029" i="11" s="1"/>
  <c r="AR1089" i="11"/>
  <c r="AR1088" i="11" s="1"/>
  <c r="AR1087" i="11" s="1"/>
  <c r="AT1090" i="11"/>
  <c r="AR1028" i="11"/>
  <c r="AP1027" i="11"/>
  <c r="AP1026" i="11" s="1"/>
  <c r="AP1025" i="11" s="1"/>
  <c r="AP1024" i="11" s="1"/>
  <c r="AP1023" i="11" s="1"/>
  <c r="AP1022" i="11" s="1"/>
  <c r="N978" i="11"/>
  <c r="Q979" i="11"/>
  <c r="AE943" i="11"/>
  <c r="AE942" i="11" s="1"/>
  <c r="AE941" i="11" s="1"/>
  <c r="AG944" i="11"/>
  <c r="AE844" i="11"/>
  <c r="AG845" i="11"/>
  <c r="AR821" i="11"/>
  <c r="AP820" i="11"/>
  <c r="AN791" i="11"/>
  <c r="AN790" i="11" s="1"/>
  <c r="AN789" i="11" s="1"/>
  <c r="AN788" i="11" s="1"/>
  <c r="I685" i="11"/>
  <c r="I677" i="11" s="1"/>
  <c r="S651" i="11"/>
  <c r="Q650" i="11"/>
  <c r="AA634" i="11"/>
  <c r="AA633" i="11" s="1"/>
  <c r="AA632" i="11" s="1"/>
  <c r="AA631" i="11" s="1"/>
  <c r="AA630" i="11" s="1"/>
  <c r="AA629" i="11" s="1"/>
  <c r="AA628" i="11" s="1"/>
  <c r="AC636" i="11"/>
  <c r="AG644" i="11"/>
  <c r="AE643" i="11"/>
  <c r="AE642" i="11" s="1"/>
  <c r="AE641" i="11" s="1"/>
  <c r="N830" i="11"/>
  <c r="L829" i="11"/>
  <c r="L828" i="11" s="1"/>
  <c r="L827" i="11" s="1"/>
  <c r="L826" i="11" s="1"/>
  <c r="S744" i="11"/>
  <c r="X745" i="11"/>
  <c r="X744" i="11" s="1"/>
  <c r="AT644" i="11"/>
  <c r="AR643" i="11"/>
  <c r="AR642" i="11" s="1"/>
  <c r="AR641" i="11" s="1"/>
  <c r="AR640" i="11" s="1"/>
  <c r="AR639" i="11" s="1"/>
  <c r="AG619" i="11"/>
  <c r="AE618" i="11"/>
  <c r="AE617" i="11" s="1"/>
  <c r="AE616" i="11" s="1"/>
  <c r="AE615" i="11" s="1"/>
  <c r="AE614" i="11" s="1"/>
  <c r="AE613" i="11" s="1"/>
  <c r="S488" i="11"/>
  <c r="Q487" i="11"/>
  <c r="Q486" i="11" s="1"/>
  <c r="Q485" i="11" s="1"/>
  <c r="Q484" i="11" s="1"/>
  <c r="Q483" i="11" s="1"/>
  <c r="Q482" i="11" s="1"/>
  <c r="H689" i="11"/>
  <c r="H688" i="11" s="1"/>
  <c r="AT636" i="11"/>
  <c r="AR634" i="11"/>
  <c r="AR633" i="11" s="1"/>
  <c r="AR632" i="11" s="1"/>
  <c r="AR631" i="11" s="1"/>
  <c r="AR630" i="11" s="1"/>
  <c r="AT618" i="11"/>
  <c r="AT617" i="11" s="1"/>
  <c r="AT616" i="11" s="1"/>
  <c r="AT615" i="11" s="1"/>
  <c r="AT614" i="11" s="1"/>
  <c r="AT613" i="11" s="1"/>
  <c r="AV619" i="11"/>
  <c r="AV618" i="11" s="1"/>
  <c r="AV617" i="11" s="1"/>
  <c r="AV616" i="11" s="1"/>
  <c r="AV615" i="11" s="1"/>
  <c r="AV614" i="11" s="1"/>
  <c r="AV613" i="11" s="1"/>
  <c r="AI495" i="11"/>
  <c r="AG494" i="11"/>
  <c r="AG493" i="11" s="1"/>
  <c r="AG492" i="11" s="1"/>
  <c r="AG491" i="11" s="1"/>
  <c r="AG490" i="11" s="1"/>
  <c r="AR522" i="11"/>
  <c r="AP521" i="11"/>
  <c r="AP520" i="11" s="1"/>
  <c r="AP514" i="11" s="1"/>
  <c r="AP513" i="11" s="1"/>
  <c r="S467" i="11"/>
  <c r="Q466" i="11"/>
  <c r="AR558" i="11"/>
  <c r="AP557" i="11"/>
  <c r="AP556" i="11" s="1"/>
  <c r="AP555" i="11" s="1"/>
  <c r="AP554" i="11" s="1"/>
  <c r="AP432" i="11"/>
  <c r="AP431" i="11" s="1"/>
  <c r="AP425" i="11" s="1"/>
  <c r="AP424" i="11" s="1"/>
  <c r="AP423" i="11" s="1"/>
  <c r="AP422" i="11" s="1"/>
  <c r="AR433" i="11"/>
  <c r="AC132" i="11"/>
  <c r="AR358" i="11"/>
  <c r="AP357" i="11"/>
  <c r="AV318" i="11"/>
  <c r="AV316" i="11" s="1"/>
  <c r="AV315" i="11" s="1"/>
  <c r="AV314" i="11" s="1"/>
  <c r="AV313" i="11" s="1"/>
  <c r="AV312" i="11" s="1"/>
  <c r="AT316" i="11"/>
  <c r="AT315" i="11" s="1"/>
  <c r="AT314" i="11" s="1"/>
  <c r="AT313" i="11" s="1"/>
  <c r="AT312" i="11" s="1"/>
  <c r="S751" i="11"/>
  <c r="Q750" i="11"/>
  <c r="Q698" i="11"/>
  <c r="S699" i="11"/>
  <c r="AI560" i="11"/>
  <c r="AG559" i="11"/>
  <c r="AC514" i="11"/>
  <c r="AC513" i="11" s="1"/>
  <c r="AV428" i="11"/>
  <c r="AV427" i="11" s="1"/>
  <c r="AT427" i="11"/>
  <c r="AG377" i="11"/>
  <c r="Q318" i="11"/>
  <c r="N316" i="11"/>
  <c r="N315" i="11" s="1"/>
  <c r="AT290" i="11"/>
  <c r="AR289" i="11"/>
  <c r="AR286" i="11" s="1"/>
  <c r="AR285" i="11" s="1"/>
  <c r="AE707" i="11"/>
  <c r="AE706" i="11" s="1"/>
  <c r="AE705" i="11" s="1"/>
  <c r="AG708" i="11"/>
  <c r="L264" i="11"/>
  <c r="N265" i="11"/>
  <c r="AK661" i="11"/>
  <c r="AK659" i="11" s="1"/>
  <c r="AK658" i="11" s="1"/>
  <c r="AK657" i="11" s="1"/>
  <c r="AK656" i="11" s="1"/>
  <c r="AI659" i="11"/>
  <c r="AI658" i="11" s="1"/>
  <c r="AI657" i="11" s="1"/>
  <c r="AI656" i="11" s="1"/>
  <c r="AR302" i="11"/>
  <c r="AP301" i="11"/>
  <c r="AE420" i="11"/>
  <c r="AE419" i="11" s="1"/>
  <c r="AE418" i="11" s="1"/>
  <c r="AE417" i="11" s="1"/>
  <c r="AG421" i="11"/>
  <c r="AI360" i="11"/>
  <c r="AG359" i="11"/>
  <c r="AE347" i="11"/>
  <c r="AP225" i="11"/>
  <c r="AP224" i="11" s="1"/>
  <c r="AP220" i="11" s="1"/>
  <c r="AP219" i="11" s="1"/>
  <c r="AP211" i="11" s="1"/>
  <c r="AR226" i="11"/>
  <c r="AI1149" i="11"/>
  <c r="AG1148" i="11"/>
  <c r="Q1142" i="11"/>
  <c r="N1141" i="11"/>
  <c r="N1140" i="11" s="1"/>
  <c r="N1139" i="11" s="1"/>
  <c r="R1114" i="11"/>
  <c r="AE1101" i="11"/>
  <c r="AG1102" i="11"/>
  <c r="AI1120" i="11"/>
  <c r="AG1119" i="11"/>
  <c r="AK1080" i="11"/>
  <c r="AK1079" i="11" s="1"/>
  <c r="AI1079" i="11"/>
  <c r="AA1004" i="11"/>
  <c r="AA1003" i="11" s="1"/>
  <c r="AA1002" i="11" s="1"/>
  <c r="AA1001" i="11" s="1"/>
  <c r="AA993" i="11" s="1"/>
  <c r="AA869" i="11" s="1"/>
  <c r="Q1069" i="11"/>
  <c r="Q1068" i="11" s="1"/>
  <c r="Q1064" i="11" s="1"/>
  <c r="Q1063" i="11" s="1"/>
  <c r="S1070" i="11"/>
  <c r="AI1082" i="11"/>
  <c r="AI1081" i="11" s="1"/>
  <c r="AK1084" i="11"/>
  <c r="AK1082" i="11" s="1"/>
  <c r="AK1081" i="11" s="1"/>
  <c r="N1051" i="11"/>
  <c r="N1050" i="11" s="1"/>
  <c r="N1049" i="11" s="1"/>
  <c r="N1048" i="11" s="1"/>
  <c r="N1047" i="11" s="1"/>
  <c r="N1046" i="11" s="1"/>
  <c r="Q1052" i="11"/>
  <c r="AE985" i="11"/>
  <c r="AE982" i="11" s="1"/>
  <c r="AE981" i="11" s="1"/>
  <c r="AE980" i="11" s="1"/>
  <c r="AG986" i="11"/>
  <c r="Q1009" i="11"/>
  <c r="S1010" i="11"/>
  <c r="X992" i="11"/>
  <c r="X991" i="11" s="1"/>
  <c r="X990" i="11" s="1"/>
  <c r="S991" i="11"/>
  <c r="S990" i="11" s="1"/>
  <c r="AE1028" i="11"/>
  <c r="AC1027" i="11"/>
  <c r="AC1026" i="11" s="1"/>
  <c r="AC1025" i="11" s="1"/>
  <c r="AC1024" i="11" s="1"/>
  <c r="AC1023" i="11" s="1"/>
  <c r="AC1022" i="11" s="1"/>
  <c r="AT992" i="11"/>
  <c r="AR991" i="11"/>
  <c r="AR990" i="11" s="1"/>
  <c r="S959" i="11"/>
  <c r="Q958" i="11"/>
  <c r="S957" i="11"/>
  <c r="Q956" i="11"/>
  <c r="S948" i="11"/>
  <c r="Q947" i="11"/>
  <c r="N934" i="11"/>
  <c r="L933" i="11"/>
  <c r="L932" i="11" s="1"/>
  <c r="AV876" i="11"/>
  <c r="AV875" i="11" s="1"/>
  <c r="AV874" i="11" s="1"/>
  <c r="AV873" i="11" s="1"/>
  <c r="AV872" i="11" s="1"/>
  <c r="AV871" i="11" s="1"/>
  <c r="AV870" i="11" s="1"/>
  <c r="AT875" i="11"/>
  <c r="AT874" i="11" s="1"/>
  <c r="AT873" i="11" s="1"/>
  <c r="AT872" i="11" s="1"/>
  <c r="AT871" i="11" s="1"/>
  <c r="AT870" i="11" s="1"/>
  <c r="S1034" i="11"/>
  <c r="Q1033" i="11"/>
  <c r="Q1032" i="11" s="1"/>
  <c r="Q1031" i="11" s="1"/>
  <c r="Q1030" i="11" s="1"/>
  <c r="N960" i="11"/>
  <c r="Q961" i="11"/>
  <c r="AK940" i="11"/>
  <c r="AK939" i="11" s="1"/>
  <c r="AI939" i="11"/>
  <c r="AK938" i="11"/>
  <c r="AK937" i="11" s="1"/>
  <c r="AI937" i="11"/>
  <c r="AI925" i="11"/>
  <c r="AG924" i="11"/>
  <c r="AE978" i="11"/>
  <c r="AG979" i="11"/>
  <c r="Q967" i="11"/>
  <c r="N966" i="11"/>
  <c r="N965" i="11" s="1"/>
  <c r="N964" i="11" s="1"/>
  <c r="AE947" i="11"/>
  <c r="AG948" i="11"/>
  <c r="N916" i="11"/>
  <c r="N915" i="11" s="1"/>
  <c r="Q917" i="11"/>
  <c r="Q850" i="11"/>
  <c r="N849" i="11"/>
  <c r="N848" i="11" s="1"/>
  <c r="N847" i="11" s="1"/>
  <c r="N846" i="11" s="1"/>
  <c r="L820" i="11"/>
  <c r="N821" i="11"/>
  <c r="AT811" i="11"/>
  <c r="AR810" i="11"/>
  <c r="AG803" i="11"/>
  <c r="AI804" i="11"/>
  <c r="AV940" i="11"/>
  <c r="AV939" i="11" s="1"/>
  <c r="AT939" i="11"/>
  <c r="AN898" i="11"/>
  <c r="AN897" i="11" s="1"/>
  <c r="AN886" i="11" s="1"/>
  <c r="AN869" i="11" s="1"/>
  <c r="AR842" i="11"/>
  <c r="AP841" i="11"/>
  <c r="AP840" i="11" s="1"/>
  <c r="AP839" i="11" s="1"/>
  <c r="AP838" i="11" s="1"/>
  <c r="AP837" i="11" s="1"/>
  <c r="AP836" i="11" s="1"/>
  <c r="AI821" i="11"/>
  <c r="AG820" i="11"/>
  <c r="S817" i="11"/>
  <c r="Q816" i="11"/>
  <c r="AR805" i="11"/>
  <c r="AP803" i="11"/>
  <c r="AP802" i="11" s="1"/>
  <c r="AP801" i="11" s="1"/>
  <c r="AG787" i="11"/>
  <c r="AE786" i="11"/>
  <c r="AE785" i="11" s="1"/>
  <c r="AE784" i="11" s="1"/>
  <c r="AE783" i="11" s="1"/>
  <c r="AE768" i="11" s="1"/>
  <c r="AI760" i="11"/>
  <c r="AK761" i="11"/>
  <c r="AK760" i="11" s="1"/>
  <c r="S944" i="11"/>
  <c r="Q943" i="11"/>
  <c r="Q942" i="11" s="1"/>
  <c r="Q941" i="11" s="1"/>
  <c r="N909" i="11"/>
  <c r="N908" i="11" s="1"/>
  <c r="N907" i="11" s="1"/>
  <c r="Q910" i="11"/>
  <c r="AR851" i="11"/>
  <c r="AR848" i="11" s="1"/>
  <c r="AR847" i="11" s="1"/>
  <c r="AR846" i="11" s="1"/>
  <c r="AT852" i="11"/>
  <c r="L815" i="11"/>
  <c r="L814" i="11" s="1"/>
  <c r="L800" i="11" s="1"/>
  <c r="L799" i="11" s="1"/>
  <c r="H791" i="11"/>
  <c r="H790" i="11" s="1"/>
  <c r="H789" i="11" s="1"/>
  <c r="H788" i="11" s="1"/>
  <c r="AK759" i="11"/>
  <c r="AK758" i="11" s="1"/>
  <c r="AI758" i="11"/>
  <c r="AK727" i="11"/>
  <c r="AK726" i="11" s="1"/>
  <c r="AI726" i="11"/>
  <c r="AI704" i="11"/>
  <c r="AG703" i="11"/>
  <c r="AG702" i="11" s="1"/>
  <c r="V685" i="11"/>
  <c r="V677" i="11" s="1"/>
  <c r="AC689" i="11"/>
  <c r="AC688" i="11" s="1"/>
  <c r="N659" i="11"/>
  <c r="N658" i="11" s="1"/>
  <c r="N657" i="11" s="1"/>
  <c r="N656" i="11" s="1"/>
  <c r="Q661" i="11"/>
  <c r="AC595" i="11"/>
  <c r="AC596" i="11"/>
  <c r="AE1009" i="11"/>
  <c r="AG1010" i="11"/>
  <c r="AV858" i="11"/>
  <c r="AV857" i="11" s="1"/>
  <c r="AV856" i="11" s="1"/>
  <c r="AV855" i="11" s="1"/>
  <c r="AV854" i="11" s="1"/>
  <c r="AV853" i="11" s="1"/>
  <c r="AT857" i="11"/>
  <c r="AT856" i="11" s="1"/>
  <c r="AT855" i="11" s="1"/>
  <c r="AT854" i="11" s="1"/>
  <c r="AT853" i="11" s="1"/>
  <c r="S748" i="11"/>
  <c r="X749" i="11"/>
  <c r="X748" i="11" s="1"/>
  <c r="AE744" i="11"/>
  <c r="AG745" i="11"/>
  <c r="AK711" i="11"/>
  <c r="AK710" i="11" s="1"/>
  <c r="AI710" i="11"/>
  <c r="H705" i="11"/>
  <c r="AS685" i="11"/>
  <c r="AS677" i="11" s="1"/>
  <c r="S668" i="11"/>
  <c r="Q667" i="11"/>
  <c r="Q666" i="11" s="1"/>
  <c r="Q665" i="11" s="1"/>
  <c r="Q664" i="11" s="1"/>
  <c r="Q663" i="11" s="1"/>
  <c r="Q662" i="11" s="1"/>
  <c r="L901" i="11"/>
  <c r="L900" i="11" s="1"/>
  <c r="L899" i="11" s="1"/>
  <c r="L898" i="11" s="1"/>
  <c r="L897" i="11" s="1"/>
  <c r="N902" i="11"/>
  <c r="AC849" i="11"/>
  <c r="AC848" i="11" s="1"/>
  <c r="AC847" i="11" s="1"/>
  <c r="AC846" i="11" s="1"/>
  <c r="AE850" i="11"/>
  <c r="AE841" i="11"/>
  <c r="AG842" i="11"/>
  <c r="Q759" i="11"/>
  <c r="N758" i="11"/>
  <c r="N738" i="11"/>
  <c r="L737" i="11"/>
  <c r="L736" i="11" s="1"/>
  <c r="L735" i="11" s="1"/>
  <c r="L717" i="11" s="1"/>
  <c r="L716" i="11" s="1"/>
  <c r="AJ685" i="11"/>
  <c r="AJ677" i="11" s="1"/>
  <c r="AE748" i="11"/>
  <c r="AG749" i="11"/>
  <c r="AD687" i="11"/>
  <c r="AD686" i="11" s="1"/>
  <c r="AD685" i="11" s="1"/>
  <c r="AD677" i="11" s="1"/>
  <c r="AD1161" i="11" s="1"/>
  <c r="Q695" i="11"/>
  <c r="N694" i="11"/>
  <c r="AN629" i="11"/>
  <c r="AN628" i="11" s="1"/>
  <c r="S625" i="11"/>
  <c r="S624" i="11" s="1"/>
  <c r="S623" i="11" s="1"/>
  <c r="S622" i="11" s="1"/>
  <c r="S621" i="11" s="1"/>
  <c r="S620" i="11" s="1"/>
  <c r="X626" i="11"/>
  <c r="X625" i="11" s="1"/>
  <c r="X624" i="11" s="1"/>
  <c r="X623" i="11" s="1"/>
  <c r="X622" i="11" s="1"/>
  <c r="X621" i="11" s="1"/>
  <c r="X620" i="11" s="1"/>
  <c r="N610" i="11"/>
  <c r="N609" i="11" s="1"/>
  <c r="N608" i="11" s="1"/>
  <c r="N607" i="11" s="1"/>
  <c r="N606" i="11" s="1"/>
  <c r="Q611" i="11"/>
  <c r="N569" i="11"/>
  <c r="N568" i="11" s="1"/>
  <c r="N567" i="11" s="1"/>
  <c r="N566" i="11" s="1"/>
  <c r="N565" i="11" s="1"/>
  <c r="AG481" i="11"/>
  <c r="AE480" i="11"/>
  <c r="AE479" i="11" s="1"/>
  <c r="AE478" i="11" s="1"/>
  <c r="AE477" i="11" s="1"/>
  <c r="AE476" i="11" s="1"/>
  <c r="AC739" i="11"/>
  <c r="AC735" i="11" s="1"/>
  <c r="AC717" i="11" s="1"/>
  <c r="AC716" i="11" s="1"/>
  <c r="Q726" i="11"/>
  <c r="S727" i="11"/>
  <c r="AE654" i="11"/>
  <c r="AE653" i="11" s="1"/>
  <c r="AE652" i="11" s="1"/>
  <c r="AG655" i="11"/>
  <c r="H629" i="11"/>
  <c r="H628" i="11" s="1"/>
  <c r="H596" i="11"/>
  <c r="H595" i="11"/>
  <c r="AT589" i="11"/>
  <c r="AR587" i="11"/>
  <c r="AR586" i="11" s="1"/>
  <c r="AR569" i="11" s="1"/>
  <c r="AR568" i="11" s="1"/>
  <c r="AR567" i="11" s="1"/>
  <c r="AR566" i="11" s="1"/>
  <c r="AR565" i="11" s="1"/>
  <c r="AI549" i="11"/>
  <c r="AG548" i="11"/>
  <c r="S542" i="11"/>
  <c r="Q541" i="11"/>
  <c r="Q540" i="11" s="1"/>
  <c r="Q539" i="11" s="1"/>
  <c r="Q534" i="11" s="1"/>
  <c r="P489" i="11"/>
  <c r="AR448" i="11"/>
  <c r="AR434" i="11" s="1"/>
  <c r="AI795" i="11"/>
  <c r="AV739" i="11"/>
  <c r="L712" i="11"/>
  <c r="L709" i="11" s="1"/>
  <c r="AV602" i="11"/>
  <c r="Q547" i="11"/>
  <c r="N546" i="11"/>
  <c r="AR532" i="11"/>
  <c r="AP531" i="11"/>
  <c r="AG524" i="11"/>
  <c r="AE523" i="11"/>
  <c r="AE520" i="11" s="1"/>
  <c r="L521" i="11"/>
  <c r="L520" i="11" s="1"/>
  <c r="L514" i="11" s="1"/>
  <c r="L513" i="11" s="1"/>
  <c r="L496" i="11" s="1"/>
  <c r="N522" i="11"/>
  <c r="U496" i="11"/>
  <c r="U489" i="11" s="1"/>
  <c r="H448" i="11"/>
  <c r="H434" i="11" s="1"/>
  <c r="H425" i="11"/>
  <c r="H424" i="11" s="1"/>
  <c r="H423" i="11" s="1"/>
  <c r="H422" i="11" s="1"/>
  <c r="S593" i="11"/>
  <c r="Q591" i="11"/>
  <c r="Q590" i="11" s="1"/>
  <c r="S553" i="11"/>
  <c r="Q552" i="11"/>
  <c r="Q551" i="11" s="1"/>
  <c r="Q550" i="11" s="1"/>
  <c r="AE528" i="11"/>
  <c r="AE527" i="11" s="1"/>
  <c r="AE526" i="11" s="1"/>
  <c r="AE525" i="11" s="1"/>
  <c r="L459" i="11"/>
  <c r="L341" i="11"/>
  <c r="L340" i="11" s="1"/>
  <c r="N342" i="11"/>
  <c r="K282" i="11"/>
  <c r="AI376" i="11"/>
  <c r="AG375" i="11"/>
  <c r="AG372" i="11" s="1"/>
  <c r="L345" i="11"/>
  <c r="N346" i="11"/>
  <c r="AR310" i="11"/>
  <c r="AR307" i="11" s="1"/>
  <c r="AT311" i="11"/>
  <c r="AR265" i="11"/>
  <c r="AP264" i="11"/>
  <c r="AT711" i="11"/>
  <c r="AR710" i="11"/>
  <c r="AR709" i="11" s="1"/>
  <c r="AN687" i="11"/>
  <c r="AN686" i="11" s="1"/>
  <c r="AI577" i="11"/>
  <c r="AG575" i="11"/>
  <c r="AG574" i="11" s="1"/>
  <c r="S564" i="11"/>
  <c r="Q563" i="11"/>
  <c r="Q562" i="11" s="1"/>
  <c r="Q561" i="11" s="1"/>
  <c r="AI558" i="11"/>
  <c r="AG557" i="11"/>
  <c r="AG556" i="11" s="1"/>
  <c r="AG555" i="11" s="1"/>
  <c r="S524" i="11"/>
  <c r="Q523" i="11"/>
  <c r="L425" i="11"/>
  <c r="L424" i="11" s="1"/>
  <c r="L423" i="11" s="1"/>
  <c r="L422" i="11" s="1"/>
  <c r="S420" i="11"/>
  <c r="S419" i="11" s="1"/>
  <c r="S418" i="11" s="1"/>
  <c r="S417" i="11" s="1"/>
  <c r="X421" i="11"/>
  <c r="X420" i="11" s="1"/>
  <c r="X419" i="11" s="1"/>
  <c r="X418" i="11" s="1"/>
  <c r="X417" i="11" s="1"/>
  <c r="AV406" i="11"/>
  <c r="AV405" i="11" s="1"/>
  <c r="AT405" i="11"/>
  <c r="S396" i="11"/>
  <c r="Q395" i="11"/>
  <c r="L377" i="11"/>
  <c r="AN347" i="11"/>
  <c r="AN339" i="11" s="1"/>
  <c r="AN338" i="11" s="1"/>
  <c r="AN332" i="11" s="1"/>
  <c r="AK321" i="11"/>
  <c r="AK319" i="11" s="1"/>
  <c r="AI319" i="11"/>
  <c r="AK318" i="11"/>
  <c r="AK316" i="11" s="1"/>
  <c r="AI316" i="11"/>
  <c r="AI315" i="11" s="1"/>
  <c r="AI314" i="11" s="1"/>
  <c r="AI313" i="11" s="1"/>
  <c r="AI312" i="11" s="1"/>
  <c r="AK300" i="11"/>
  <c r="AK299" i="11" s="1"/>
  <c r="AI299" i="11"/>
  <c r="AP297" i="11"/>
  <c r="AN296" i="11"/>
  <c r="AN292" i="11" s="1"/>
  <c r="AN291" i="11" s="1"/>
  <c r="AN284" i="11" s="1"/>
  <c r="AN283" i="11" s="1"/>
  <c r="AG261" i="11"/>
  <c r="AG257" i="11" s="1"/>
  <c r="AI263" i="11"/>
  <c r="H253" i="11"/>
  <c r="H252" i="11" s="1"/>
  <c r="H251" i="11" s="1"/>
  <c r="N232" i="11"/>
  <c r="Q233" i="11"/>
  <c r="AK398" i="11"/>
  <c r="AK397" i="11" s="1"/>
  <c r="AI397" i="11"/>
  <c r="AR377" i="11"/>
  <c r="AE295" i="11"/>
  <c r="AC293" i="11"/>
  <c r="AC292" i="11" s="1"/>
  <c r="AC291" i="11" s="1"/>
  <c r="AC284" i="11" s="1"/>
  <c r="AC283" i="11" s="1"/>
  <c r="Y282" i="11"/>
  <c r="Y56" i="11" s="1"/>
  <c r="S275" i="11"/>
  <c r="X276" i="11"/>
  <c r="X275" i="11" s="1"/>
  <c r="L557" i="11"/>
  <c r="N558" i="11"/>
  <c r="J533" i="11"/>
  <c r="J489" i="11" s="1"/>
  <c r="J56" i="11" s="1"/>
  <c r="AA496" i="11"/>
  <c r="AA489" i="11" s="1"/>
  <c r="S387" i="11"/>
  <c r="Q386" i="11"/>
  <c r="Q385" i="11" s="1"/>
  <c r="Q384" i="11" s="1"/>
  <c r="AN352" i="11"/>
  <c r="AS339" i="11"/>
  <c r="AS338" i="11" s="1"/>
  <c r="AS332" i="11" s="1"/>
  <c r="AS282" i="11" s="1"/>
  <c r="AS56" i="11" s="1"/>
  <c r="AG325" i="11"/>
  <c r="AG324" i="11" s="1"/>
  <c r="AG297" i="11"/>
  <c r="AE296" i="11"/>
  <c r="I282" i="11"/>
  <c r="AE277" i="11"/>
  <c r="AG278" i="11"/>
  <c r="AP911" i="11"/>
  <c r="AI522" i="11"/>
  <c r="AG521" i="11"/>
  <c r="AE427" i="11"/>
  <c r="AE426" i="11" s="1"/>
  <c r="AE425" i="11" s="1"/>
  <c r="AE424" i="11" s="1"/>
  <c r="AE423" i="11" s="1"/>
  <c r="AE422" i="11" s="1"/>
  <c r="AG428" i="11"/>
  <c r="AG415" i="11"/>
  <c r="AG414" i="11" s="1"/>
  <c r="AG413" i="11" s="1"/>
  <c r="AI416" i="11"/>
  <c r="S406" i="11"/>
  <c r="Q405" i="11"/>
  <c r="Q404" i="11" s="1"/>
  <c r="Q403" i="11" s="1"/>
  <c r="AP377" i="11"/>
  <c r="L357" i="11"/>
  <c r="N358" i="11"/>
  <c r="AK325" i="11"/>
  <c r="AK324" i="11" s="1"/>
  <c r="AI250" i="11"/>
  <c r="AG249" i="11"/>
  <c r="AG248" i="11" s="1"/>
  <c r="AG247" i="11" s="1"/>
  <c r="AG246" i="11" s="1"/>
  <c r="AG245" i="11" s="1"/>
  <c r="H235" i="11"/>
  <c r="H234" i="11" s="1"/>
  <c r="AV223" i="11"/>
  <c r="AV222" i="11" s="1"/>
  <c r="AV221" i="11" s="1"/>
  <c r="AT222" i="11"/>
  <c r="AT221" i="11" s="1"/>
  <c r="AF210" i="11"/>
  <c r="AV150" i="11"/>
  <c r="AV149" i="11" s="1"/>
  <c r="AT149" i="11"/>
  <c r="AV146" i="11"/>
  <c r="AV145" i="11" s="1"/>
  <c r="AV144" i="11" s="1"/>
  <c r="AT145" i="11"/>
  <c r="AT144" i="11" s="1"/>
  <c r="AV124" i="11"/>
  <c r="AV123" i="11" s="1"/>
  <c r="AV122" i="11" s="1"/>
  <c r="AV121" i="11" s="1"/>
  <c r="AT123" i="11"/>
  <c r="AT122" i="11" s="1"/>
  <c r="AT121" i="11" s="1"/>
  <c r="H104" i="11"/>
  <c r="AT102" i="11"/>
  <c r="AT101" i="11" s="1"/>
  <c r="AT100" i="11" s="1"/>
  <c r="AV102" i="11"/>
  <c r="AV101" i="11" s="1"/>
  <c r="AV100" i="11" s="1"/>
  <c r="AC64" i="11"/>
  <c r="Q54" i="11"/>
  <c r="N53" i="11"/>
  <c r="N52" i="11" s="1"/>
  <c r="N51" i="11" s="1"/>
  <c r="N50" i="11" s="1"/>
  <c r="N35" i="11"/>
  <c r="N34" i="11" s="1"/>
  <c r="N33" i="11" s="1"/>
  <c r="N32" i="11" s="1"/>
  <c r="AE29" i="11"/>
  <c r="AE28" i="11" s="1"/>
  <c r="AE27" i="11" s="1"/>
  <c r="AE26" i="11" s="1"/>
  <c r="AG30" i="11"/>
  <c r="AI358" i="11"/>
  <c r="AG357" i="11"/>
  <c r="AI265" i="11"/>
  <c r="AG264" i="11"/>
  <c r="AV214" i="11"/>
  <c r="AV213" i="11" s="1"/>
  <c r="AV212" i="11" s="1"/>
  <c r="AR99" i="11"/>
  <c r="AP98" i="11"/>
  <c r="AP97" i="11" s="1"/>
  <c r="AP96" i="11" s="1"/>
  <c r="AP95" i="11" s="1"/>
  <c r="AP94" i="11" s="1"/>
  <c r="Q90" i="11"/>
  <c r="N89" i="11"/>
  <c r="AR69" i="11"/>
  <c r="AP68" i="11"/>
  <c r="AP67" i="11" s="1"/>
  <c r="AP66" i="11" s="1"/>
  <c r="AP65" i="11" s="1"/>
  <c r="AT48" i="11"/>
  <c r="AT47" i="11" s="1"/>
  <c r="AT46" i="11" s="1"/>
  <c r="AV49" i="11"/>
  <c r="AV48" i="11" s="1"/>
  <c r="AV47" i="11" s="1"/>
  <c r="AV46" i="11" s="1"/>
  <c r="X16" i="11"/>
  <c r="X15" i="11" s="1"/>
  <c r="S15" i="11"/>
  <c r="X398" i="11"/>
  <c r="X397" i="11" s="1"/>
  <c r="S397" i="11"/>
  <c r="AV231" i="11"/>
  <c r="AV230" i="11" s="1"/>
  <c r="AV229" i="11" s="1"/>
  <c r="AV228" i="11" s="1"/>
  <c r="AV227" i="11" s="1"/>
  <c r="AT230" i="11"/>
  <c r="AT229" i="11" s="1"/>
  <c r="AT228" i="11" s="1"/>
  <c r="AT227" i="11" s="1"/>
  <c r="AA210" i="11"/>
  <c r="AG201" i="11"/>
  <c r="AG200" i="11" s="1"/>
  <c r="AG199" i="11" s="1"/>
  <c r="AG198" i="11" s="1"/>
  <c r="AG197" i="11" s="1"/>
  <c r="AI202" i="11"/>
  <c r="AN166" i="11"/>
  <c r="S116" i="11"/>
  <c r="S115" i="11" s="1"/>
  <c r="S114" i="11" s="1"/>
  <c r="X117" i="11"/>
  <c r="X116" i="11" s="1"/>
  <c r="X115" i="11" s="1"/>
  <c r="X114" i="11" s="1"/>
  <c r="Q76" i="11"/>
  <c r="N75" i="11"/>
  <c r="AI206" i="11"/>
  <c r="AG205" i="11"/>
  <c r="L193" i="11"/>
  <c r="L192" i="11" s="1"/>
  <c r="L191" i="11" s="1"/>
  <c r="L183" i="11" s="1"/>
  <c r="L182" i="11" s="1"/>
  <c r="N194" i="11"/>
  <c r="Q185" i="11"/>
  <c r="Q184" i="11" s="1"/>
  <c r="AK138" i="11"/>
  <c r="AK137" i="11" s="1"/>
  <c r="AI137" i="11"/>
  <c r="AF104" i="11"/>
  <c r="AF57" i="11" s="1"/>
  <c r="AR93" i="11"/>
  <c r="AP92" i="11"/>
  <c r="K56" i="11"/>
  <c r="K1161" i="11" s="1"/>
  <c r="AI256" i="11"/>
  <c r="AG255" i="11"/>
  <c r="AG254" i="11" s="1"/>
  <c r="AG253" i="11" s="1"/>
  <c r="AG252" i="11" s="1"/>
  <c r="AG251" i="11" s="1"/>
  <c r="AB210" i="11"/>
  <c r="AB56" i="11" s="1"/>
  <c r="AR206" i="11"/>
  <c r="AP205" i="11"/>
  <c r="AG190" i="11"/>
  <c r="AE189" i="11"/>
  <c r="Q172" i="11"/>
  <c r="N171" i="11"/>
  <c r="N170" i="11" s="1"/>
  <c r="N169" i="11" s="1"/>
  <c r="Q150" i="11"/>
  <c r="N149" i="11"/>
  <c r="Q142" i="11"/>
  <c r="N141" i="11"/>
  <c r="Q124" i="11"/>
  <c r="N123" i="11"/>
  <c r="N122" i="11" s="1"/>
  <c r="N121" i="11" s="1"/>
  <c r="N86" i="11"/>
  <c r="Q87" i="11"/>
  <c r="N82" i="11"/>
  <c r="Q83" i="11"/>
  <c r="AN74" i="11"/>
  <c r="AN73" i="11" s="1"/>
  <c r="AN72" i="11" s="1"/>
  <c r="AI71" i="11"/>
  <c r="AG70" i="11"/>
  <c r="O57" i="11"/>
  <c r="O56" i="11" s="1"/>
  <c r="O1161" i="11" s="1"/>
  <c r="AR43" i="11"/>
  <c r="AP42" i="11"/>
  <c r="AG16" i="11"/>
  <c r="AE15" i="11"/>
  <c r="AI244" i="11"/>
  <c r="AG243" i="11"/>
  <c r="AG242" i="11" s="1"/>
  <c r="AG241" i="11" s="1"/>
  <c r="Q140" i="11"/>
  <c r="N139" i="11"/>
  <c r="AR129" i="11"/>
  <c r="AP128" i="11"/>
  <c r="AP127" i="11" s="1"/>
  <c r="AP126" i="11" s="1"/>
  <c r="AP125" i="11" s="1"/>
  <c r="AT115" i="11"/>
  <c r="AT114" i="11" s="1"/>
  <c r="AT113" i="11" s="1"/>
  <c r="L98" i="11"/>
  <c r="L97" i="11" s="1"/>
  <c r="L96" i="11" s="1"/>
  <c r="L95" i="11" s="1"/>
  <c r="L94" i="11" s="1"/>
  <c r="N99" i="11"/>
  <c r="X49" i="11"/>
  <c r="X48" i="11" s="1"/>
  <c r="X47" i="11" s="1"/>
  <c r="X46" i="11" s="1"/>
  <c r="S48" i="11"/>
  <c r="S47" i="11" s="1"/>
  <c r="S46" i="11" s="1"/>
  <c r="X30" i="11"/>
  <c r="X29" i="11" s="1"/>
  <c r="X28" i="11" s="1"/>
  <c r="X27" i="11" s="1"/>
  <c r="X26" i="11" s="1"/>
  <c r="S29" i="11"/>
  <c r="S28" i="11" s="1"/>
  <c r="S27" i="11" s="1"/>
  <c r="S26" i="11" s="1"/>
  <c r="AT15" i="11"/>
  <c r="AT14" i="11" s="1"/>
  <c r="AT13" i="11" s="1"/>
  <c r="AV16" i="11"/>
  <c r="AV15" i="11" s="1"/>
  <c r="AE125" i="11"/>
  <c r="AI25" i="11"/>
  <c r="AG24" i="11"/>
  <c r="AG23" i="11" s="1"/>
  <c r="AG22" i="11" s="1"/>
  <c r="AI204" i="11"/>
  <c r="AG203" i="11"/>
  <c r="AK142" i="11"/>
  <c r="AK141" i="11" s="1"/>
  <c r="AI141" i="11"/>
  <c r="AV17" i="11"/>
  <c r="AR1147" i="11"/>
  <c r="AP1146" i="11"/>
  <c r="AG1131" i="11"/>
  <c r="AE1130" i="11"/>
  <c r="L1129" i="11"/>
  <c r="L1128" i="11" s="1"/>
  <c r="L1127" i="11" s="1"/>
  <c r="H1113" i="11"/>
  <c r="AR981" i="11"/>
  <c r="AR980" i="11" s="1"/>
  <c r="AR1009" i="11"/>
  <c r="AR1004" i="11" s="1"/>
  <c r="AR1003" i="11" s="1"/>
  <c r="AR1002" i="11" s="1"/>
  <c r="AR1001" i="11" s="1"/>
  <c r="AR993" i="11" s="1"/>
  <c r="AT1010" i="11"/>
  <c r="AR963" i="11"/>
  <c r="AT925" i="11"/>
  <c r="AR924" i="11"/>
  <c r="AG883" i="11"/>
  <c r="AE882" i="11"/>
  <c r="AE881" i="11" s="1"/>
  <c r="AE880" i="11" s="1"/>
  <c r="AE879" i="11" s="1"/>
  <c r="AE878" i="11" s="1"/>
  <c r="AE877" i="11" s="1"/>
  <c r="AE973" i="11"/>
  <c r="AE972" i="11" s="1"/>
  <c r="AE963" i="11" s="1"/>
  <c r="AE962" i="11" s="1"/>
  <c r="N1094" i="11"/>
  <c r="N1093" i="11" s="1"/>
  <c r="N1092" i="11" s="1"/>
  <c r="N1091" i="11" s="1"/>
  <c r="AG1052" i="11"/>
  <c r="AE1051" i="11"/>
  <c r="AE1050" i="11" s="1"/>
  <c r="AE1049" i="11" s="1"/>
  <c r="AE1048" i="11" s="1"/>
  <c r="AE1047" i="11" s="1"/>
  <c r="AE1046" i="11" s="1"/>
  <c r="AV1075" i="11"/>
  <c r="AV1074" i="11" s="1"/>
  <c r="AV1073" i="11" s="1"/>
  <c r="AT1074" i="11"/>
  <c r="AT1073" i="11" s="1"/>
  <c r="U912" i="11"/>
  <c r="U911" i="11" s="1"/>
  <c r="U869" i="11" s="1"/>
  <c r="AT809" i="11"/>
  <c r="AR807" i="11"/>
  <c r="AI902" i="11"/>
  <c r="AG901" i="11"/>
  <c r="AG900" i="11" s="1"/>
  <c r="AG899" i="11" s="1"/>
  <c r="Q851" i="11"/>
  <c r="S852" i="11"/>
  <c r="AP496" i="11"/>
  <c r="S740" i="11"/>
  <c r="X741" i="11"/>
  <c r="X740" i="11" s="1"/>
  <c r="AT721" i="11"/>
  <c r="AR720" i="11"/>
  <c r="AR719" i="11" s="1"/>
  <c r="AR718" i="11" s="1"/>
  <c r="S649" i="11"/>
  <c r="Q648" i="11"/>
  <c r="AI691" i="11"/>
  <c r="AG690" i="11"/>
  <c r="Q602" i="11"/>
  <c r="N601" i="11"/>
  <c r="N600" i="11" s="1"/>
  <c r="N599" i="11" s="1"/>
  <c r="N598" i="11" s="1"/>
  <c r="N597" i="11" s="1"/>
  <c r="AT511" i="11"/>
  <c r="AT510" i="11" s="1"/>
  <c r="AT509" i="11" s="1"/>
  <c r="AT497" i="11" s="1"/>
  <c r="AV512" i="11"/>
  <c r="AV511" i="11" s="1"/>
  <c r="AV510" i="11" s="1"/>
  <c r="AV509" i="11" s="1"/>
  <c r="AV497" i="11" s="1"/>
  <c r="AV738" i="11"/>
  <c r="AV737" i="11" s="1"/>
  <c r="AV736" i="11" s="1"/>
  <c r="AT737" i="11"/>
  <c r="AT736" i="11" s="1"/>
  <c r="AN596" i="11"/>
  <c r="AN595" i="11"/>
  <c r="S481" i="11"/>
  <c r="Q480" i="11"/>
  <c r="Q479" i="11" s="1"/>
  <c r="Q478" i="11" s="1"/>
  <c r="Q477" i="11" s="1"/>
  <c r="Q476" i="11" s="1"/>
  <c r="AG564" i="11"/>
  <c r="AE563" i="11"/>
  <c r="AE562" i="11" s="1"/>
  <c r="AE561" i="11" s="1"/>
  <c r="L531" i="11"/>
  <c r="N532" i="11"/>
  <c r="AE310" i="11"/>
  <c r="AE307" i="11" s="1"/>
  <c r="AG311" i="11"/>
  <c r="H266" i="11"/>
  <c r="H210" i="11" s="1"/>
  <c r="AG547" i="11"/>
  <c r="AE546" i="11"/>
  <c r="AE545" i="11" s="1"/>
  <c r="AE544" i="11" s="1"/>
  <c r="AE543" i="11" s="1"/>
  <c r="S411" i="11"/>
  <c r="S410" i="11" s="1"/>
  <c r="S409" i="11" s="1"/>
  <c r="X412" i="11"/>
  <c r="X411" i="11" s="1"/>
  <c r="X410" i="11" s="1"/>
  <c r="X409" i="11" s="1"/>
  <c r="AI342" i="11"/>
  <c r="AG341" i="11"/>
  <c r="AG340" i="11" s="1"/>
  <c r="Q331" i="11"/>
  <c r="N330" i="11"/>
  <c r="N329" i="11" s="1"/>
  <c r="L225" i="11"/>
  <c r="L224" i="11" s="1"/>
  <c r="L220" i="11" s="1"/>
  <c r="L219" i="11" s="1"/>
  <c r="L211" i="11" s="1"/>
  <c r="L210" i="11" s="1"/>
  <c r="N226" i="11"/>
  <c r="AV400" i="11"/>
  <c r="AV399" i="11" s="1"/>
  <c r="AT399" i="11"/>
  <c r="T282" i="11"/>
  <c r="AA166" i="11"/>
  <c r="Q288" i="11"/>
  <c r="N287" i="11"/>
  <c r="N286" i="11" s="1"/>
  <c r="N285" i="11" s="1"/>
  <c r="Q177" i="11"/>
  <c r="N176" i="11"/>
  <c r="N175" i="11" s="1"/>
  <c r="N174" i="11" s="1"/>
  <c r="AV148" i="11"/>
  <c r="AV147" i="11" s="1"/>
  <c r="AT147" i="11"/>
  <c r="AV71" i="11"/>
  <c r="AV70" i="11" s="1"/>
  <c r="AT70" i="11"/>
  <c r="AG44" i="11"/>
  <c r="AI45" i="11"/>
  <c r="AR37" i="11"/>
  <c r="AP36" i="11"/>
  <c r="AP35" i="11" s="1"/>
  <c r="AP34" i="11" s="1"/>
  <c r="AP33" i="11" s="1"/>
  <c r="AP32" i="11" s="1"/>
  <c r="AE20" i="11"/>
  <c r="AG21" i="11"/>
  <c r="AT189" i="11"/>
  <c r="AT185" i="11" s="1"/>
  <c r="AT184" i="11" s="1"/>
  <c r="AV190" i="11"/>
  <c r="AV189" i="11" s="1"/>
  <c r="AV185" i="11" s="1"/>
  <c r="AV184" i="11" s="1"/>
  <c r="L92" i="11"/>
  <c r="N93" i="11"/>
  <c r="AR178" i="11"/>
  <c r="AP176" i="11"/>
  <c r="AP175" i="11" s="1"/>
  <c r="AP174" i="11" s="1"/>
  <c r="AR25" i="11"/>
  <c r="AP24" i="11"/>
  <c r="AP23" i="11" s="1"/>
  <c r="AP22" i="11" s="1"/>
  <c r="AP12" i="11" s="1"/>
  <c r="AP11" i="11" s="1"/>
  <c r="L203" i="11"/>
  <c r="L200" i="11" s="1"/>
  <c r="L199" i="11" s="1"/>
  <c r="L198" i="11" s="1"/>
  <c r="L197" i="11" s="1"/>
  <c r="N204" i="11"/>
  <c r="L205" i="11"/>
  <c r="N206" i="11"/>
  <c r="AA183" i="11"/>
  <c r="AA182" i="11" s="1"/>
  <c r="AV177" i="11"/>
  <c r="AE157" i="11"/>
  <c r="AC156" i="11"/>
  <c r="AG147" i="11"/>
  <c r="AI148" i="11"/>
  <c r="Q146" i="11"/>
  <c r="N145" i="11"/>
  <c r="N115" i="11"/>
  <c r="N114" i="11" s="1"/>
  <c r="N113" i="11" s="1"/>
  <c r="AO1114" i="11"/>
  <c r="I1114" i="11"/>
  <c r="AG1069" i="11"/>
  <c r="AG1068" i="11" s="1"/>
  <c r="AG1064" i="11" s="1"/>
  <c r="AG1063" i="11" s="1"/>
  <c r="AI1070" i="11"/>
  <c r="AE1089" i="11"/>
  <c r="AE1088" i="11" s="1"/>
  <c r="AE1087" i="11" s="1"/>
  <c r="AG1090" i="11"/>
  <c r="AP1155" i="11"/>
  <c r="AP1154" i="11" s="1"/>
  <c r="AP1153" i="11" s="1"/>
  <c r="AP1152" i="11" s="1"/>
  <c r="AP1151" i="11" s="1"/>
  <c r="AP1150" i="11" s="1"/>
  <c r="AR1156" i="11"/>
  <c r="AG1160" i="11"/>
  <c r="AE1159" i="11"/>
  <c r="AE1158" i="11" s="1"/>
  <c r="AE1157" i="11" s="1"/>
  <c r="AE1152" i="11" s="1"/>
  <c r="AE1151" i="11" s="1"/>
  <c r="AE1150" i="11" s="1"/>
  <c r="AN1145" i="11"/>
  <c r="AN1126" i="11" s="1"/>
  <c r="AT1136" i="11"/>
  <c r="AT1135" i="11" s="1"/>
  <c r="AT1134" i="11" s="1"/>
  <c r="AV1137" i="11"/>
  <c r="AV1136" i="11" s="1"/>
  <c r="AV1135" i="11" s="1"/>
  <c r="AV1134" i="11" s="1"/>
  <c r="AC1129" i="11"/>
  <c r="AC1128" i="11" s="1"/>
  <c r="AC1127" i="11" s="1"/>
  <c r="AC1126" i="11" s="1"/>
  <c r="AC1113" i="11" s="1"/>
  <c r="AA1163" i="11"/>
  <c r="AA1129" i="11"/>
  <c r="AA1128" i="11" s="1"/>
  <c r="AA1127" i="11" s="1"/>
  <c r="AA1126" i="11" s="1"/>
  <c r="AR1149" i="11"/>
  <c r="AP1148" i="11"/>
  <c r="S1131" i="11"/>
  <c r="Q1130" i="11"/>
  <c r="AG1124" i="11"/>
  <c r="AI1125" i="11"/>
  <c r="AI1142" i="11"/>
  <c r="AG1141" i="11"/>
  <c r="AG1140" i="11" s="1"/>
  <c r="AG1139" i="11" s="1"/>
  <c r="AE1119" i="11"/>
  <c r="AE1118" i="11" s="1"/>
  <c r="AE1117" i="11" s="1"/>
  <c r="AE1116" i="11" s="1"/>
  <c r="AE1115" i="11" s="1"/>
  <c r="Q1080" i="11"/>
  <c r="N1079" i="11"/>
  <c r="AT1111" i="11"/>
  <c r="AR1107" i="11"/>
  <c r="AR1106" i="11" s="1"/>
  <c r="AR1105" i="11" s="1"/>
  <c r="AR1104" i="11" s="1"/>
  <c r="AR1103" i="11" s="1"/>
  <c r="Q1109" i="11"/>
  <c r="N1107" i="11"/>
  <c r="N1106" i="11" s="1"/>
  <c r="N1105" i="11" s="1"/>
  <c r="N1104" i="11" s="1"/>
  <c r="N1103" i="11" s="1"/>
  <c r="S1090" i="11"/>
  <c r="Q1089" i="11"/>
  <c r="Q1088" i="11" s="1"/>
  <c r="Q1087" i="11" s="1"/>
  <c r="AT1094" i="11"/>
  <c r="AT1093" i="11" s="1"/>
  <c r="AT1092" i="11" s="1"/>
  <c r="AT1091" i="11" s="1"/>
  <c r="AE1044" i="11"/>
  <c r="AE1043" i="11" s="1"/>
  <c r="AE1042" i="11" s="1"/>
  <c r="AE1041" i="11" s="1"/>
  <c r="AE1040" i="11" s="1"/>
  <c r="AG1045" i="11"/>
  <c r="AI1021" i="11"/>
  <c r="AG1020" i="11"/>
  <c r="AG1019" i="11" s="1"/>
  <c r="AG1018" i="11" s="1"/>
  <c r="AG1017" i="11" s="1"/>
  <c r="AG1016" i="11" s="1"/>
  <c r="AG1015" i="11" s="1"/>
  <c r="AT1034" i="11"/>
  <c r="AR1033" i="11"/>
  <c r="AR1032" i="11" s="1"/>
  <c r="AR1031" i="11" s="1"/>
  <c r="AR1030" i="11" s="1"/>
  <c r="AN1014" i="11"/>
  <c r="AK1039" i="11"/>
  <c r="AK1038" i="11" s="1"/>
  <c r="AK1037" i="11" s="1"/>
  <c r="AK1036" i="11" s="1"/>
  <c r="AK1035" i="11" s="1"/>
  <c r="AI1038" i="11"/>
  <c r="AI1037" i="11" s="1"/>
  <c r="AI1036" i="11" s="1"/>
  <c r="AI1035" i="11" s="1"/>
  <c r="AP1004" i="11"/>
  <c r="AP1003" i="11" s="1"/>
  <c r="AP1002" i="11" s="1"/>
  <c r="AP1001" i="11" s="1"/>
  <c r="AP993" i="11" s="1"/>
  <c r="S1007" i="11"/>
  <c r="X1008" i="11"/>
  <c r="X1007" i="11" s="1"/>
  <c r="AG1108" i="11"/>
  <c r="AE1107" i="11"/>
  <c r="AE1106" i="11" s="1"/>
  <c r="AE1105" i="11" s="1"/>
  <c r="AE1104" i="11" s="1"/>
  <c r="AE1103" i="11" s="1"/>
  <c r="AT1052" i="11"/>
  <c r="AR1051" i="11"/>
  <c r="AR1050" i="11" s="1"/>
  <c r="AR1049" i="11" s="1"/>
  <c r="AR1048" i="11" s="1"/>
  <c r="AR1047" i="11" s="1"/>
  <c r="AR1046" i="11" s="1"/>
  <c r="L915" i="11"/>
  <c r="AT1005" i="11"/>
  <c r="AV1006" i="11"/>
  <c r="AV1005" i="11" s="1"/>
  <c r="AI971" i="11"/>
  <c r="AG969" i="11"/>
  <c r="AL962" i="11"/>
  <c r="AL911" i="11" s="1"/>
  <c r="N955" i="11"/>
  <c r="N954" i="11" s="1"/>
  <c r="N953" i="11" s="1"/>
  <c r="AC942" i="11"/>
  <c r="AC941" i="11" s="1"/>
  <c r="AC913" i="11" s="1"/>
  <c r="AC912" i="11" s="1"/>
  <c r="AC911" i="11" s="1"/>
  <c r="AC869" i="11" s="1"/>
  <c r="AC886" i="11"/>
  <c r="S949" i="11"/>
  <c r="X950" i="11"/>
  <c r="X949" i="11" s="1"/>
  <c r="AE945" i="11"/>
  <c r="AG946" i="11"/>
  <c r="AG936" i="11"/>
  <c r="AG935" i="11" s="1"/>
  <c r="AE914" i="11"/>
  <c r="AT882" i="11"/>
  <c r="AT881" i="11" s="1"/>
  <c r="AT880" i="11" s="1"/>
  <c r="AT879" i="11" s="1"/>
  <c r="AT878" i="11" s="1"/>
  <c r="AT877" i="11" s="1"/>
  <c r="AV883" i="11"/>
  <c r="AV882" i="11" s="1"/>
  <c r="AV881" i="11" s="1"/>
  <c r="AV880" i="11" s="1"/>
  <c r="AV879" i="11" s="1"/>
  <c r="AV878" i="11" s="1"/>
  <c r="AV877" i="11" s="1"/>
  <c r="Q1006" i="11"/>
  <c r="N1005" i="11"/>
  <c r="L965" i="11"/>
  <c r="L964" i="11" s="1"/>
  <c r="L963" i="11" s="1"/>
  <c r="AK957" i="11"/>
  <c r="AK956" i="11" s="1"/>
  <c r="AI956" i="11"/>
  <c r="Q876" i="11"/>
  <c r="N875" i="11"/>
  <c r="N874" i="11" s="1"/>
  <c r="N873" i="11" s="1"/>
  <c r="N872" i="11" s="1"/>
  <c r="N871" i="11" s="1"/>
  <c r="N870" i="11" s="1"/>
  <c r="AI896" i="11"/>
  <c r="AG895" i="11"/>
  <c r="AG894" i="11" s="1"/>
  <c r="AG893" i="11" s="1"/>
  <c r="AG888" i="11" s="1"/>
  <c r="AG887" i="11" s="1"/>
  <c r="AG834" i="11"/>
  <c r="AE833" i="11"/>
  <c r="AE832" i="11" s="1"/>
  <c r="AE827" i="11" s="1"/>
  <c r="AE826" i="11" s="1"/>
  <c r="N810" i="11"/>
  <c r="Q811" i="11"/>
  <c r="Q804" i="11"/>
  <c r="N803" i="11"/>
  <c r="AO799" i="11"/>
  <c r="AO685" i="11" s="1"/>
  <c r="AO677" i="11" s="1"/>
  <c r="X773" i="11"/>
  <c r="X772" i="11" s="1"/>
  <c r="S772" i="11"/>
  <c r="AT756" i="11"/>
  <c r="AT755" i="11" s="1"/>
  <c r="AT754" i="11" s="1"/>
  <c r="AT753" i="11" s="1"/>
  <c r="AT752" i="11" s="1"/>
  <c r="AV757" i="11"/>
  <c r="AV756" i="11" s="1"/>
  <c r="AV755" i="11" s="1"/>
  <c r="AV754" i="11" s="1"/>
  <c r="AV753" i="11" s="1"/>
  <c r="AV752" i="11" s="1"/>
  <c r="S988" i="11"/>
  <c r="S987" i="11" s="1"/>
  <c r="X989" i="11"/>
  <c r="X988" i="11" s="1"/>
  <c r="X987" i="11" s="1"/>
  <c r="AG966" i="11"/>
  <c r="AI967" i="11"/>
  <c r="AV942" i="11"/>
  <c r="AV941" i="11" s="1"/>
  <c r="AK919" i="11"/>
  <c r="AK918" i="11" s="1"/>
  <c r="AI918" i="11"/>
  <c r="L895" i="11"/>
  <c r="L894" i="11" s="1"/>
  <c r="L893" i="11" s="1"/>
  <c r="L888" i="11" s="1"/>
  <c r="L887" i="11" s="1"/>
  <c r="L886" i="11" s="1"/>
  <c r="N896" i="11"/>
  <c r="Q858" i="11"/>
  <c r="N857" i="11"/>
  <c r="N856" i="11" s="1"/>
  <c r="N855" i="11" s="1"/>
  <c r="N854" i="11" s="1"/>
  <c r="N853" i="11" s="1"/>
  <c r="AN802" i="11"/>
  <c r="AN801" i="11" s="1"/>
  <c r="AN800" i="11" s="1"/>
  <c r="AN799" i="11" s="1"/>
  <c r="AE797" i="11"/>
  <c r="AC794" i="11"/>
  <c r="AC791" i="11" s="1"/>
  <c r="AC790" i="11" s="1"/>
  <c r="AC789" i="11" s="1"/>
  <c r="AC788" i="11" s="1"/>
  <c r="L756" i="11"/>
  <c r="N757" i="11"/>
  <c r="AE1007" i="11"/>
  <c r="AG1008" i="11"/>
  <c r="AE949" i="11"/>
  <c r="AG950" i="11"/>
  <c r="N942" i="11"/>
  <c r="N941" i="11" s="1"/>
  <c r="AV804" i="11"/>
  <c r="AR795" i="11"/>
  <c r="AP794" i="11"/>
  <c r="AR793" i="11"/>
  <c r="AP792" i="11"/>
  <c r="AP791" i="11" s="1"/>
  <c r="AP790" i="11" s="1"/>
  <c r="AP789" i="11" s="1"/>
  <c r="AP788" i="11" s="1"/>
  <c r="AI775" i="11"/>
  <c r="AG774" i="11"/>
  <c r="AG771" i="11" s="1"/>
  <c r="AG756" i="11"/>
  <c r="AG755" i="11" s="1"/>
  <c r="AG754" i="11" s="1"/>
  <c r="AI757" i="11"/>
  <c r="AR896" i="11"/>
  <c r="AP895" i="11"/>
  <c r="AP894" i="11" s="1"/>
  <c r="AP893" i="11" s="1"/>
  <c r="AP888" i="11" s="1"/>
  <c r="AP887" i="11" s="1"/>
  <c r="AE809" i="11"/>
  <c r="AC807" i="11"/>
  <c r="AC802" i="11" s="1"/>
  <c r="AC801" i="11" s="1"/>
  <c r="AC800" i="11" s="1"/>
  <c r="AC799" i="11" s="1"/>
  <c r="S747" i="11"/>
  <c r="Q746" i="11"/>
  <c r="Q739" i="11" s="1"/>
  <c r="AK723" i="11"/>
  <c r="AK722" i="11" s="1"/>
  <c r="AI722" i="11"/>
  <c r="AL685" i="11"/>
  <c r="AL677" i="11" s="1"/>
  <c r="Q693" i="11"/>
  <c r="N692" i="11"/>
  <c r="Y685" i="11"/>
  <c r="Y677" i="11" s="1"/>
  <c r="AG668" i="11"/>
  <c r="AE667" i="11"/>
  <c r="AE666" i="11" s="1"/>
  <c r="AE665" i="11" s="1"/>
  <c r="AE664" i="11" s="1"/>
  <c r="AE663" i="11" s="1"/>
  <c r="AE662" i="11" s="1"/>
  <c r="AC1004" i="11"/>
  <c r="AC1003" i="11" s="1"/>
  <c r="AC1002" i="11" s="1"/>
  <c r="AC1001" i="11" s="1"/>
  <c r="AC993" i="11" s="1"/>
  <c r="AT947" i="11"/>
  <c r="AT942" i="11" s="1"/>
  <c r="AT941" i="11" s="1"/>
  <c r="AV948" i="11"/>
  <c r="AV947" i="11" s="1"/>
  <c r="AK825" i="11"/>
  <c r="AK823" i="11" s="1"/>
  <c r="AK822" i="11" s="1"/>
  <c r="AI823" i="11"/>
  <c r="AI822" i="11" s="1"/>
  <c r="S730" i="11"/>
  <c r="X731" i="11"/>
  <c r="X730" i="11" s="1"/>
  <c r="Q729" i="11"/>
  <c r="N728" i="11"/>
  <c r="N719" i="11" s="1"/>
  <c r="N718" i="11" s="1"/>
  <c r="AG709" i="11"/>
  <c r="AR708" i="11"/>
  <c r="AP707" i="11"/>
  <c r="AP706" i="11" s="1"/>
  <c r="AP705" i="11" s="1"/>
  <c r="AK701" i="11"/>
  <c r="AK700" i="11" s="1"/>
  <c r="AI700" i="11"/>
  <c r="Z687" i="11"/>
  <c r="Z686" i="11" s="1"/>
  <c r="Z685" i="11" s="1"/>
  <c r="Z677" i="11" s="1"/>
  <c r="M685" i="11"/>
  <c r="M677" i="11" s="1"/>
  <c r="AE683" i="11"/>
  <c r="AE682" i="11" s="1"/>
  <c r="AE681" i="11" s="1"/>
  <c r="AE680" i="11" s="1"/>
  <c r="AE679" i="11" s="1"/>
  <c r="AE678" i="11" s="1"/>
  <c r="AG684" i="11"/>
  <c r="Q675" i="11"/>
  <c r="N674" i="11"/>
  <c r="N673" i="11" s="1"/>
  <c r="N672" i="11" s="1"/>
  <c r="N671" i="11" s="1"/>
  <c r="N670" i="11" s="1"/>
  <c r="N669" i="11" s="1"/>
  <c r="AC641" i="11"/>
  <c r="AC640" i="11" s="1"/>
  <c r="AC639" i="11" s="1"/>
  <c r="AG635" i="11"/>
  <c r="H898" i="11"/>
  <c r="H897" i="11" s="1"/>
  <c r="H886" i="11" s="1"/>
  <c r="H869" i="11" s="1"/>
  <c r="AI852" i="11"/>
  <c r="AG851" i="11"/>
  <c r="Q787" i="11"/>
  <c r="N786" i="11"/>
  <c r="N785" i="11" s="1"/>
  <c r="N784" i="11" s="1"/>
  <c r="N783" i="11" s="1"/>
  <c r="N768" i="11" s="1"/>
  <c r="S775" i="11"/>
  <c r="Q774" i="11"/>
  <c r="Q771" i="11" s="1"/>
  <c r="Q770" i="11" s="1"/>
  <c r="Q769" i="11" s="1"/>
  <c r="W717" i="11"/>
  <c r="W716" i="11" s="1"/>
  <c r="W685" i="11" s="1"/>
  <c r="W677" i="11" s="1"/>
  <c r="AK725" i="11"/>
  <c r="AK724" i="11" s="1"/>
  <c r="AI724" i="11"/>
  <c r="AI721" i="11"/>
  <c r="AG720" i="11"/>
  <c r="AG719" i="11" s="1"/>
  <c r="AG718" i="11" s="1"/>
  <c r="AN533" i="11"/>
  <c r="AN489" i="11" s="1"/>
  <c r="H827" i="11"/>
  <c r="H826" i="11" s="1"/>
  <c r="AK731" i="11"/>
  <c r="AK730" i="11" s="1"/>
  <c r="AI730" i="11"/>
  <c r="S724" i="11"/>
  <c r="X725" i="11"/>
  <c r="X724" i="11" s="1"/>
  <c r="AT699" i="11"/>
  <c r="AR698" i="11"/>
  <c r="AG601" i="11"/>
  <c r="AG600" i="11" s="1"/>
  <c r="AG599" i="11" s="1"/>
  <c r="AG598" i="11" s="1"/>
  <c r="AG597" i="11" s="1"/>
  <c r="AI602" i="11"/>
  <c r="AR549" i="11"/>
  <c r="AP548" i="11"/>
  <c r="AR495" i="11"/>
  <c r="AP494" i="11"/>
  <c r="AP493" i="11" s="1"/>
  <c r="AP492" i="11" s="1"/>
  <c r="AP491" i="11" s="1"/>
  <c r="AP490" i="11" s="1"/>
  <c r="AV467" i="11"/>
  <c r="AV466" i="11" s="1"/>
  <c r="AV465" i="11" s="1"/>
  <c r="AV464" i="11" s="1"/>
  <c r="AT466" i="11"/>
  <c r="AT465" i="11" s="1"/>
  <c r="AT464" i="11" s="1"/>
  <c r="L444" i="11"/>
  <c r="L438" i="11" s="1"/>
  <c r="L437" i="11" s="1"/>
  <c r="L436" i="11" s="1"/>
  <c r="L435" i="11" s="1"/>
  <c r="N445" i="11"/>
  <c r="AC377" i="11"/>
  <c r="AC315" i="11"/>
  <c r="AC314" i="11" s="1"/>
  <c r="AC313" i="11" s="1"/>
  <c r="AC312" i="11" s="1"/>
  <c r="AE740" i="11"/>
  <c r="AE739" i="11" s="1"/>
  <c r="AG741" i="11"/>
  <c r="AK734" i="11"/>
  <c r="AK733" i="11" s="1"/>
  <c r="AK732" i="11" s="1"/>
  <c r="AI733" i="11"/>
  <c r="AI732" i="11" s="1"/>
  <c r="L690" i="11"/>
  <c r="L689" i="11" s="1"/>
  <c r="L688" i="11" s="1"/>
  <c r="N691" i="11"/>
  <c r="AR603" i="11"/>
  <c r="AP601" i="11"/>
  <c r="AP600" i="11" s="1"/>
  <c r="AP599" i="11" s="1"/>
  <c r="AP598" i="11" s="1"/>
  <c r="AP597" i="11" s="1"/>
  <c r="AE595" i="11"/>
  <c r="I533" i="11"/>
  <c r="I489" i="11" s="1"/>
  <c r="X517" i="11"/>
  <c r="X516" i="11" s="1"/>
  <c r="X515" i="11" s="1"/>
  <c r="S516" i="11"/>
  <c r="S515" i="11" s="1"/>
  <c r="AT480" i="11"/>
  <c r="AT479" i="11" s="1"/>
  <c r="AT478" i="11" s="1"/>
  <c r="AT477" i="11" s="1"/>
  <c r="AT476" i="11" s="1"/>
  <c r="AV481" i="11"/>
  <c r="AV480" i="11" s="1"/>
  <c r="AV479" i="11" s="1"/>
  <c r="AV478" i="11" s="1"/>
  <c r="AV477" i="11" s="1"/>
  <c r="AV476" i="11" s="1"/>
  <c r="AV463" i="11"/>
  <c r="AV462" i="11" s="1"/>
  <c r="AV461" i="11" s="1"/>
  <c r="AV460" i="11" s="1"/>
  <c r="AV459" i="11" s="1"/>
  <c r="AV448" i="11" s="1"/>
  <c r="AV434" i="11" s="1"/>
  <c r="AT462" i="11"/>
  <c r="AT461" i="11" s="1"/>
  <c r="AT460" i="11" s="1"/>
  <c r="AT739" i="11"/>
  <c r="AG693" i="11"/>
  <c r="AE692" i="11"/>
  <c r="AV675" i="11"/>
  <c r="AV674" i="11" s="1"/>
  <c r="AV673" i="11" s="1"/>
  <c r="AV672" i="11" s="1"/>
  <c r="AV671" i="11" s="1"/>
  <c r="AV670" i="11" s="1"/>
  <c r="AV669" i="11" s="1"/>
  <c r="AT674" i="11"/>
  <c r="AT673" i="11" s="1"/>
  <c r="AT672" i="11" s="1"/>
  <c r="AT671" i="11" s="1"/>
  <c r="AT670" i="11" s="1"/>
  <c r="AT669" i="11" s="1"/>
  <c r="N643" i="11"/>
  <c r="N642" i="11" s="1"/>
  <c r="N641" i="11" s="1"/>
  <c r="N640" i="11" s="1"/>
  <c r="N639" i="11" s="1"/>
  <c r="N629" i="11" s="1"/>
  <c r="N628" i="11" s="1"/>
  <c r="Q644" i="11"/>
  <c r="X581" i="11"/>
  <c r="X579" i="11" s="1"/>
  <c r="X578" i="11" s="1"/>
  <c r="S579" i="11"/>
  <c r="S578" i="11" s="1"/>
  <c r="L559" i="11"/>
  <c r="N560" i="11"/>
  <c r="L545" i="11"/>
  <c r="L544" i="11" s="1"/>
  <c r="L543" i="11" s="1"/>
  <c r="H520" i="11"/>
  <c r="H514" i="11" s="1"/>
  <c r="H513" i="11" s="1"/>
  <c r="H496" i="11" s="1"/>
  <c r="N465" i="11"/>
  <c r="N464" i="11" s="1"/>
  <c r="L452" i="11"/>
  <c r="L451" i="11" s="1"/>
  <c r="L450" i="11" s="1"/>
  <c r="L449" i="11" s="1"/>
  <c r="L448" i="11" s="1"/>
  <c r="L434" i="11" s="1"/>
  <c r="N453" i="11"/>
  <c r="AP340" i="11"/>
  <c r="AG286" i="11"/>
  <c r="AG285" i="11" s="1"/>
  <c r="AT646" i="11"/>
  <c r="AT645" i="11" s="1"/>
  <c r="AV647" i="11"/>
  <c r="AV646" i="11" s="1"/>
  <c r="AV645" i="11" s="1"/>
  <c r="AI532" i="11"/>
  <c r="AG531" i="11"/>
  <c r="AT487" i="11"/>
  <c r="AT486" i="11" s="1"/>
  <c r="AT485" i="11" s="1"/>
  <c r="AT484" i="11" s="1"/>
  <c r="AT483" i="11" s="1"/>
  <c r="AT482" i="11" s="1"/>
  <c r="AV488" i="11"/>
  <c r="AV487" i="11" s="1"/>
  <c r="AV486" i="11" s="1"/>
  <c r="AV485" i="11" s="1"/>
  <c r="AV484" i="11" s="1"/>
  <c r="AV483" i="11" s="1"/>
  <c r="AV482" i="11" s="1"/>
  <c r="Q463" i="11"/>
  <c r="N462" i="11"/>
  <c r="N461" i="11" s="1"/>
  <c r="N460" i="11" s="1"/>
  <c r="N459" i="11" s="1"/>
  <c r="AT430" i="11"/>
  <c r="AR429" i="11"/>
  <c r="AR426" i="11" s="1"/>
  <c r="AI400" i="11"/>
  <c r="AG399" i="11"/>
  <c r="AG390" i="11" s="1"/>
  <c r="AG389" i="11" s="1"/>
  <c r="AG388" i="11" s="1"/>
  <c r="AE386" i="11"/>
  <c r="AE385" i="11" s="1"/>
  <c r="AE384" i="11" s="1"/>
  <c r="AG387" i="11"/>
  <c r="AR351" i="11"/>
  <c r="AP350" i="11"/>
  <c r="AV346" i="11"/>
  <c r="AV345" i="11" s="1"/>
  <c r="AV340" i="11" s="1"/>
  <c r="AT345" i="11"/>
  <c r="S323" i="11"/>
  <c r="Q322" i="11"/>
  <c r="AT295" i="11"/>
  <c r="AR293" i="11"/>
  <c r="S278" i="11"/>
  <c r="Q277" i="11"/>
  <c r="Q274" i="11" s="1"/>
  <c r="N263" i="11"/>
  <c r="L261" i="11"/>
  <c r="L257" i="11" s="1"/>
  <c r="AC144" i="11"/>
  <c r="AI992" i="11"/>
  <c r="AG991" i="11"/>
  <c r="AG990" i="11" s="1"/>
  <c r="AR315" i="11"/>
  <c r="AR314" i="11" s="1"/>
  <c r="AR313" i="11" s="1"/>
  <c r="AR312" i="11" s="1"/>
  <c r="L303" i="11"/>
  <c r="N304" i="11"/>
  <c r="L270" i="11"/>
  <c r="L269" i="11" s="1"/>
  <c r="L268" i="11" s="1"/>
  <c r="L267" i="11" s="1"/>
  <c r="L266" i="11" s="1"/>
  <c r="N271" i="11"/>
  <c r="S723" i="11"/>
  <c r="Q722" i="11"/>
  <c r="AK713" i="11"/>
  <c r="AK712" i="11" s="1"/>
  <c r="AI712" i="11"/>
  <c r="AE554" i="11"/>
  <c r="L529" i="11"/>
  <c r="L528" i="11" s="1"/>
  <c r="L527" i="11" s="1"/>
  <c r="L526" i="11" s="1"/>
  <c r="L525" i="11" s="1"/>
  <c r="N530" i="11"/>
  <c r="AG517" i="11"/>
  <c r="AE516" i="11"/>
  <c r="AE515" i="11" s="1"/>
  <c r="AK463" i="11"/>
  <c r="AK462" i="11" s="1"/>
  <c r="AK461" i="11" s="1"/>
  <c r="AK460" i="11" s="1"/>
  <c r="AK459" i="11" s="1"/>
  <c r="AI462" i="11"/>
  <c r="AI461" i="11" s="1"/>
  <c r="AI460" i="11" s="1"/>
  <c r="N427" i="11"/>
  <c r="N426" i="11" s="1"/>
  <c r="Q428" i="11"/>
  <c r="AK383" i="11"/>
  <c r="AK382" i="11" s="1"/>
  <c r="AI382" i="11"/>
  <c r="AK381" i="11"/>
  <c r="AK380" i="11" s="1"/>
  <c r="AI380" i="11"/>
  <c r="AK379" i="11"/>
  <c r="AK378" i="11" s="1"/>
  <c r="AI378" i="11"/>
  <c r="N355" i="11"/>
  <c r="L353" i="11"/>
  <c r="AI351" i="11"/>
  <c r="AG350" i="11"/>
  <c r="L348" i="11"/>
  <c r="L347" i="11" s="1"/>
  <c r="N349" i="11"/>
  <c r="AE340" i="11"/>
  <c r="AG315" i="11"/>
  <c r="AT274" i="11"/>
  <c r="AR256" i="11"/>
  <c r="AP255" i="11"/>
  <c r="AP254" i="11" s="1"/>
  <c r="AR250" i="11"/>
  <c r="AP249" i="11"/>
  <c r="AP248" i="11" s="1"/>
  <c r="AP247" i="11" s="1"/>
  <c r="AP246" i="11" s="1"/>
  <c r="AP245" i="11" s="1"/>
  <c r="AN235" i="11"/>
  <c r="AN234" i="11" s="1"/>
  <c r="AN210" i="11" s="1"/>
  <c r="AC705" i="11"/>
  <c r="AE411" i="11"/>
  <c r="AE410" i="11" s="1"/>
  <c r="AE409" i="11" s="1"/>
  <c r="AE402" i="11" s="1"/>
  <c r="AG412" i="11"/>
  <c r="AV379" i="11"/>
  <c r="AV378" i="11" s="1"/>
  <c r="AT378" i="11"/>
  <c r="AT377" i="11" s="1"/>
  <c r="AA292" i="11"/>
  <c r="AA291" i="11" s="1"/>
  <c r="AA284" i="11" s="1"/>
  <c r="AA283" i="11" s="1"/>
  <c r="AA282" i="11" s="1"/>
  <c r="L280" i="11"/>
  <c r="L279" i="11" s="1"/>
  <c r="L273" i="11" s="1"/>
  <c r="L272" i="11" s="1"/>
  <c r="N281" i="11"/>
  <c r="H556" i="11"/>
  <c r="H555" i="11" s="1"/>
  <c r="H554" i="11" s="1"/>
  <c r="H533" i="11" s="1"/>
  <c r="H489" i="11" s="1"/>
  <c r="AC511" i="11"/>
  <c r="AC510" i="11" s="1"/>
  <c r="AC509" i="11" s="1"/>
  <c r="AC497" i="11" s="1"/>
  <c r="AE512" i="11"/>
  <c r="AT444" i="11"/>
  <c r="AV445" i="11"/>
  <c r="AV444" i="11" s="1"/>
  <c r="AR416" i="11"/>
  <c r="AP415" i="11"/>
  <c r="AP414" i="11" s="1"/>
  <c r="AP413" i="11" s="1"/>
  <c r="AP402" i="11" s="1"/>
  <c r="AP401" i="11" s="1"/>
  <c r="AR376" i="11"/>
  <c r="AP375" i="11"/>
  <c r="AP372" i="11" s="1"/>
  <c r="L359" i="11"/>
  <c r="N360" i="11"/>
  <c r="AC339" i="11"/>
  <c r="AC338" i="11" s="1"/>
  <c r="AC332" i="11" s="1"/>
  <c r="AK323" i="11"/>
  <c r="AK322" i="11" s="1"/>
  <c r="AI322" i="11"/>
  <c r="N297" i="11"/>
  <c r="L296" i="11"/>
  <c r="L292" i="11" s="1"/>
  <c r="L291" i="11" s="1"/>
  <c r="L284" i="11" s="1"/>
  <c r="L283" i="11" s="1"/>
  <c r="AP243" i="11"/>
  <c r="AP242" i="11" s="1"/>
  <c r="AP241" i="11" s="1"/>
  <c r="AR244" i="11"/>
  <c r="Q310" i="11"/>
  <c r="S311" i="11"/>
  <c r="AV300" i="11"/>
  <c r="AV299" i="11" s="1"/>
  <c r="AT299" i="11"/>
  <c r="AH282" i="11"/>
  <c r="AH56" i="11" s="1"/>
  <c r="AH1161" i="11" s="1"/>
  <c r="AH1170" i="11" s="1"/>
  <c r="AR271" i="11"/>
  <c r="AP270" i="11"/>
  <c r="AP269" i="11" s="1"/>
  <c r="AP268" i="11" s="1"/>
  <c r="AP267" i="11" s="1"/>
  <c r="AP266" i="11" s="1"/>
  <c r="S260" i="11"/>
  <c r="Q258" i="11"/>
  <c r="AI349" i="11"/>
  <c r="AG348" i="11"/>
  <c r="AG347" i="11" s="1"/>
  <c r="AI325" i="11"/>
  <c r="AI324" i="11" s="1"/>
  <c r="L238" i="11"/>
  <c r="L237" i="11" s="1"/>
  <c r="L236" i="11" s="1"/>
  <c r="L235" i="11" s="1"/>
  <c r="L234" i="11" s="1"/>
  <c r="N239" i="11"/>
  <c r="P210" i="11"/>
  <c r="U210" i="11"/>
  <c r="U56" i="11" s="1"/>
  <c r="AR202" i="11"/>
  <c r="AP201" i="11"/>
  <c r="AG176" i="11"/>
  <c r="AG175" i="11" s="1"/>
  <c r="AG174" i="11" s="1"/>
  <c r="AI177" i="11"/>
  <c r="AK163" i="11"/>
  <c r="AK162" i="11" s="1"/>
  <c r="AI162" i="11"/>
  <c r="L158" i="11"/>
  <c r="L151" i="11" s="1"/>
  <c r="N159" i="11"/>
  <c r="AR112" i="11"/>
  <c r="AP111" i="11"/>
  <c r="AP110" i="11" s="1"/>
  <c r="AP106" i="11" s="1"/>
  <c r="AP105" i="11" s="1"/>
  <c r="AE102" i="11"/>
  <c r="AE101" i="11" s="1"/>
  <c r="AE100" i="11" s="1"/>
  <c r="AR91" i="11"/>
  <c r="AP89" i="11"/>
  <c r="Q40" i="11"/>
  <c r="S41" i="11"/>
  <c r="Q36" i="11"/>
  <c r="S37" i="11"/>
  <c r="AE17" i="11"/>
  <c r="AG18" i="11"/>
  <c r="AV61" i="11"/>
  <c r="AV60" i="11" s="1"/>
  <c r="AV59" i="11" s="1"/>
  <c r="AV58" i="11" s="1"/>
  <c r="AT60" i="11"/>
  <c r="AT59" i="11" s="1"/>
  <c r="AT58" i="11" s="1"/>
  <c r="AI37" i="11"/>
  <c r="Q136" i="11"/>
  <c r="N135" i="11"/>
  <c r="L128" i="11"/>
  <c r="L127" i="11" s="1"/>
  <c r="L126" i="11" s="1"/>
  <c r="N129" i="11"/>
  <c r="L89" i="11"/>
  <c r="L74" i="11" s="1"/>
  <c r="L73" i="11" s="1"/>
  <c r="L72" i="11" s="1"/>
  <c r="AN64" i="11"/>
  <c r="V56" i="11"/>
  <c r="V1161" i="11" s="1"/>
  <c r="V1170" i="11" s="1"/>
  <c r="AI43" i="11"/>
  <c r="AG42" i="11"/>
  <c r="Q14" i="11"/>
  <c r="Q13" i="11" s="1"/>
  <c r="Q12" i="11" s="1"/>
  <c r="Q11" i="11" s="1"/>
  <c r="L229" i="11"/>
  <c r="L228" i="11" s="1"/>
  <c r="L227" i="11" s="1"/>
  <c r="Q202" i="11"/>
  <c r="N201" i="11"/>
  <c r="AC183" i="11"/>
  <c r="AC182" i="11" s="1"/>
  <c r="AC166" i="11" s="1"/>
  <c r="AI159" i="11"/>
  <c r="AG158" i="11"/>
  <c r="N157" i="11"/>
  <c r="L156" i="11"/>
  <c r="AV140" i="11"/>
  <c r="AV139" i="11" s="1"/>
  <c r="AT139" i="11"/>
  <c r="AV136" i="11"/>
  <c r="AV135" i="11" s="1"/>
  <c r="AT135" i="11"/>
  <c r="AE119" i="11"/>
  <c r="AG120" i="11"/>
  <c r="AV90" i="11"/>
  <c r="AG85" i="11"/>
  <c r="AE84" i="11"/>
  <c r="AE74" i="11" s="1"/>
  <c r="AE73" i="11" s="1"/>
  <c r="AE72" i="11" s="1"/>
  <c r="AE64" i="11" s="1"/>
  <c r="AG81" i="11"/>
  <c r="AE80" i="11"/>
  <c r="S186" i="11"/>
  <c r="X187" i="11"/>
  <c r="X186" i="11" s="1"/>
  <c r="Q61" i="11"/>
  <c r="N60" i="11"/>
  <c r="N59" i="11" s="1"/>
  <c r="N58" i="11" s="1"/>
  <c r="S295" i="11"/>
  <c r="Q293" i="11"/>
  <c r="AI271" i="11"/>
  <c r="AG270" i="11"/>
  <c r="AG269" i="11" s="1"/>
  <c r="AG268" i="11" s="1"/>
  <c r="AG267" i="11" s="1"/>
  <c r="AE253" i="11"/>
  <c r="AE252" i="11" s="1"/>
  <c r="AE251" i="11" s="1"/>
  <c r="S218" i="11"/>
  <c r="Q217" i="11"/>
  <c r="T210" i="11"/>
  <c r="T56" i="11" s="1"/>
  <c r="T1161" i="11" s="1"/>
  <c r="G210" i="11"/>
  <c r="L168" i="11"/>
  <c r="AP156" i="11"/>
  <c r="AR157" i="11"/>
  <c r="AG145" i="11"/>
  <c r="AG144" i="11" s="1"/>
  <c r="AG131" i="11" s="1"/>
  <c r="AI146" i="11"/>
  <c r="L141" i="11"/>
  <c r="L132" i="11" s="1"/>
  <c r="L131" i="11" s="1"/>
  <c r="AT85" i="11"/>
  <c r="AR84" i="11"/>
  <c r="AT81" i="11"/>
  <c r="AR80" i="11"/>
  <c r="Q71" i="11"/>
  <c r="N70" i="11"/>
  <c r="AG49" i="11"/>
  <c r="AE48" i="11"/>
  <c r="AE47" i="11" s="1"/>
  <c r="AE46" i="11" s="1"/>
  <c r="AE40" i="11"/>
  <c r="AG41" i="11"/>
  <c r="AI281" i="11"/>
  <c r="AG280" i="11"/>
  <c r="AG279" i="11" s="1"/>
  <c r="AC214" i="11"/>
  <c r="AC213" i="11" s="1"/>
  <c r="AC212" i="11" s="1"/>
  <c r="AC211" i="11" s="1"/>
  <c r="AC210" i="11" s="1"/>
  <c r="AI208" i="11"/>
  <c r="AG207" i="11"/>
  <c r="AN125" i="11"/>
  <c r="AN104" i="11" s="1"/>
  <c r="S155" i="11"/>
  <c r="Q154" i="11"/>
  <c r="AI69" i="11"/>
  <c r="AG68" i="11"/>
  <c r="AI99" i="11"/>
  <c r="AG98" i="11"/>
  <c r="AG97" i="11" s="1"/>
  <c r="AG96" i="11" s="1"/>
  <c r="AG95" i="11" s="1"/>
  <c r="AG94" i="11" s="1"/>
  <c r="AT17" i="11"/>
  <c r="AJ1161" i="11" l="1"/>
  <c r="AJ1170" i="11" s="1"/>
  <c r="W1161" i="11"/>
  <c r="W1170" i="11" s="1"/>
  <c r="AK709" i="11"/>
  <c r="G1161" i="11"/>
  <c r="G1172" i="11" s="1"/>
  <c r="AI709" i="11"/>
  <c r="AS1161" i="11"/>
  <c r="AS1170" i="11" s="1"/>
  <c r="Z1161" i="11"/>
  <c r="Z1164" i="11" s="1"/>
  <c r="AG587" i="11"/>
  <c r="AG586" i="11" s="1"/>
  <c r="AG569" i="11" s="1"/>
  <c r="AG568" i="11" s="1"/>
  <c r="AG567" i="11" s="1"/>
  <c r="AG566" i="11" s="1"/>
  <c r="AG565" i="11" s="1"/>
  <c r="AI589" i="11"/>
  <c r="P56" i="11"/>
  <c r="P1161" i="11" s="1"/>
  <c r="O1170" i="11" s="1"/>
  <c r="I56" i="11"/>
  <c r="M1161" i="11"/>
  <c r="M1168" i="11" s="1"/>
  <c r="AU1161" i="11"/>
  <c r="AU1170" i="11" s="1"/>
  <c r="AN57" i="11"/>
  <c r="AP151" i="11"/>
  <c r="AP104" i="11" s="1"/>
  <c r="AO1161" i="11"/>
  <c r="AL1161" i="11"/>
  <c r="AL1164" i="11" s="1"/>
  <c r="Y1161" i="11"/>
  <c r="Y1164" i="11" s="1"/>
  <c r="I1161" i="11"/>
  <c r="J1161" i="11"/>
  <c r="AN1113" i="11"/>
  <c r="AN1114" i="11"/>
  <c r="AB1161" i="11"/>
  <c r="AK208" i="11"/>
  <c r="AK207" i="11" s="1"/>
  <c r="AI207" i="11"/>
  <c r="X185" i="11"/>
  <c r="X184" i="11" s="1"/>
  <c r="AG102" i="11"/>
  <c r="AG101" i="11" s="1"/>
  <c r="AG100" i="11" s="1"/>
  <c r="Q349" i="11"/>
  <c r="N348" i="11"/>
  <c r="AT495" i="11"/>
  <c r="AR494" i="11"/>
  <c r="AR493" i="11" s="1"/>
  <c r="AR492" i="11" s="1"/>
  <c r="AR491" i="11" s="1"/>
  <c r="AR490" i="11" s="1"/>
  <c r="AK775" i="11"/>
  <c r="AK774" i="11" s="1"/>
  <c r="AK771" i="11" s="1"/>
  <c r="AI774" i="11"/>
  <c r="AI771" i="11" s="1"/>
  <c r="AI950" i="11"/>
  <c r="AG949" i="11"/>
  <c r="S811" i="11"/>
  <c r="Q810" i="11"/>
  <c r="AI41" i="11"/>
  <c r="AG40" i="11"/>
  <c r="L166" i="11"/>
  <c r="S217" i="11"/>
  <c r="X218" i="11"/>
  <c r="X217" i="11" s="1"/>
  <c r="AK37" i="11"/>
  <c r="AI412" i="11"/>
  <c r="AG411" i="11"/>
  <c r="AG410" i="11" s="1"/>
  <c r="AG409" i="11" s="1"/>
  <c r="AG402" i="11" s="1"/>
  <c r="Q304" i="11"/>
  <c r="N303" i="11"/>
  <c r="AI693" i="11"/>
  <c r="AG692" i="11"/>
  <c r="AG689" i="11" s="1"/>
  <c r="AG688" i="11" s="1"/>
  <c r="AI756" i="11"/>
  <c r="AK757" i="11"/>
  <c r="AK756" i="11" s="1"/>
  <c r="AT795" i="11"/>
  <c r="AR794" i="11"/>
  <c r="Q757" i="11"/>
  <c r="N756" i="11"/>
  <c r="Q896" i="11"/>
  <c r="N895" i="11"/>
  <c r="N894" i="11" s="1"/>
  <c r="N893" i="11" s="1"/>
  <c r="N888" i="11" s="1"/>
  <c r="N887" i="11" s="1"/>
  <c r="AI969" i="11"/>
  <c r="AK971" i="11"/>
  <c r="AK969" i="11" s="1"/>
  <c r="S146" i="11"/>
  <c r="Q145" i="11"/>
  <c r="Q206" i="11"/>
  <c r="N205" i="11"/>
  <c r="AG1130" i="11"/>
  <c r="AI1131" i="11"/>
  <c r="AK204" i="11"/>
  <c r="AK203" i="11" s="1"/>
  <c r="AI203" i="11"/>
  <c r="S140" i="11"/>
  <c r="Q139" i="11"/>
  <c r="S124" i="11"/>
  <c r="Q123" i="11"/>
  <c r="Q122" i="11" s="1"/>
  <c r="Q121" i="11" s="1"/>
  <c r="AT93" i="11"/>
  <c r="AR92" i="11"/>
  <c r="AK206" i="11"/>
  <c r="AK205" i="11" s="1"/>
  <c r="AI205" i="11"/>
  <c r="AT99" i="11"/>
  <c r="AR98" i="11"/>
  <c r="AR97" i="11" s="1"/>
  <c r="AR96" i="11" s="1"/>
  <c r="AR95" i="11" s="1"/>
  <c r="AR94" i="11" s="1"/>
  <c r="AK265" i="11"/>
  <c r="AK264" i="11" s="1"/>
  <c r="AI264" i="11"/>
  <c r="S395" i="11"/>
  <c r="X396" i="11"/>
  <c r="X395" i="11" s="1"/>
  <c r="AK549" i="11"/>
  <c r="AK548" i="11" s="1"/>
  <c r="AI548" i="11"/>
  <c r="S726" i="11"/>
  <c r="X727" i="11"/>
  <c r="X726" i="11" s="1"/>
  <c r="AG480" i="11"/>
  <c r="AG479" i="11" s="1"/>
  <c r="AG478" i="11" s="1"/>
  <c r="AG477" i="11" s="1"/>
  <c r="AG476" i="11" s="1"/>
  <c r="AI481" i="11"/>
  <c r="X668" i="11"/>
  <c r="X667" i="11" s="1"/>
  <c r="X666" i="11" s="1"/>
  <c r="X665" i="11" s="1"/>
  <c r="X664" i="11" s="1"/>
  <c r="X663" i="11" s="1"/>
  <c r="X662" i="11" s="1"/>
  <c r="S667" i="11"/>
  <c r="S666" i="11" s="1"/>
  <c r="S665" i="11" s="1"/>
  <c r="S664" i="11" s="1"/>
  <c r="S663" i="11" s="1"/>
  <c r="S662" i="11" s="1"/>
  <c r="AI1010" i="11"/>
  <c r="AG1009" i="11"/>
  <c r="S661" i="11"/>
  <c r="Q659" i="11"/>
  <c r="Q658" i="11" s="1"/>
  <c r="Q657" i="11" s="1"/>
  <c r="Q656" i="11" s="1"/>
  <c r="AI755" i="11"/>
  <c r="AI754" i="11" s="1"/>
  <c r="AV852" i="11"/>
  <c r="AV851" i="11" s="1"/>
  <c r="AT851" i="11"/>
  <c r="AT848" i="11" s="1"/>
  <c r="AT847" i="11" s="1"/>
  <c r="AT846" i="11" s="1"/>
  <c r="AT805" i="11"/>
  <c r="AR803" i="11"/>
  <c r="AR802" i="11" s="1"/>
  <c r="AR801" i="11" s="1"/>
  <c r="S917" i="11"/>
  <c r="Q916" i="11"/>
  <c r="Q915" i="11" s="1"/>
  <c r="AE1027" i="11"/>
  <c r="AE1026" i="11" s="1"/>
  <c r="AE1025" i="11" s="1"/>
  <c r="AE1024" i="11" s="1"/>
  <c r="AE1023" i="11" s="1"/>
  <c r="AE1022" i="11" s="1"/>
  <c r="AG1028" i="11"/>
  <c r="S1069" i="11"/>
  <c r="S1068" i="11" s="1"/>
  <c r="S1064" i="11" s="1"/>
  <c r="S1063" i="11" s="1"/>
  <c r="X1070" i="11"/>
  <c r="X1069" i="11" s="1"/>
  <c r="X1068" i="11" s="1"/>
  <c r="X1064" i="11" s="1"/>
  <c r="X1063" i="11" s="1"/>
  <c r="AI1102" i="11"/>
  <c r="AG1101" i="11"/>
  <c r="S318" i="11"/>
  <c r="Q316" i="11"/>
  <c r="AT433" i="11"/>
  <c r="AR432" i="11"/>
  <c r="AR431" i="11" s="1"/>
  <c r="AR425" i="11" s="1"/>
  <c r="AR424" i="11" s="1"/>
  <c r="AR423" i="11" s="1"/>
  <c r="AR422" i="11" s="1"/>
  <c r="AG643" i="11"/>
  <c r="AG642" i="11" s="1"/>
  <c r="AI644" i="11"/>
  <c r="S650" i="11"/>
  <c r="X651" i="11"/>
  <c r="X650" i="11" s="1"/>
  <c r="AI845" i="11"/>
  <c r="AG844" i="11"/>
  <c r="AG82" i="11"/>
  <c r="AI83" i="11"/>
  <c r="AT172" i="11"/>
  <c r="AR171" i="11"/>
  <c r="AR170" i="11" s="1"/>
  <c r="AR169" i="11" s="1"/>
  <c r="X214" i="11"/>
  <c r="X213" i="11" s="1"/>
  <c r="X212" i="11" s="1"/>
  <c r="AK54" i="11"/>
  <c r="AK53" i="11" s="1"/>
  <c r="AK52" i="11" s="1"/>
  <c r="AK51" i="11" s="1"/>
  <c r="AK50" i="11" s="1"/>
  <c r="AI53" i="11"/>
  <c r="AI52" i="11" s="1"/>
  <c r="AI51" i="11" s="1"/>
  <c r="AI50" i="11" s="1"/>
  <c r="Q376" i="11"/>
  <c r="N375" i="11"/>
  <c r="AK406" i="11"/>
  <c r="AK405" i="11" s="1"/>
  <c r="AI405" i="11"/>
  <c r="S381" i="11"/>
  <c r="Q380" i="11"/>
  <c r="AT263" i="11"/>
  <c r="AR261" i="11"/>
  <c r="AR257" i="11" s="1"/>
  <c r="AI345" i="11"/>
  <c r="AK346" i="11"/>
  <c r="AK345" i="11" s="1"/>
  <c r="AK530" i="11"/>
  <c r="AK529" i="11" s="1"/>
  <c r="AI529" i="11"/>
  <c r="AI528" i="11" s="1"/>
  <c r="AI527" i="11" s="1"/>
  <c r="AI526" i="11" s="1"/>
  <c r="AI525" i="11" s="1"/>
  <c r="AE687" i="11"/>
  <c r="AE686" i="11" s="1"/>
  <c r="AV661" i="11"/>
  <c r="AV659" i="11" s="1"/>
  <c r="AV658" i="11" s="1"/>
  <c r="AV657" i="11" s="1"/>
  <c r="AV656" i="11" s="1"/>
  <c r="AT659" i="11"/>
  <c r="AT658" i="11" s="1"/>
  <c r="AT657" i="11" s="1"/>
  <c r="AT656" i="11" s="1"/>
  <c r="AI743" i="11"/>
  <c r="AG742" i="11"/>
  <c r="AG764" i="11"/>
  <c r="AG763" i="11" s="1"/>
  <c r="AG762" i="11" s="1"/>
  <c r="AG753" i="11" s="1"/>
  <c r="AG752" i="11" s="1"/>
  <c r="AI765" i="11"/>
  <c r="S951" i="11"/>
  <c r="X952" i="11"/>
  <c r="X951" i="11" s="1"/>
  <c r="AE1074" i="11"/>
  <c r="AE1073" i="11" s="1"/>
  <c r="AE1072" i="11" s="1"/>
  <c r="AE1071" i="11" s="1"/>
  <c r="AE1062" i="11" s="1"/>
  <c r="AE1053" i="11" s="1"/>
  <c r="AG1075" i="11"/>
  <c r="Q1156" i="11"/>
  <c r="N1155" i="11"/>
  <c r="N1154" i="11" s="1"/>
  <c r="N1153" i="11" s="1"/>
  <c r="N1152" i="11" s="1"/>
  <c r="N1151" i="11" s="1"/>
  <c r="N1150" i="11" s="1"/>
  <c r="AG39" i="11"/>
  <c r="AE36" i="11"/>
  <c r="AE35" i="11" s="1"/>
  <c r="AE34" i="11" s="1"/>
  <c r="AE33" i="11" s="1"/>
  <c r="AE32" i="11" s="1"/>
  <c r="S134" i="11"/>
  <c r="Q133" i="11"/>
  <c r="Q69" i="11"/>
  <c r="N68" i="11"/>
  <c r="N67" i="11" s="1"/>
  <c r="N66" i="11" s="1"/>
  <c r="N65" i="11" s="1"/>
  <c r="AK337" i="11"/>
  <c r="AK336" i="11" s="1"/>
  <c r="AK335" i="11" s="1"/>
  <c r="AK334" i="11" s="1"/>
  <c r="AK333" i="11" s="1"/>
  <c r="AI336" i="11"/>
  <c r="AI335" i="11" s="1"/>
  <c r="AI334" i="11" s="1"/>
  <c r="AI333" i="11" s="1"/>
  <c r="AI458" i="11"/>
  <c r="AG457" i="11"/>
  <c r="AG456" i="11" s="1"/>
  <c r="AG455" i="11" s="1"/>
  <c r="AG454" i="11" s="1"/>
  <c r="AG448" i="11" s="1"/>
  <c r="AG434" i="11" s="1"/>
  <c r="N709" i="11"/>
  <c r="Q842" i="11"/>
  <c r="N841" i="11"/>
  <c r="N840" i="11" s="1"/>
  <c r="N839" i="11" s="1"/>
  <c r="N838" i="11" s="1"/>
  <c r="N837" i="11" s="1"/>
  <c r="N836" i="11" s="1"/>
  <c r="S940" i="11"/>
  <c r="Q939" i="11"/>
  <c r="AA677" i="11"/>
  <c r="S71" i="11"/>
  <c r="Q70" i="11"/>
  <c r="AT84" i="11"/>
  <c r="AV85" i="11"/>
  <c r="AV84" i="11" s="1"/>
  <c r="S136" i="11"/>
  <c r="Q135" i="11"/>
  <c r="Q281" i="11"/>
  <c r="N280" i="11"/>
  <c r="N279" i="11" s="1"/>
  <c r="N273" i="11" s="1"/>
  <c r="N272" i="11" s="1"/>
  <c r="AT250" i="11"/>
  <c r="AR249" i="11"/>
  <c r="AR248" i="11" s="1"/>
  <c r="AR247" i="11" s="1"/>
  <c r="AR246" i="11" s="1"/>
  <c r="AR245" i="11" s="1"/>
  <c r="AE514" i="11"/>
  <c r="AE513" i="11" s="1"/>
  <c r="X723" i="11"/>
  <c r="X722" i="11" s="1"/>
  <c r="S722" i="11"/>
  <c r="S277" i="11"/>
  <c r="S274" i="11" s="1"/>
  <c r="X278" i="11"/>
  <c r="X277" i="11" s="1"/>
  <c r="X274" i="11" s="1"/>
  <c r="AT708" i="11"/>
  <c r="AR707" i="11"/>
  <c r="AR706" i="11" s="1"/>
  <c r="AR705" i="11" s="1"/>
  <c r="S693" i="11"/>
  <c r="Q692" i="11"/>
  <c r="AK896" i="11"/>
  <c r="AK895" i="11" s="1"/>
  <c r="AK894" i="11" s="1"/>
  <c r="AK893" i="11" s="1"/>
  <c r="AK888" i="11" s="1"/>
  <c r="AK887" i="11" s="1"/>
  <c r="AI895" i="11"/>
  <c r="AI894" i="11" s="1"/>
  <c r="AI893" i="11" s="1"/>
  <c r="AI888" i="11" s="1"/>
  <c r="AI887" i="11" s="1"/>
  <c r="AI1020" i="11"/>
  <c r="AI1019" i="11" s="1"/>
  <c r="AI1018" i="11" s="1"/>
  <c r="AI1017" i="11" s="1"/>
  <c r="AI1016" i="11" s="1"/>
  <c r="AI1015" i="11" s="1"/>
  <c r="AK1021" i="11"/>
  <c r="AK1020" i="11" s="1"/>
  <c r="AK1019" i="11" s="1"/>
  <c r="AK1018" i="11" s="1"/>
  <c r="AK1017" i="11" s="1"/>
  <c r="AK1016" i="11" s="1"/>
  <c r="AK1015" i="11" s="1"/>
  <c r="AK1125" i="11"/>
  <c r="AK1124" i="11" s="1"/>
  <c r="AI1124" i="11"/>
  <c r="AT178" i="11"/>
  <c r="AR176" i="11"/>
  <c r="AR175" i="11" s="1"/>
  <c r="AR174" i="11" s="1"/>
  <c r="AT37" i="11"/>
  <c r="AR36" i="11"/>
  <c r="AR35" i="11" s="1"/>
  <c r="AR34" i="11" s="1"/>
  <c r="AR33" i="11" s="1"/>
  <c r="AR32" i="11" s="1"/>
  <c r="S177" i="11"/>
  <c r="Q176" i="11"/>
  <c r="Q175" i="11" s="1"/>
  <c r="Q174" i="11" s="1"/>
  <c r="X481" i="11"/>
  <c r="X480" i="11" s="1"/>
  <c r="X479" i="11" s="1"/>
  <c r="X478" i="11" s="1"/>
  <c r="X477" i="11" s="1"/>
  <c r="X476" i="11" s="1"/>
  <c r="S480" i="11"/>
  <c r="S479" i="11" s="1"/>
  <c r="S478" i="11" s="1"/>
  <c r="S477" i="11" s="1"/>
  <c r="S476" i="11" s="1"/>
  <c r="AT735" i="11"/>
  <c r="AK691" i="11"/>
  <c r="AK690" i="11" s="1"/>
  <c r="AI690" i="11"/>
  <c r="AK902" i="11"/>
  <c r="AK901" i="11" s="1"/>
  <c r="AK900" i="11" s="1"/>
  <c r="AK899" i="11" s="1"/>
  <c r="AI901" i="11"/>
  <c r="AI900" i="11" s="1"/>
  <c r="AI899" i="11" s="1"/>
  <c r="AV809" i="11"/>
  <c r="AV807" i="11" s="1"/>
  <c r="AT807" i="11"/>
  <c r="AV925" i="11"/>
  <c r="AV924" i="11" s="1"/>
  <c r="AT924" i="11"/>
  <c r="L1126" i="11"/>
  <c r="AK71" i="11"/>
  <c r="AK70" i="11" s="1"/>
  <c r="AI70" i="11"/>
  <c r="S87" i="11"/>
  <c r="Q86" i="11"/>
  <c r="N168" i="11"/>
  <c r="AK256" i="11"/>
  <c r="AK255" i="11" s="1"/>
  <c r="AK254" i="11" s="1"/>
  <c r="AI255" i="11"/>
  <c r="AI254" i="11" s="1"/>
  <c r="AI253" i="11" s="1"/>
  <c r="AI252" i="11" s="1"/>
  <c r="AI251" i="11" s="1"/>
  <c r="AF56" i="11"/>
  <c r="AF1161" i="11" s="1"/>
  <c r="AF1170" i="11" s="1"/>
  <c r="Q194" i="11"/>
  <c r="N193" i="11"/>
  <c r="N192" i="11" s="1"/>
  <c r="N191" i="11" s="1"/>
  <c r="N183" i="11" s="1"/>
  <c r="N182" i="11" s="1"/>
  <c r="N74" i="11"/>
  <c r="N73" i="11" s="1"/>
  <c r="N72" i="11" s="1"/>
  <c r="S386" i="11"/>
  <c r="S385" i="11" s="1"/>
  <c r="S384" i="11" s="1"/>
  <c r="X387" i="11"/>
  <c r="X386" i="11" s="1"/>
  <c r="X385" i="11" s="1"/>
  <c r="X384" i="11" s="1"/>
  <c r="AK315" i="11"/>
  <c r="AK314" i="11" s="1"/>
  <c r="AK313" i="11" s="1"/>
  <c r="AK312" i="11" s="1"/>
  <c r="AK577" i="11"/>
  <c r="AK575" i="11" s="1"/>
  <c r="AK574" i="11" s="1"/>
  <c r="AI575" i="11"/>
  <c r="AI574" i="11" s="1"/>
  <c r="X553" i="11"/>
  <c r="X552" i="11" s="1"/>
  <c r="X551" i="11" s="1"/>
  <c r="X550" i="11" s="1"/>
  <c r="S552" i="11"/>
  <c r="S551" i="11" s="1"/>
  <c r="S550" i="11" s="1"/>
  <c r="AK755" i="11"/>
  <c r="AK754" i="11" s="1"/>
  <c r="S943" i="11"/>
  <c r="S942" i="11" s="1"/>
  <c r="S941" i="11" s="1"/>
  <c r="X944" i="11"/>
  <c r="X943" i="11" s="1"/>
  <c r="AI787" i="11"/>
  <c r="AG786" i="11"/>
  <c r="AG785" i="11" s="1"/>
  <c r="AG784" i="11" s="1"/>
  <c r="AG783" i="11" s="1"/>
  <c r="AT810" i="11"/>
  <c r="AV811" i="11"/>
  <c r="AV810" i="11" s="1"/>
  <c r="Q849" i="11"/>
  <c r="Q848" i="11" s="1"/>
  <c r="Q847" i="11" s="1"/>
  <c r="Q846" i="11" s="1"/>
  <c r="S850" i="11"/>
  <c r="S967" i="11"/>
  <c r="Q966" i="11"/>
  <c r="Q965" i="11" s="1"/>
  <c r="Q964" i="11" s="1"/>
  <c r="Q934" i="11"/>
  <c r="N933" i="11"/>
  <c r="N932" i="11" s="1"/>
  <c r="N914" i="11" s="1"/>
  <c r="N913" i="11" s="1"/>
  <c r="N912" i="11" s="1"/>
  <c r="N911" i="11" s="1"/>
  <c r="Q265" i="11"/>
  <c r="N264" i="11"/>
  <c r="S466" i="11"/>
  <c r="X467" i="11"/>
  <c r="X466" i="11" s="1"/>
  <c r="S487" i="11"/>
  <c r="S486" i="11" s="1"/>
  <c r="S485" i="11" s="1"/>
  <c r="S484" i="11" s="1"/>
  <c r="S483" i="11" s="1"/>
  <c r="S482" i="11" s="1"/>
  <c r="X488" i="11"/>
  <c r="X487" i="11" s="1"/>
  <c r="X486" i="11" s="1"/>
  <c r="X485" i="11" s="1"/>
  <c r="X484" i="11" s="1"/>
  <c r="X483" i="11" s="1"/>
  <c r="X482" i="11" s="1"/>
  <c r="AT82" i="11"/>
  <c r="AV83" i="11"/>
  <c r="AV82" i="11" s="1"/>
  <c r="S148" i="11"/>
  <c r="Q147" i="11"/>
  <c r="S214" i="11"/>
  <c r="S213" i="11" s="1"/>
  <c r="S212" i="11" s="1"/>
  <c r="AI276" i="11"/>
  <c r="AG275" i="11"/>
  <c r="AG610" i="11"/>
  <c r="AG609" i="11" s="1"/>
  <c r="AG608" i="11" s="1"/>
  <c r="AG607" i="11" s="1"/>
  <c r="AG606" i="11" s="1"/>
  <c r="AI611" i="11"/>
  <c r="Q351" i="11"/>
  <c r="N350" i="11"/>
  <c r="AE735" i="11"/>
  <c r="AE717" i="11" s="1"/>
  <c r="AE716" i="11" s="1"/>
  <c r="AI647" i="11"/>
  <c r="AG646" i="11"/>
  <c r="AG645" i="11" s="1"/>
  <c r="X704" i="11"/>
  <c r="X703" i="11" s="1"/>
  <c r="X702" i="11" s="1"/>
  <c r="S703" i="11"/>
  <c r="S702" i="11" s="1"/>
  <c r="AV848" i="11"/>
  <c r="AV847" i="11" s="1"/>
  <c r="AV846" i="11" s="1"/>
  <c r="AG1012" i="11"/>
  <c r="AE1011" i="11"/>
  <c r="S1045" i="11"/>
  <c r="Q1044" i="11"/>
  <c r="Q1043" i="11" s="1"/>
  <c r="Q1042" i="11" s="1"/>
  <c r="Q1041" i="11" s="1"/>
  <c r="Q1040" i="11" s="1"/>
  <c r="S1119" i="11"/>
  <c r="X1120" i="11"/>
  <c r="X1119" i="11" s="1"/>
  <c r="X1118" i="11" s="1"/>
  <c r="X1117" i="11" s="1"/>
  <c r="X1116" i="11" s="1"/>
  <c r="X1115" i="11" s="1"/>
  <c r="U1113" i="11"/>
  <c r="U1161" i="11" s="1"/>
  <c r="U1170" i="11" s="1"/>
  <c r="U1114" i="11"/>
  <c r="X21" i="11"/>
  <c r="X20" i="11" s="1"/>
  <c r="X14" i="11" s="1"/>
  <c r="X13" i="11" s="1"/>
  <c r="S20" i="11"/>
  <c r="S85" i="11"/>
  <c r="Q84" i="11"/>
  <c r="L64" i="11"/>
  <c r="AG155" i="11"/>
  <c r="AE154" i="11"/>
  <c r="S231" i="11"/>
  <c r="Q230" i="11"/>
  <c r="AK231" i="11"/>
  <c r="AK230" i="11" s="1"/>
  <c r="AK229" i="11" s="1"/>
  <c r="AK228" i="11" s="1"/>
  <c r="AK227" i="11" s="1"/>
  <c r="AI230" i="11"/>
  <c r="AI229" i="11" s="1"/>
  <c r="AI228" i="11" s="1"/>
  <c r="AI227" i="11" s="1"/>
  <c r="X153" i="11"/>
  <c r="X152" i="11" s="1"/>
  <c r="S152" i="11"/>
  <c r="AT239" i="11"/>
  <c r="AR238" i="11"/>
  <c r="AR237" i="11" s="1"/>
  <c r="AR236" i="11" s="1"/>
  <c r="AR235" i="11" s="1"/>
  <c r="AR234" i="11" s="1"/>
  <c r="S300" i="11"/>
  <c r="Q299" i="11"/>
  <c r="X400" i="11"/>
  <c r="X399" i="11" s="1"/>
  <c r="S399" i="11"/>
  <c r="S390" i="11" s="1"/>
  <c r="S389" i="11" s="1"/>
  <c r="S388" i="11" s="1"/>
  <c r="AP545" i="11"/>
  <c r="AP544" i="11" s="1"/>
  <c r="AP543" i="11" s="1"/>
  <c r="AP533" i="11" s="1"/>
  <c r="AG810" i="11"/>
  <c r="AI811" i="11"/>
  <c r="S711" i="11"/>
  <c r="Q710" i="11"/>
  <c r="AI952" i="11"/>
  <c r="AG951" i="11"/>
  <c r="Q1028" i="11"/>
  <c r="N1027" i="11"/>
  <c r="N1026" i="11" s="1"/>
  <c r="N1025" i="11" s="1"/>
  <c r="N1024" i="11" s="1"/>
  <c r="N1023" i="11" s="1"/>
  <c r="AK1100" i="11"/>
  <c r="AK1099" i="11" s="1"/>
  <c r="AI1099" i="11"/>
  <c r="N1146" i="11"/>
  <c r="Q1147" i="11"/>
  <c r="AM56" i="11"/>
  <c r="AM1161" i="11" s="1"/>
  <c r="AM1164" i="11" s="1"/>
  <c r="AG67" i="11"/>
  <c r="AG66" i="11" s="1"/>
  <c r="AG65" i="11" s="1"/>
  <c r="AT157" i="11"/>
  <c r="AR156" i="11"/>
  <c r="AG84" i="11"/>
  <c r="AI85" i="11"/>
  <c r="AK159" i="11"/>
  <c r="AK158" i="11" s="1"/>
  <c r="AI158" i="11"/>
  <c r="AK43" i="11"/>
  <c r="AK42" i="11" s="1"/>
  <c r="AI42" i="11"/>
  <c r="Q129" i="11"/>
  <c r="N128" i="11"/>
  <c r="N127" i="11" s="1"/>
  <c r="N126" i="11" s="1"/>
  <c r="N125" i="11" s="1"/>
  <c r="AT91" i="11"/>
  <c r="AR89" i="11"/>
  <c r="AT112" i="11"/>
  <c r="AR111" i="11"/>
  <c r="AR110" i="11" s="1"/>
  <c r="AR106" i="11" s="1"/>
  <c r="AR105" i="11" s="1"/>
  <c r="AP200" i="11"/>
  <c r="AP199" i="11" s="1"/>
  <c r="AP198" i="11" s="1"/>
  <c r="AP197" i="11" s="1"/>
  <c r="N296" i="11"/>
  <c r="N292" i="11" s="1"/>
  <c r="N291" i="11" s="1"/>
  <c r="Q297" i="11"/>
  <c r="Q360" i="11"/>
  <c r="N359" i="11"/>
  <c r="AG512" i="11"/>
  <c r="AE511" i="11"/>
  <c r="AE510" i="11" s="1"/>
  <c r="AE509" i="11" s="1"/>
  <c r="AE497" i="11" s="1"/>
  <c r="AV377" i="11"/>
  <c r="AG314" i="11"/>
  <c r="AG313" i="11" s="1"/>
  <c r="AG312" i="11" s="1"/>
  <c r="AI377" i="11"/>
  <c r="AI517" i="11"/>
  <c r="AG516" i="11"/>
  <c r="AG515" i="11" s="1"/>
  <c r="Q271" i="11"/>
  <c r="N270" i="11"/>
  <c r="N269" i="11" s="1"/>
  <c r="N268" i="11" s="1"/>
  <c r="N267" i="11" s="1"/>
  <c r="N266" i="11" s="1"/>
  <c r="AT351" i="11"/>
  <c r="AR350" i="11"/>
  <c r="AK400" i="11"/>
  <c r="AK399" i="11" s="1"/>
  <c r="AI399" i="11"/>
  <c r="S463" i="11"/>
  <c r="Q462" i="11"/>
  <c r="Q461" i="11" s="1"/>
  <c r="Q460" i="11" s="1"/>
  <c r="AK532" i="11"/>
  <c r="AK531" i="11" s="1"/>
  <c r="AI531" i="11"/>
  <c r="AT603" i="11"/>
  <c r="AR601" i="11"/>
  <c r="AR600" i="11" s="1"/>
  <c r="AR599" i="11" s="1"/>
  <c r="AR598" i="11" s="1"/>
  <c r="AR597" i="11" s="1"/>
  <c r="AT549" i="11"/>
  <c r="AR548" i="11"/>
  <c r="AV699" i="11"/>
  <c r="AV698" i="11" s="1"/>
  <c r="AT698" i="11"/>
  <c r="AK721" i="11"/>
  <c r="AK720" i="11" s="1"/>
  <c r="AK719" i="11" s="1"/>
  <c r="AK718" i="11" s="1"/>
  <c r="AI720" i="11"/>
  <c r="AI719" i="11" s="1"/>
  <c r="AI718" i="11" s="1"/>
  <c r="AI684" i="11"/>
  <c r="AG683" i="11"/>
  <c r="AG682" i="11" s="1"/>
  <c r="AG681" i="11" s="1"/>
  <c r="AG680" i="11" s="1"/>
  <c r="AG679" i="11" s="1"/>
  <c r="AG678" i="11" s="1"/>
  <c r="AI668" i="11"/>
  <c r="AG667" i="11"/>
  <c r="AG666" i="11" s="1"/>
  <c r="AG665" i="11" s="1"/>
  <c r="AG664" i="11" s="1"/>
  <c r="AG663" i="11" s="1"/>
  <c r="AG662" i="11" s="1"/>
  <c r="S746" i="11"/>
  <c r="X747" i="11"/>
  <c r="X746" i="11" s="1"/>
  <c r="AP886" i="11"/>
  <c r="AP869" i="11" s="1"/>
  <c r="AT793" i="11"/>
  <c r="AR792" i="11"/>
  <c r="AR791" i="11" s="1"/>
  <c r="AR790" i="11" s="1"/>
  <c r="AR789" i="11" s="1"/>
  <c r="AR788" i="11" s="1"/>
  <c r="AI1008" i="11"/>
  <c r="AG1007" i="11"/>
  <c r="AG965" i="11"/>
  <c r="AG964" i="11" s="1"/>
  <c r="N802" i="11"/>
  <c r="N801" i="11" s="1"/>
  <c r="AI946" i="11"/>
  <c r="AG945" i="11"/>
  <c r="AR1029" i="11"/>
  <c r="AG1044" i="11"/>
  <c r="AG1043" i="11" s="1"/>
  <c r="AG1042" i="11" s="1"/>
  <c r="AG1041" i="11" s="1"/>
  <c r="AG1040" i="11" s="1"/>
  <c r="AI1045" i="11"/>
  <c r="S1089" i="11"/>
  <c r="S1088" i="11" s="1"/>
  <c r="S1087" i="11" s="1"/>
  <c r="X1090" i="11"/>
  <c r="X1089" i="11" s="1"/>
  <c r="X1088" i="11" s="1"/>
  <c r="X1087" i="11" s="1"/>
  <c r="AV1111" i="11"/>
  <c r="AV1107" i="11" s="1"/>
  <c r="AV1106" i="11" s="1"/>
  <c r="AV1105" i="11" s="1"/>
  <c r="AV1104" i="11" s="1"/>
  <c r="AV1103" i="11" s="1"/>
  <c r="AT1107" i="11"/>
  <c r="AT1106" i="11" s="1"/>
  <c r="AT1105" i="11" s="1"/>
  <c r="AT1104" i="11" s="1"/>
  <c r="AT1103" i="11" s="1"/>
  <c r="AT1149" i="11"/>
  <c r="AR1148" i="11"/>
  <c r="AC1163" i="11"/>
  <c r="AI1160" i="11"/>
  <c r="AG1159" i="11"/>
  <c r="AG1158" i="11" s="1"/>
  <c r="AG1157" i="11" s="1"/>
  <c r="AG1152" i="11" s="1"/>
  <c r="AG1151" i="11" s="1"/>
  <c r="AG1150" i="11" s="1"/>
  <c r="AI1090" i="11"/>
  <c r="AG1089" i="11"/>
  <c r="AG1088" i="11" s="1"/>
  <c r="AG1087" i="11" s="1"/>
  <c r="AT25" i="11"/>
  <c r="AR24" i="11"/>
  <c r="AR23" i="11" s="1"/>
  <c r="AR22" i="11" s="1"/>
  <c r="AR12" i="11" s="1"/>
  <c r="AR11" i="11" s="1"/>
  <c r="Q93" i="11"/>
  <c r="N92" i="11"/>
  <c r="AI21" i="11"/>
  <c r="AG20" i="11"/>
  <c r="AK45" i="11"/>
  <c r="AK44" i="11" s="1"/>
  <c r="AI44" i="11"/>
  <c r="N284" i="11"/>
  <c r="N283" i="11" s="1"/>
  <c r="AI341" i="11"/>
  <c r="AI340" i="11" s="1"/>
  <c r="AK342" i="11"/>
  <c r="AK341" i="11" s="1"/>
  <c r="AK340" i="11" s="1"/>
  <c r="AI311" i="11"/>
  <c r="AG310" i="11"/>
  <c r="AG307" i="11" s="1"/>
  <c r="AV735" i="11"/>
  <c r="N595" i="11"/>
  <c r="N596" i="11"/>
  <c r="AV721" i="11"/>
  <c r="AV720" i="11" s="1"/>
  <c r="AV719" i="11" s="1"/>
  <c r="AV718" i="11" s="1"/>
  <c r="AT720" i="11"/>
  <c r="AT719" i="11" s="1"/>
  <c r="AT718" i="11" s="1"/>
  <c r="S851" i="11"/>
  <c r="X852" i="11"/>
  <c r="X851" i="11" s="1"/>
  <c r="AR962" i="11"/>
  <c r="AR911" i="11" s="1"/>
  <c r="L1163" i="11"/>
  <c r="AP1145" i="11"/>
  <c r="AK25" i="11"/>
  <c r="AK24" i="11" s="1"/>
  <c r="AK23" i="11" s="1"/>
  <c r="AK22" i="11" s="1"/>
  <c r="AI24" i="11"/>
  <c r="AI23" i="11" s="1"/>
  <c r="AI22" i="11" s="1"/>
  <c r="Q99" i="11"/>
  <c r="N98" i="11"/>
  <c r="N97" i="11" s="1"/>
  <c r="N96" i="11" s="1"/>
  <c r="N95" i="11" s="1"/>
  <c r="N94" i="11" s="1"/>
  <c r="AT129" i="11"/>
  <c r="AR128" i="11"/>
  <c r="AR127" i="11" s="1"/>
  <c r="AR126" i="11" s="1"/>
  <c r="AK244" i="11"/>
  <c r="AK243" i="11" s="1"/>
  <c r="AK242" i="11" s="1"/>
  <c r="AK241" i="11" s="1"/>
  <c r="AI243" i="11"/>
  <c r="AI242" i="11" s="1"/>
  <c r="AI241" i="11" s="1"/>
  <c r="AT43" i="11"/>
  <c r="AR42" i="11"/>
  <c r="S142" i="11"/>
  <c r="Q141" i="11"/>
  <c r="Q171" i="11"/>
  <c r="Q170" i="11" s="1"/>
  <c r="Q169" i="11" s="1"/>
  <c r="Q168" i="11" s="1"/>
  <c r="S172" i="11"/>
  <c r="AT206" i="11"/>
  <c r="AR205" i="11"/>
  <c r="S76" i="11"/>
  <c r="Q75" i="11"/>
  <c r="S14" i="11"/>
  <c r="S13" i="11" s="1"/>
  <c r="S90" i="11"/>
  <c r="Q89" i="11"/>
  <c r="AK358" i="11"/>
  <c r="AK357" i="11" s="1"/>
  <c r="AI357" i="11"/>
  <c r="AI428" i="11"/>
  <c r="AG427" i="11"/>
  <c r="AG426" i="11" s="1"/>
  <c r="AG425" i="11" s="1"/>
  <c r="AG424" i="11" s="1"/>
  <c r="AG423" i="11" s="1"/>
  <c r="AG422" i="11" s="1"/>
  <c r="AC282" i="11"/>
  <c r="AN685" i="11"/>
  <c r="AN677" i="11" s="1"/>
  <c r="Q346" i="11"/>
  <c r="N345" i="11"/>
  <c r="AI524" i="11"/>
  <c r="AG523" i="11"/>
  <c r="AG520" i="11" s="1"/>
  <c r="Q546" i="11"/>
  <c r="S547" i="11"/>
  <c r="AK795" i="11"/>
  <c r="X542" i="11"/>
  <c r="X541" i="11" s="1"/>
  <c r="X540" i="11" s="1"/>
  <c r="X539" i="11" s="1"/>
  <c r="X534" i="11" s="1"/>
  <c r="S541" i="11"/>
  <c r="S540" i="11" s="1"/>
  <c r="S539" i="11" s="1"/>
  <c r="S534" i="11" s="1"/>
  <c r="AV589" i="11"/>
  <c r="AV587" i="11" s="1"/>
  <c r="AV586" i="11" s="1"/>
  <c r="AV569" i="11" s="1"/>
  <c r="AV568" i="11" s="1"/>
  <c r="AV567" i="11" s="1"/>
  <c r="AV566" i="11" s="1"/>
  <c r="AV565" i="11" s="1"/>
  <c r="AT587" i="11"/>
  <c r="AT586" i="11" s="1"/>
  <c r="AT569" i="11" s="1"/>
  <c r="AT568" i="11" s="1"/>
  <c r="AT567" i="11" s="1"/>
  <c r="AT566" i="11" s="1"/>
  <c r="AT565" i="11" s="1"/>
  <c r="AI655" i="11"/>
  <c r="AG654" i="11"/>
  <c r="AG653" i="11" s="1"/>
  <c r="AG652" i="11" s="1"/>
  <c r="N755" i="11"/>
  <c r="N754" i="11" s="1"/>
  <c r="N753" i="11" s="1"/>
  <c r="N752" i="11" s="1"/>
  <c r="AE840" i="11"/>
  <c r="AE839" i="11" s="1"/>
  <c r="AE838" i="11" s="1"/>
  <c r="AI745" i="11"/>
  <c r="AG744" i="11"/>
  <c r="AC687" i="11"/>
  <c r="AC686" i="11" s="1"/>
  <c r="AC685" i="11" s="1"/>
  <c r="S910" i="11"/>
  <c r="Q909" i="11"/>
  <c r="Q908" i="11" s="1"/>
  <c r="Q907" i="11" s="1"/>
  <c r="X817" i="11"/>
  <c r="X816" i="11" s="1"/>
  <c r="S816" i="11"/>
  <c r="AT842" i="11"/>
  <c r="AR841" i="11"/>
  <c r="AR840" i="11" s="1"/>
  <c r="AR839" i="11" s="1"/>
  <c r="AR838" i="11" s="1"/>
  <c r="AR837" i="11" s="1"/>
  <c r="AR836" i="11" s="1"/>
  <c r="AK804" i="11"/>
  <c r="AK803" i="11" s="1"/>
  <c r="AI803" i="11"/>
  <c r="Q821" i="11"/>
  <c r="N820" i="11"/>
  <c r="N815" i="11" s="1"/>
  <c r="N814" i="11" s="1"/>
  <c r="AI948" i="11"/>
  <c r="AG947" i="11"/>
  <c r="AG978" i="11"/>
  <c r="AG973" i="11" s="1"/>
  <c r="AG972" i="11" s="1"/>
  <c r="AI979" i="11"/>
  <c r="AI936" i="11"/>
  <c r="AI935" i="11" s="1"/>
  <c r="S961" i="11"/>
  <c r="Q960" i="11"/>
  <c r="Q955" i="11" s="1"/>
  <c r="Q954" i="11" s="1"/>
  <c r="Q953" i="11" s="1"/>
  <c r="AV992" i="11"/>
  <c r="AV991" i="11" s="1"/>
  <c r="AV990" i="11" s="1"/>
  <c r="AT991" i="11"/>
  <c r="AT990" i="11" s="1"/>
  <c r="S1052" i="11"/>
  <c r="Q1051" i="11"/>
  <c r="Q1050" i="11" s="1"/>
  <c r="Q1049" i="11" s="1"/>
  <c r="Q1048" i="11" s="1"/>
  <c r="Q1047" i="11" s="1"/>
  <c r="Q1046" i="11" s="1"/>
  <c r="AG1118" i="11"/>
  <c r="AG1117" i="11" s="1"/>
  <c r="AG1116" i="11" s="1"/>
  <c r="AG1115" i="11" s="1"/>
  <c r="AK1149" i="11"/>
  <c r="AK1148" i="11" s="1"/>
  <c r="AI1148" i="11"/>
  <c r="AT226" i="11"/>
  <c r="AR225" i="11"/>
  <c r="AR224" i="11" s="1"/>
  <c r="AR220" i="11" s="1"/>
  <c r="AR219" i="11" s="1"/>
  <c r="AR211" i="11" s="1"/>
  <c r="AK360" i="11"/>
  <c r="AK359" i="11" s="1"/>
  <c r="AK352" i="11" s="1"/>
  <c r="AI359" i="11"/>
  <c r="AI352" i="11" s="1"/>
  <c r="AT302" i="11"/>
  <c r="AR301" i="11"/>
  <c r="AV290" i="11"/>
  <c r="AV289" i="11" s="1"/>
  <c r="AV286" i="11" s="1"/>
  <c r="AV285" i="11" s="1"/>
  <c r="AT289" i="11"/>
  <c r="AT286" i="11" s="1"/>
  <c r="AT285" i="11" s="1"/>
  <c r="AT426" i="11"/>
  <c r="AK560" i="11"/>
  <c r="AK559" i="11" s="1"/>
  <c r="AI559" i="11"/>
  <c r="S750" i="11"/>
  <c r="X751" i="11"/>
  <c r="X750" i="11" s="1"/>
  <c r="AT358" i="11"/>
  <c r="AR357" i="11"/>
  <c r="AK495" i="11"/>
  <c r="AK494" i="11" s="1"/>
  <c r="AK493" i="11" s="1"/>
  <c r="AK492" i="11" s="1"/>
  <c r="AK491" i="11" s="1"/>
  <c r="AK490" i="11" s="1"/>
  <c r="AI494" i="11"/>
  <c r="AI493" i="11" s="1"/>
  <c r="AI492" i="11" s="1"/>
  <c r="AI491" i="11" s="1"/>
  <c r="AI490" i="11" s="1"/>
  <c r="AV636" i="11"/>
  <c r="AV634" i="11" s="1"/>
  <c r="AV633" i="11" s="1"/>
  <c r="AV632" i="11" s="1"/>
  <c r="AV631" i="11" s="1"/>
  <c r="AV630" i="11" s="1"/>
  <c r="AT634" i="11"/>
  <c r="AT633" i="11" s="1"/>
  <c r="AT632" i="11" s="1"/>
  <c r="AT631" i="11" s="1"/>
  <c r="AT630" i="11" s="1"/>
  <c r="AT629" i="11" s="1"/>
  <c r="AT628" i="11" s="1"/>
  <c r="S1075" i="11"/>
  <c r="Q1074" i="11"/>
  <c r="Q1073" i="11" s="1"/>
  <c r="AG125" i="11"/>
  <c r="AV113" i="11"/>
  <c r="AP74" i="11"/>
  <c r="AP73" i="11" s="1"/>
  <c r="AP72" i="11" s="1"/>
  <c r="AK150" i="11"/>
  <c r="AK149" i="11" s="1"/>
  <c r="AI149" i="11"/>
  <c r="AE166" i="11"/>
  <c r="H57" i="11"/>
  <c r="H56" i="11" s="1"/>
  <c r="AG86" i="11"/>
  <c r="AI87" i="11"/>
  <c r="Q113" i="11"/>
  <c r="AI132" i="11"/>
  <c r="Q112" i="11"/>
  <c r="N111" i="11"/>
  <c r="N110" i="11" s="1"/>
  <c r="N106" i="11" s="1"/>
  <c r="N105" i="11" s="1"/>
  <c r="AT159" i="11"/>
  <c r="AR158" i="11"/>
  <c r="AR151" i="11" s="1"/>
  <c r="AG240" i="11"/>
  <c r="AE238" i="11"/>
  <c r="AE237" i="11" s="1"/>
  <c r="AE236" i="11" s="1"/>
  <c r="AE235" i="11" s="1"/>
  <c r="AE234" i="11" s="1"/>
  <c r="AE210" i="11" s="1"/>
  <c r="AK302" i="11"/>
  <c r="AK301" i="11" s="1"/>
  <c r="AI301" i="11"/>
  <c r="AV938" i="11"/>
  <c r="AV937" i="11" s="1"/>
  <c r="AV936" i="11" s="1"/>
  <c r="AV935" i="11" s="1"/>
  <c r="AV913" i="11" s="1"/>
  <c r="AV912" i="11" s="1"/>
  <c r="AV911" i="11" s="1"/>
  <c r="AT937" i="11"/>
  <c r="AT936" i="11" s="1"/>
  <c r="AT935" i="11" s="1"/>
  <c r="AT913" i="11" s="1"/>
  <c r="AT912" i="11" s="1"/>
  <c r="S337" i="11"/>
  <c r="Q336" i="11"/>
  <c r="Q335" i="11" s="1"/>
  <c r="Q334" i="11" s="1"/>
  <c r="Q333" i="11" s="1"/>
  <c r="AP352" i="11"/>
  <c r="AP339" i="11" s="1"/>
  <c r="AP338" i="11" s="1"/>
  <c r="AP332" i="11" s="1"/>
  <c r="Q301" i="11"/>
  <c r="S302" i="11"/>
  <c r="AE274" i="11"/>
  <c r="AE273" i="11" s="1"/>
  <c r="AE272" i="11" s="1"/>
  <c r="AE266" i="11" s="1"/>
  <c r="AT349" i="11"/>
  <c r="AR348" i="11"/>
  <c r="AR347" i="11" s="1"/>
  <c r="S379" i="11"/>
  <c r="Q378" i="11"/>
  <c r="Q377" i="11" s="1"/>
  <c r="S383" i="11"/>
  <c r="Q382" i="11"/>
  <c r="AP687" i="11"/>
  <c r="AP686" i="11" s="1"/>
  <c r="AT530" i="11"/>
  <c r="AR529" i="11"/>
  <c r="S469" i="11"/>
  <c r="Q468" i="11"/>
  <c r="Q465" i="11" s="1"/>
  <c r="Q464" i="11" s="1"/>
  <c r="AI488" i="11"/>
  <c r="AG487" i="11"/>
  <c r="AG486" i="11" s="1"/>
  <c r="AG485" i="11" s="1"/>
  <c r="AG484" i="11" s="1"/>
  <c r="AG483" i="11" s="1"/>
  <c r="AG482" i="11" s="1"/>
  <c r="X619" i="11"/>
  <c r="X618" i="11" s="1"/>
  <c r="X617" i="11" s="1"/>
  <c r="X616" i="11" s="1"/>
  <c r="X615" i="11" s="1"/>
  <c r="X614" i="11" s="1"/>
  <c r="X613" i="11" s="1"/>
  <c r="S618" i="11"/>
  <c r="S617" i="11" s="1"/>
  <c r="S616" i="11" s="1"/>
  <c r="S615" i="11" s="1"/>
  <c r="S614" i="11" s="1"/>
  <c r="S613" i="11" s="1"/>
  <c r="Q511" i="11"/>
  <c r="Q510" i="11" s="1"/>
  <c r="Q509" i="11" s="1"/>
  <c r="Q497" i="11" s="1"/>
  <c r="S512" i="11"/>
  <c r="AI738" i="11"/>
  <c r="AG737" i="11"/>
  <c r="AG736" i="11" s="1"/>
  <c r="S844" i="11"/>
  <c r="X845" i="11"/>
  <c r="X844" i="11" s="1"/>
  <c r="AI747" i="11"/>
  <c r="AG746" i="11"/>
  <c r="AK793" i="11"/>
  <c r="AK792" i="11" s="1"/>
  <c r="AI792" i="11"/>
  <c r="Q708" i="11"/>
  <c r="N707" i="11"/>
  <c r="N706" i="11" s="1"/>
  <c r="Q645" i="11"/>
  <c r="AI751" i="11"/>
  <c r="AG750" i="11"/>
  <c r="Q795" i="11"/>
  <c r="N794" i="11"/>
  <c r="X834" i="11"/>
  <c r="X833" i="11" s="1"/>
  <c r="X832" i="11" s="1"/>
  <c r="S833" i="11"/>
  <c r="S832" i="11" s="1"/>
  <c r="AT902" i="11"/>
  <c r="AR901" i="11"/>
  <c r="AR900" i="11" s="1"/>
  <c r="AR899" i="11" s="1"/>
  <c r="AR898" i="11" s="1"/>
  <c r="AR897" i="11" s="1"/>
  <c r="X971" i="11"/>
  <c r="X969" i="11" s="1"/>
  <c r="S969" i="11"/>
  <c r="AG816" i="11"/>
  <c r="AG815" i="11" s="1"/>
  <c r="AG814" i="11" s="1"/>
  <c r="AI817" i="11"/>
  <c r="AT909" i="11"/>
  <c r="AT908" i="11" s="1"/>
  <c r="AT907" i="11" s="1"/>
  <c r="AV910" i="11"/>
  <c r="AV909" i="11" s="1"/>
  <c r="AV908" i="11" s="1"/>
  <c r="AV907" i="11" s="1"/>
  <c r="N973" i="11"/>
  <c r="N972" i="11" s="1"/>
  <c r="AV1039" i="11"/>
  <c r="AV1038" i="11" s="1"/>
  <c r="AV1037" i="11" s="1"/>
  <c r="AV1036" i="11" s="1"/>
  <c r="AV1035" i="11" s="1"/>
  <c r="AT1038" i="11"/>
  <c r="AT1037" i="11" s="1"/>
  <c r="AT1036" i="11" s="1"/>
  <c r="AT1035" i="11" s="1"/>
  <c r="Q1082" i="11"/>
  <c r="Q1081" i="11" s="1"/>
  <c r="S1084" i="11"/>
  <c r="AR1082" i="11"/>
  <c r="AR1081" i="11" s="1"/>
  <c r="AR1072" i="11" s="1"/>
  <c r="AR1071" i="11" s="1"/>
  <c r="AR1062" i="11" s="1"/>
  <c r="AR1053" i="11" s="1"/>
  <c r="AT1084" i="11"/>
  <c r="AC1114" i="11"/>
  <c r="AK1156" i="11"/>
  <c r="AK1155" i="11" s="1"/>
  <c r="AK1154" i="11" s="1"/>
  <c r="AK1153" i="11" s="1"/>
  <c r="AI1155" i="11"/>
  <c r="AI1154" i="11" s="1"/>
  <c r="AI1153" i="11" s="1"/>
  <c r="Q1149" i="11"/>
  <c r="N1148" i="11"/>
  <c r="AK194" i="11"/>
  <c r="AK193" i="11" s="1"/>
  <c r="AK192" i="11" s="1"/>
  <c r="AK191" i="11" s="1"/>
  <c r="AI193" i="11"/>
  <c r="AI192" i="11" s="1"/>
  <c r="AI191" i="11" s="1"/>
  <c r="AT143" i="11"/>
  <c r="AR141" i="11"/>
  <c r="AR132" i="11" s="1"/>
  <c r="AR131" i="11" s="1"/>
  <c r="AI187" i="11"/>
  <c r="AG186" i="11"/>
  <c r="N229" i="11"/>
  <c r="N228" i="11" s="1"/>
  <c r="N227" i="11" s="1"/>
  <c r="AK374" i="11"/>
  <c r="AK373" i="11" s="1"/>
  <c r="AI373" i="11"/>
  <c r="S24" i="11"/>
  <c r="S23" i="11" s="1"/>
  <c r="S22" i="11" s="1"/>
  <c r="X25" i="11"/>
  <c r="X24" i="11" s="1"/>
  <c r="X23" i="11" s="1"/>
  <c r="X22" i="11" s="1"/>
  <c r="AP235" i="11"/>
  <c r="AP234" i="11" s="1"/>
  <c r="AT547" i="11"/>
  <c r="AR546" i="11"/>
  <c r="X883" i="11"/>
  <c r="X882" i="11" s="1"/>
  <c r="X881" i="11" s="1"/>
  <c r="X880" i="11" s="1"/>
  <c r="X879" i="11" s="1"/>
  <c r="X878" i="11" s="1"/>
  <c r="X877" i="11" s="1"/>
  <c r="S882" i="11"/>
  <c r="S881" i="11" s="1"/>
  <c r="S880" i="11" s="1"/>
  <c r="S879" i="11" s="1"/>
  <c r="S878" i="11" s="1"/>
  <c r="S877" i="11" s="1"/>
  <c r="AP1014" i="11"/>
  <c r="Q1137" i="11"/>
  <c r="N1136" i="11"/>
  <c r="N1135" i="11" s="1"/>
  <c r="N1134" i="11" s="1"/>
  <c r="N1133" i="11" s="1"/>
  <c r="AG80" i="11"/>
  <c r="AG74" i="11" s="1"/>
  <c r="AG73" i="11" s="1"/>
  <c r="AG72" i="11" s="1"/>
  <c r="AI81" i="11"/>
  <c r="Q157" i="11"/>
  <c r="N156" i="11"/>
  <c r="N200" i="11"/>
  <c r="N199" i="11" s="1"/>
  <c r="N198" i="11" s="1"/>
  <c r="N197" i="11" s="1"/>
  <c r="AK992" i="11"/>
  <c r="AK991" i="11" s="1"/>
  <c r="AK990" i="11" s="1"/>
  <c r="AI991" i="11"/>
  <c r="AI990" i="11" s="1"/>
  <c r="AV430" i="11"/>
  <c r="AV429" i="11" s="1"/>
  <c r="AV426" i="11" s="1"/>
  <c r="AT429" i="11"/>
  <c r="Q560" i="11"/>
  <c r="N559" i="11"/>
  <c r="AG596" i="11"/>
  <c r="S729" i="11"/>
  <c r="Q728" i="11"/>
  <c r="Q719" i="11" s="1"/>
  <c r="Q718" i="11" s="1"/>
  <c r="S876" i="11"/>
  <c r="Q875" i="11"/>
  <c r="Q874" i="11" s="1"/>
  <c r="Q873" i="11" s="1"/>
  <c r="Q872" i="11" s="1"/>
  <c r="Q871" i="11" s="1"/>
  <c r="Q870" i="11" s="1"/>
  <c r="S1109" i="11"/>
  <c r="Q1107" i="11"/>
  <c r="Q1106" i="11" s="1"/>
  <c r="Q1105" i="11" s="1"/>
  <c r="Q1104" i="11" s="1"/>
  <c r="Q1103" i="11" s="1"/>
  <c r="Q1079" i="11"/>
  <c r="S1080" i="11"/>
  <c r="X1131" i="11"/>
  <c r="X1130" i="11" s="1"/>
  <c r="S1130" i="11"/>
  <c r="AI1069" i="11"/>
  <c r="AI1068" i="11" s="1"/>
  <c r="AK1070" i="11"/>
  <c r="AK1069" i="11" s="1"/>
  <c r="AK1068" i="11" s="1"/>
  <c r="AE156" i="11"/>
  <c r="AG157" i="11"/>
  <c r="S331" i="11"/>
  <c r="Q330" i="11"/>
  <c r="Q329" i="11" s="1"/>
  <c r="Q532" i="11"/>
  <c r="N531" i="11"/>
  <c r="AV14" i="11"/>
  <c r="AV13" i="11" s="1"/>
  <c r="AG15" i="11"/>
  <c r="AI16" i="11"/>
  <c r="S150" i="11"/>
  <c r="Q149" i="11"/>
  <c r="AG189" i="11"/>
  <c r="AI190" i="11"/>
  <c r="AT69" i="11"/>
  <c r="AR68" i="11"/>
  <c r="AR67" i="11" s="1"/>
  <c r="AR66" i="11" s="1"/>
  <c r="AR65" i="11" s="1"/>
  <c r="S54" i="11"/>
  <c r="Q53" i="11"/>
  <c r="Q52" i="11" s="1"/>
  <c r="Q51" i="11" s="1"/>
  <c r="Q50" i="11" s="1"/>
  <c r="AK416" i="11"/>
  <c r="AK415" i="11" s="1"/>
  <c r="AK414" i="11" s="1"/>
  <c r="AK413" i="11" s="1"/>
  <c r="AI415" i="11"/>
  <c r="AI414" i="11" s="1"/>
  <c r="AI413" i="11" s="1"/>
  <c r="Q558" i="11"/>
  <c r="N557" i="11"/>
  <c r="N556" i="11" s="1"/>
  <c r="N555" i="11" s="1"/>
  <c r="N554" i="11" s="1"/>
  <c r="S233" i="11"/>
  <c r="Q232" i="11"/>
  <c r="AR297" i="11"/>
  <c r="AP296" i="11"/>
  <c r="AP292" i="11" s="1"/>
  <c r="AP291" i="11" s="1"/>
  <c r="AP284" i="11" s="1"/>
  <c r="AP283" i="11" s="1"/>
  <c r="AV711" i="11"/>
  <c r="AV710" i="11" s="1"/>
  <c r="AV709" i="11" s="1"/>
  <c r="AT710" i="11"/>
  <c r="AT709" i="11" s="1"/>
  <c r="AV311" i="11"/>
  <c r="AV310" i="11" s="1"/>
  <c r="AV307" i="11" s="1"/>
  <c r="AT310" i="11"/>
  <c r="AT307" i="11" s="1"/>
  <c r="Q342" i="11"/>
  <c r="N341" i="11"/>
  <c r="N340" i="11" s="1"/>
  <c r="AT532" i="11"/>
  <c r="AR531" i="11"/>
  <c r="AI749" i="11"/>
  <c r="AG748" i="11"/>
  <c r="AK821" i="11"/>
  <c r="AK820" i="11" s="1"/>
  <c r="AI820" i="11"/>
  <c r="N963" i="11"/>
  <c r="N962" i="11" s="1"/>
  <c r="Q1141" i="11"/>
  <c r="Q1140" i="11" s="1"/>
  <c r="Q1139" i="11" s="1"/>
  <c r="S1142" i="11"/>
  <c r="AE913" i="11"/>
  <c r="AE912" i="11" s="1"/>
  <c r="AE911" i="11" s="1"/>
  <c r="AT1028" i="11"/>
  <c r="AR1027" i="11"/>
  <c r="AR1026" i="11" s="1"/>
  <c r="AR1025" i="11" s="1"/>
  <c r="AR1024" i="11" s="1"/>
  <c r="AR1023" i="11" s="1"/>
  <c r="AR1022" i="11" s="1"/>
  <c r="Q1039" i="11"/>
  <c r="N1038" i="11"/>
  <c r="N1037" i="11" s="1"/>
  <c r="N1036" i="11" s="1"/>
  <c r="N1035" i="11" s="1"/>
  <c r="N1029" i="11" s="1"/>
  <c r="AT1130" i="11"/>
  <c r="AV1131" i="11"/>
  <c r="AV1130" i="11" s="1"/>
  <c r="AT281" i="11"/>
  <c r="AR280" i="11"/>
  <c r="AR279" i="11" s="1"/>
  <c r="AR273" i="11" s="1"/>
  <c r="AR272" i="11" s="1"/>
  <c r="Q415" i="11"/>
  <c r="Q414" i="11" s="1"/>
  <c r="Q413" i="11" s="1"/>
  <c r="Q402" i="11" s="1"/>
  <c r="Q401" i="11" s="1"/>
  <c r="S416" i="11"/>
  <c r="AK553" i="11"/>
  <c r="AK552" i="11" s="1"/>
  <c r="AK551" i="11" s="1"/>
  <c r="AK550" i="11" s="1"/>
  <c r="AI552" i="11"/>
  <c r="AI551" i="11" s="1"/>
  <c r="AI550" i="11" s="1"/>
  <c r="S309" i="11"/>
  <c r="Q308" i="11"/>
  <c r="Q307" i="11" s="1"/>
  <c r="Q433" i="11"/>
  <c r="N432" i="11"/>
  <c r="N431" i="11" s="1"/>
  <c r="N425" i="11" s="1"/>
  <c r="N424" i="11" s="1"/>
  <c r="N423" i="11" s="1"/>
  <c r="N422" i="11" s="1"/>
  <c r="AG541" i="11"/>
  <c r="AG540" i="11" s="1"/>
  <c r="AG539" i="11" s="1"/>
  <c r="AG534" i="11" s="1"/>
  <c r="AI542" i="11"/>
  <c r="AV553" i="11"/>
  <c r="AV552" i="11" s="1"/>
  <c r="AV551" i="11" s="1"/>
  <c r="AV550" i="11" s="1"/>
  <c r="AT552" i="11"/>
  <c r="AT551" i="11" s="1"/>
  <c r="AT550" i="11" s="1"/>
  <c r="AT610" i="11"/>
  <c r="AT609" i="11" s="1"/>
  <c r="AT608" i="11" s="1"/>
  <c r="AT607" i="11" s="1"/>
  <c r="AT606" i="11" s="1"/>
  <c r="AV611" i="11"/>
  <c r="AV610" i="11" s="1"/>
  <c r="AV609" i="11" s="1"/>
  <c r="AV608" i="11" s="1"/>
  <c r="AV607" i="11" s="1"/>
  <c r="AV606" i="11" s="1"/>
  <c r="S742" i="11"/>
  <c r="S739" i="11" s="1"/>
  <c r="X743" i="11"/>
  <c r="X742" i="11" s="1"/>
  <c r="X809" i="11"/>
  <c r="X807" i="11" s="1"/>
  <c r="S807" i="11"/>
  <c r="Q793" i="11"/>
  <c r="N792" i="11"/>
  <c r="AI829" i="11"/>
  <c r="AI828" i="11" s="1"/>
  <c r="AK830" i="11"/>
  <c r="AK829" i="11" s="1"/>
  <c r="AK828" i="11" s="1"/>
  <c r="X1102" i="11"/>
  <c r="X1101" i="11" s="1"/>
  <c r="S1101" i="11"/>
  <c r="AP1163" i="11"/>
  <c r="AI1137" i="11"/>
  <c r="AG1136" i="11"/>
  <c r="AG1135" i="11" s="1"/>
  <c r="AG1134" i="11" s="1"/>
  <c r="AG1133" i="11" s="1"/>
  <c r="Q1118" i="11"/>
  <c r="Q1117" i="11" s="1"/>
  <c r="Q1116" i="11" s="1"/>
  <c r="Q1115" i="11" s="1"/>
  <c r="AT1142" i="11"/>
  <c r="AR1141" i="11"/>
  <c r="AR1140" i="11" s="1"/>
  <c r="AR1139" i="11" s="1"/>
  <c r="AR1133" i="11" s="1"/>
  <c r="AI223" i="11"/>
  <c r="AG222" i="11"/>
  <c r="AG221" i="11" s="1"/>
  <c r="AG220" i="11" s="1"/>
  <c r="AG219" i="11" s="1"/>
  <c r="AI218" i="11"/>
  <c r="AG217" i="11"/>
  <c r="Q244" i="11"/>
  <c r="N243" i="11"/>
  <c r="N242" i="11" s="1"/>
  <c r="N241" i="11" s="1"/>
  <c r="AV626" i="11"/>
  <c r="AV625" i="11" s="1"/>
  <c r="AV624" i="11" s="1"/>
  <c r="AV623" i="11" s="1"/>
  <c r="AV622" i="11" s="1"/>
  <c r="AV621" i="11" s="1"/>
  <c r="AV620" i="11" s="1"/>
  <c r="AT625" i="11"/>
  <c r="AT624" i="11" s="1"/>
  <c r="AT623" i="11" s="1"/>
  <c r="AT622" i="11" s="1"/>
  <c r="AT621" i="11" s="1"/>
  <c r="AT620" i="11" s="1"/>
  <c r="AA56" i="11"/>
  <c r="AK99" i="11"/>
  <c r="AK98" i="11" s="1"/>
  <c r="AK97" i="11" s="1"/>
  <c r="AK96" i="11" s="1"/>
  <c r="AK95" i="11" s="1"/>
  <c r="AK94" i="11" s="1"/>
  <c r="AI98" i="11"/>
  <c r="AI97" i="11" s="1"/>
  <c r="AI96" i="11" s="1"/>
  <c r="AI95" i="11" s="1"/>
  <c r="AI94" i="11" s="1"/>
  <c r="X155" i="11"/>
  <c r="X154" i="11" s="1"/>
  <c r="S154" i="11"/>
  <c r="X295" i="11"/>
  <c r="X293" i="11" s="1"/>
  <c r="S293" i="11"/>
  <c r="AI120" i="11"/>
  <c r="AG119" i="11"/>
  <c r="Q201" i="11"/>
  <c r="S202" i="11"/>
  <c r="S36" i="11"/>
  <c r="X37" i="11"/>
  <c r="X36" i="11" s="1"/>
  <c r="S258" i="11"/>
  <c r="X260" i="11"/>
  <c r="X258" i="11" s="1"/>
  <c r="AT376" i="11"/>
  <c r="AR375" i="11"/>
  <c r="AE401" i="11"/>
  <c r="Q355" i="11"/>
  <c r="N353" i="11"/>
  <c r="S428" i="11"/>
  <c r="Q427" i="11"/>
  <c r="Q426" i="11" s="1"/>
  <c r="X323" i="11"/>
  <c r="X322" i="11" s="1"/>
  <c r="S322" i="11"/>
  <c r="AP595" i="11"/>
  <c r="AP596" i="11"/>
  <c r="S787" i="11"/>
  <c r="Q786" i="11"/>
  <c r="Q785" i="11" s="1"/>
  <c r="Q784" i="11" s="1"/>
  <c r="Q783" i="11" s="1"/>
  <c r="Q768" i="11" s="1"/>
  <c r="AI635" i="11"/>
  <c r="S675" i="11"/>
  <c r="Q674" i="11"/>
  <c r="Q673" i="11" s="1"/>
  <c r="Q672" i="11" s="1"/>
  <c r="Q671" i="11" s="1"/>
  <c r="Q670" i="11" s="1"/>
  <c r="Q669" i="11" s="1"/>
  <c r="AG809" i="11"/>
  <c r="AE807" i="11"/>
  <c r="AE802" i="11" s="1"/>
  <c r="AE801" i="11" s="1"/>
  <c r="AE800" i="11" s="1"/>
  <c r="AE799" i="11" s="1"/>
  <c r="AK967" i="11"/>
  <c r="AK966" i="11" s="1"/>
  <c r="AI966" i="11"/>
  <c r="AI965" i="11" s="1"/>
  <c r="AI964" i="11" s="1"/>
  <c r="Q1005" i="11"/>
  <c r="Q1004" i="11" s="1"/>
  <c r="Q1003" i="11" s="1"/>
  <c r="Q1002" i="11" s="1"/>
  <c r="Q1001" i="11" s="1"/>
  <c r="Q993" i="11" s="1"/>
  <c r="S1006" i="11"/>
  <c r="AT1051" i="11"/>
  <c r="AT1050" i="11" s="1"/>
  <c r="AT1049" i="11" s="1"/>
  <c r="AT1048" i="11" s="1"/>
  <c r="AT1047" i="11" s="1"/>
  <c r="AT1046" i="11" s="1"/>
  <c r="AV1052" i="11"/>
  <c r="AV1051" i="11" s="1"/>
  <c r="AV1050" i="11" s="1"/>
  <c r="AV1049" i="11" s="1"/>
  <c r="AV1048" i="11" s="1"/>
  <c r="AV1047" i="11" s="1"/>
  <c r="AV1046" i="11" s="1"/>
  <c r="AK148" i="11"/>
  <c r="AK147" i="11" s="1"/>
  <c r="AI147" i="11"/>
  <c r="Q226" i="11"/>
  <c r="N225" i="11"/>
  <c r="N224" i="11" s="1"/>
  <c r="N220" i="11" s="1"/>
  <c r="N219" i="11" s="1"/>
  <c r="N211" i="11" s="1"/>
  <c r="X390" i="11"/>
  <c r="X389" i="11" s="1"/>
  <c r="X388" i="11" s="1"/>
  <c r="AK250" i="11"/>
  <c r="AK249" i="11" s="1"/>
  <c r="AK248" i="11" s="1"/>
  <c r="AK247" i="11" s="1"/>
  <c r="AK246" i="11" s="1"/>
  <c r="AK245" i="11" s="1"/>
  <c r="AI249" i="11"/>
  <c r="AI248" i="11" s="1"/>
  <c r="AI247" i="11" s="1"/>
  <c r="AI246" i="11" s="1"/>
  <c r="AI245" i="11" s="1"/>
  <c r="AK522" i="11"/>
  <c r="AK521" i="11" s="1"/>
  <c r="AI521" i="11"/>
  <c r="L556" i="11"/>
  <c r="L555" i="11" s="1"/>
  <c r="L554" i="11" s="1"/>
  <c r="L533" i="11" s="1"/>
  <c r="L489" i="11" s="1"/>
  <c r="AK558" i="11"/>
  <c r="AK557" i="11" s="1"/>
  <c r="AK556" i="11" s="1"/>
  <c r="AK555" i="11" s="1"/>
  <c r="AI557" i="11"/>
  <c r="AK376" i="11"/>
  <c r="AK375" i="11" s="1"/>
  <c r="AK372" i="11" s="1"/>
  <c r="AI375" i="11"/>
  <c r="AI372" i="11" s="1"/>
  <c r="S695" i="11"/>
  <c r="Q694" i="11"/>
  <c r="Q738" i="11"/>
  <c r="N737" i="11"/>
  <c r="N736" i="11" s="1"/>
  <c r="N735" i="11" s="1"/>
  <c r="N717" i="11" s="1"/>
  <c r="N716" i="11" s="1"/>
  <c r="AI842" i="11"/>
  <c r="AG841" i="11"/>
  <c r="AG840" i="11" s="1"/>
  <c r="AG839" i="11" s="1"/>
  <c r="AG838" i="11" s="1"/>
  <c r="Q902" i="11"/>
  <c r="N901" i="11"/>
  <c r="N900" i="11" s="1"/>
  <c r="N899" i="11" s="1"/>
  <c r="N898" i="11" s="1"/>
  <c r="N897" i="11" s="1"/>
  <c r="AK704" i="11"/>
  <c r="AK703" i="11" s="1"/>
  <c r="AK702" i="11" s="1"/>
  <c r="AI703" i="11"/>
  <c r="AI702" i="11" s="1"/>
  <c r="AK925" i="11"/>
  <c r="AK924" i="11" s="1"/>
  <c r="AI924" i="11"/>
  <c r="X1034" i="11"/>
  <c r="X1033" i="11" s="1"/>
  <c r="X1032" i="11" s="1"/>
  <c r="X1031" i="11" s="1"/>
  <c r="X1030" i="11" s="1"/>
  <c r="S1033" i="11"/>
  <c r="S1032" i="11" s="1"/>
  <c r="S1031" i="11" s="1"/>
  <c r="S1030" i="11" s="1"/>
  <c r="X957" i="11"/>
  <c r="X956" i="11" s="1"/>
  <c r="S956" i="11"/>
  <c r="AG352" i="11"/>
  <c r="AG339" i="11" s="1"/>
  <c r="AG338" i="11" s="1"/>
  <c r="AG332" i="11" s="1"/>
  <c r="AR629" i="11"/>
  <c r="AR628" i="11" s="1"/>
  <c r="AT643" i="11"/>
  <c r="AT642" i="11" s="1"/>
  <c r="AT641" i="11" s="1"/>
  <c r="AT640" i="11" s="1"/>
  <c r="AT639" i="11" s="1"/>
  <c r="AV644" i="11"/>
  <c r="AV643" i="11" s="1"/>
  <c r="AV642" i="11" s="1"/>
  <c r="AV641" i="11" s="1"/>
  <c r="AV640" i="11" s="1"/>
  <c r="AV639" i="11" s="1"/>
  <c r="Q830" i="11"/>
  <c r="N829" i="11"/>
  <c r="N828" i="11" s="1"/>
  <c r="N827" i="11" s="1"/>
  <c r="N826" i="11" s="1"/>
  <c r="AE636" i="11"/>
  <c r="AC634" i="11"/>
  <c r="AC633" i="11" s="1"/>
  <c r="AC632" i="11" s="1"/>
  <c r="AC631" i="11" s="1"/>
  <c r="AC630" i="11" s="1"/>
  <c r="AC629" i="11" s="1"/>
  <c r="AC628" i="11" s="1"/>
  <c r="S979" i="11"/>
  <c r="Q978" i="11"/>
  <c r="AV1090" i="11"/>
  <c r="AV1089" i="11" s="1"/>
  <c r="AV1088" i="11" s="1"/>
  <c r="AV1087" i="11" s="1"/>
  <c r="AT1089" i="11"/>
  <c r="AT1088" i="11" s="1"/>
  <c r="AT1087" i="11" s="1"/>
  <c r="AK93" i="11"/>
  <c r="AK92" i="11" s="1"/>
  <c r="AI92" i="11"/>
  <c r="AT194" i="11"/>
  <c r="AR193" i="11"/>
  <c r="AR192" i="11" s="1"/>
  <c r="AR191" i="11" s="1"/>
  <c r="AR183" i="11" s="1"/>
  <c r="AR182" i="11" s="1"/>
  <c r="AK124" i="11"/>
  <c r="AK123" i="11" s="1"/>
  <c r="AK122" i="11" s="1"/>
  <c r="AK121" i="11" s="1"/>
  <c r="AI123" i="11"/>
  <c r="AI122" i="11" s="1"/>
  <c r="AI121" i="11" s="1"/>
  <c r="AV155" i="11"/>
  <c r="AV154" i="11" s="1"/>
  <c r="AT154" i="11"/>
  <c r="S138" i="11"/>
  <c r="Q137" i="11"/>
  <c r="AV354" i="11"/>
  <c r="AV353" i="11" s="1"/>
  <c r="AT353" i="11"/>
  <c r="L372" i="11"/>
  <c r="Q250" i="11"/>
  <c r="N249" i="11"/>
  <c r="N248" i="11" s="1"/>
  <c r="N247" i="11" s="1"/>
  <c r="N246" i="11" s="1"/>
  <c r="N245" i="11" s="1"/>
  <c r="AP347" i="11"/>
  <c r="S713" i="11"/>
  <c r="Q712" i="11"/>
  <c r="Q549" i="11"/>
  <c r="N548" i="11"/>
  <c r="N545" i="11" s="1"/>
  <c r="N544" i="11" s="1"/>
  <c r="N543" i="11" s="1"/>
  <c r="N533" i="11" s="1"/>
  <c r="S697" i="11"/>
  <c r="Q696" i="11"/>
  <c r="Q1094" i="11"/>
  <c r="Q1093" i="11" s="1"/>
  <c r="Q1092" i="11" s="1"/>
  <c r="Q1091" i="11" s="1"/>
  <c r="X1012" i="11"/>
  <c r="X1011" i="11" s="1"/>
  <c r="S1011" i="11"/>
  <c r="AG1006" i="11"/>
  <c r="AE1005" i="11"/>
  <c r="AE1004" i="11" s="1"/>
  <c r="AE1003" i="11" s="1"/>
  <c r="AE1002" i="11" s="1"/>
  <c r="AE1001" i="11" s="1"/>
  <c r="AE993" i="11" s="1"/>
  <c r="AT1119" i="11"/>
  <c r="AT1118" i="11" s="1"/>
  <c r="AT1117" i="11" s="1"/>
  <c r="AT1116" i="11" s="1"/>
  <c r="AT1115" i="11" s="1"/>
  <c r="AV1120" i="11"/>
  <c r="AV1119" i="11" s="1"/>
  <c r="AV1118" i="11" s="1"/>
  <c r="AV1117" i="11" s="1"/>
  <c r="AV1116" i="11" s="1"/>
  <c r="AV1115" i="11" s="1"/>
  <c r="AK69" i="11"/>
  <c r="AK68" i="11" s="1"/>
  <c r="AK67" i="11" s="1"/>
  <c r="AK66" i="11" s="1"/>
  <c r="AK65" i="11" s="1"/>
  <c r="AI68" i="11"/>
  <c r="AI67" i="11" s="1"/>
  <c r="AI66" i="11" s="1"/>
  <c r="AI65" i="11" s="1"/>
  <c r="AK281" i="11"/>
  <c r="AK280" i="11" s="1"/>
  <c r="AK279" i="11" s="1"/>
  <c r="AI280" i="11"/>
  <c r="AI279" i="11" s="1"/>
  <c r="AG48" i="11"/>
  <c r="AG47" i="11" s="1"/>
  <c r="AG46" i="11" s="1"/>
  <c r="AI49" i="11"/>
  <c r="AT80" i="11"/>
  <c r="AV81" i="11"/>
  <c r="AV80" i="11" s="1"/>
  <c r="AK146" i="11"/>
  <c r="AK145" i="11" s="1"/>
  <c r="AK144" i="11" s="1"/>
  <c r="AI145" i="11"/>
  <c r="AI144" i="11" s="1"/>
  <c r="AK271" i="11"/>
  <c r="AK270" i="11" s="1"/>
  <c r="AK269" i="11" s="1"/>
  <c r="AK268" i="11" s="1"/>
  <c r="AK267" i="11" s="1"/>
  <c r="AI270" i="11"/>
  <c r="AI269" i="11" s="1"/>
  <c r="AI268" i="11" s="1"/>
  <c r="AI267" i="11" s="1"/>
  <c r="S61" i="11"/>
  <c r="Q60" i="11"/>
  <c r="Q59" i="11" s="1"/>
  <c r="Q58" i="11" s="1"/>
  <c r="L125" i="11"/>
  <c r="L104" i="11" s="1"/>
  <c r="AI18" i="11"/>
  <c r="AG17" i="11"/>
  <c r="X41" i="11"/>
  <c r="X40" i="11" s="1"/>
  <c r="S40" i="11"/>
  <c r="Q159" i="11"/>
  <c r="N158" i="11"/>
  <c r="N151" i="11" s="1"/>
  <c r="AK177" i="11"/>
  <c r="AK176" i="11" s="1"/>
  <c r="AK175" i="11" s="1"/>
  <c r="AK174" i="11" s="1"/>
  <c r="AI176" i="11"/>
  <c r="AI175" i="11" s="1"/>
  <c r="AI174" i="11" s="1"/>
  <c r="AT202" i="11"/>
  <c r="AR201" i="11"/>
  <c r="N238" i="11"/>
  <c r="N237" i="11" s="1"/>
  <c r="N236" i="11" s="1"/>
  <c r="N235" i="11" s="1"/>
  <c r="N234" i="11" s="1"/>
  <c r="Q239" i="11"/>
  <c r="AK349" i="11"/>
  <c r="AK348" i="11" s="1"/>
  <c r="AK347" i="11" s="1"/>
  <c r="AI348" i="11"/>
  <c r="AT271" i="11"/>
  <c r="AR270" i="11"/>
  <c r="AR269" i="11" s="1"/>
  <c r="AR268" i="11" s="1"/>
  <c r="AR267" i="11" s="1"/>
  <c r="AR266" i="11" s="1"/>
  <c r="S310" i="11"/>
  <c r="X311" i="11"/>
  <c r="X310" i="11" s="1"/>
  <c r="AT244" i="11"/>
  <c r="AR243" i="11"/>
  <c r="AR242" i="11" s="1"/>
  <c r="AR241" i="11" s="1"/>
  <c r="L352" i="11"/>
  <c r="L339" i="11" s="1"/>
  <c r="L338" i="11" s="1"/>
  <c r="L332" i="11" s="1"/>
  <c r="AT416" i="11"/>
  <c r="AR415" i="11"/>
  <c r="AR414" i="11" s="1"/>
  <c r="AR413" i="11" s="1"/>
  <c r="AR402" i="11" s="1"/>
  <c r="AR401" i="11" s="1"/>
  <c r="AC496" i="11"/>
  <c r="AC489" i="11" s="1"/>
  <c r="AT256" i="11"/>
  <c r="AR255" i="11"/>
  <c r="AR254" i="11" s="1"/>
  <c r="AE339" i="11"/>
  <c r="AE338" i="11" s="1"/>
  <c r="AE332" i="11" s="1"/>
  <c r="AK351" i="11"/>
  <c r="AK350" i="11" s="1"/>
  <c r="AI350" i="11"/>
  <c r="AK377" i="11"/>
  <c r="AI459" i="11"/>
  <c r="Q530" i="11"/>
  <c r="N529" i="11"/>
  <c r="N528" i="11" s="1"/>
  <c r="N527" i="11" s="1"/>
  <c r="N526" i="11" s="1"/>
  <c r="N525" i="11" s="1"/>
  <c r="Q263" i="11"/>
  <c r="N261" i="11"/>
  <c r="N257" i="11" s="1"/>
  <c r="AV295" i="11"/>
  <c r="AV293" i="11" s="1"/>
  <c r="AT293" i="11"/>
  <c r="AI387" i="11"/>
  <c r="AG386" i="11"/>
  <c r="AG385" i="11" s="1"/>
  <c r="AG384" i="11" s="1"/>
  <c r="N452" i="11"/>
  <c r="N451" i="11" s="1"/>
  <c r="N450" i="11" s="1"/>
  <c r="N449" i="11" s="1"/>
  <c r="Q453" i="11"/>
  <c r="S644" i="11"/>
  <c r="Q643" i="11"/>
  <c r="Q642" i="11" s="1"/>
  <c r="Q641" i="11" s="1"/>
  <c r="Q640" i="11" s="1"/>
  <c r="Q639" i="11" s="1"/>
  <c r="Q629" i="11" s="1"/>
  <c r="Q628" i="11" s="1"/>
  <c r="AT459" i="11"/>
  <c r="AT448" i="11" s="1"/>
  <c r="AT434" i="11" s="1"/>
  <c r="Q691" i="11"/>
  <c r="N690" i="11"/>
  <c r="N689" i="11" s="1"/>
  <c r="N688" i="11" s="1"/>
  <c r="AI741" i="11"/>
  <c r="AG740" i="11"/>
  <c r="AG739" i="11" s="1"/>
  <c r="N444" i="11"/>
  <c r="N438" i="11" s="1"/>
  <c r="N437" i="11" s="1"/>
  <c r="N436" i="11" s="1"/>
  <c r="N435" i="11" s="1"/>
  <c r="Q445" i="11"/>
  <c r="AP489" i="11"/>
  <c r="AK602" i="11"/>
  <c r="AK601" i="11" s="1"/>
  <c r="AK600" i="11" s="1"/>
  <c r="AK599" i="11" s="1"/>
  <c r="AK598" i="11" s="1"/>
  <c r="AK597" i="11" s="1"/>
  <c r="AI601" i="11"/>
  <c r="AI600" i="11" s="1"/>
  <c r="AI599" i="11" s="1"/>
  <c r="AI598" i="11" s="1"/>
  <c r="AI597" i="11" s="1"/>
  <c r="X775" i="11"/>
  <c r="X774" i="11" s="1"/>
  <c r="X771" i="11" s="1"/>
  <c r="X770" i="11" s="1"/>
  <c r="X769" i="11" s="1"/>
  <c r="S774" i="11"/>
  <c r="S771" i="11" s="1"/>
  <c r="S770" i="11" s="1"/>
  <c r="S769" i="11" s="1"/>
  <c r="AK852" i="11"/>
  <c r="AK851" i="11" s="1"/>
  <c r="AI851" i="11"/>
  <c r="AT896" i="11"/>
  <c r="AR895" i="11"/>
  <c r="AR894" i="11" s="1"/>
  <c r="AR893" i="11" s="1"/>
  <c r="AR888" i="11" s="1"/>
  <c r="AR887" i="11" s="1"/>
  <c r="AR886" i="11" s="1"/>
  <c r="AG797" i="11"/>
  <c r="AE794" i="11"/>
  <c r="AE791" i="11" s="1"/>
  <c r="AE790" i="11" s="1"/>
  <c r="AE789" i="11" s="1"/>
  <c r="AE788" i="11" s="1"/>
  <c r="S858" i="11"/>
  <c r="Q857" i="11"/>
  <c r="Q856" i="11" s="1"/>
  <c r="Q855" i="11" s="1"/>
  <c r="Q854" i="11" s="1"/>
  <c r="Q853" i="11" s="1"/>
  <c r="S804" i="11"/>
  <c r="Q803" i="11"/>
  <c r="Q802" i="11" s="1"/>
  <c r="Q801" i="11" s="1"/>
  <c r="AI834" i="11"/>
  <c r="AG833" i="11"/>
  <c r="AG832" i="11" s="1"/>
  <c r="L962" i="11"/>
  <c r="L914" i="11"/>
  <c r="L913" i="11" s="1"/>
  <c r="L912" i="11" s="1"/>
  <c r="AG1107" i="11"/>
  <c r="AG1106" i="11" s="1"/>
  <c r="AG1105" i="11" s="1"/>
  <c r="AG1104" i="11" s="1"/>
  <c r="AG1103" i="11" s="1"/>
  <c r="AI1108" i="11"/>
  <c r="AT1033" i="11"/>
  <c r="AT1032" i="11" s="1"/>
  <c r="AT1031" i="11" s="1"/>
  <c r="AT1030" i="11" s="1"/>
  <c r="AT1029" i="11" s="1"/>
  <c r="AV1034" i="11"/>
  <c r="AV1033" i="11" s="1"/>
  <c r="AV1032" i="11" s="1"/>
  <c r="AV1031" i="11" s="1"/>
  <c r="AV1030" i="11" s="1"/>
  <c r="AV1029" i="11" s="1"/>
  <c r="AK1142" i="11"/>
  <c r="AK1141" i="11" s="1"/>
  <c r="AK1140" i="11" s="1"/>
  <c r="AK1139" i="11" s="1"/>
  <c r="AI1141" i="11"/>
  <c r="AI1140" i="11" s="1"/>
  <c r="AI1139" i="11" s="1"/>
  <c r="Q1129" i="11"/>
  <c r="Q1128" i="11" s="1"/>
  <c r="Q1127" i="11" s="1"/>
  <c r="AA1114" i="11"/>
  <c r="AA1113" i="11"/>
  <c r="AT1156" i="11"/>
  <c r="AR1155" i="11"/>
  <c r="AR1154" i="11" s="1"/>
  <c r="AR1153" i="11" s="1"/>
  <c r="AR1152" i="11" s="1"/>
  <c r="AR1151" i="11" s="1"/>
  <c r="AR1150" i="11" s="1"/>
  <c r="N144" i="11"/>
  <c r="Q204" i="11"/>
  <c r="N203" i="11"/>
  <c r="S288" i="11"/>
  <c r="Q287" i="11"/>
  <c r="Q286" i="11" s="1"/>
  <c r="Q285" i="11" s="1"/>
  <c r="AG546" i="11"/>
  <c r="AG545" i="11" s="1"/>
  <c r="AG544" i="11" s="1"/>
  <c r="AG543" i="11" s="1"/>
  <c r="AI547" i="11"/>
  <c r="AG563" i="11"/>
  <c r="AG562" i="11" s="1"/>
  <c r="AG561" i="11" s="1"/>
  <c r="AG554" i="11" s="1"/>
  <c r="AI564" i="11"/>
  <c r="S602" i="11"/>
  <c r="Q601" i="11"/>
  <c r="Q600" i="11" s="1"/>
  <c r="Q599" i="11" s="1"/>
  <c r="Q598" i="11" s="1"/>
  <c r="Q597" i="11" s="1"/>
  <c r="S648" i="11"/>
  <c r="X649" i="11"/>
  <c r="X648" i="11" s="1"/>
  <c r="X739" i="11"/>
  <c r="AG1051" i="11"/>
  <c r="AG1050" i="11" s="1"/>
  <c r="AG1049" i="11" s="1"/>
  <c r="AG1048" i="11" s="1"/>
  <c r="AG1047" i="11" s="1"/>
  <c r="AG1046" i="11" s="1"/>
  <c r="AI1052" i="11"/>
  <c r="AG882" i="11"/>
  <c r="AG881" i="11" s="1"/>
  <c r="AG880" i="11" s="1"/>
  <c r="AG879" i="11" s="1"/>
  <c r="AG878" i="11" s="1"/>
  <c r="AG877" i="11" s="1"/>
  <c r="AI883" i="11"/>
  <c r="AV1010" i="11"/>
  <c r="AV1009" i="11" s="1"/>
  <c r="AV1004" i="11" s="1"/>
  <c r="AV1003" i="11" s="1"/>
  <c r="AV1002" i="11" s="1"/>
  <c r="AV1001" i="11" s="1"/>
  <c r="AV993" i="11" s="1"/>
  <c r="AT1009" i="11"/>
  <c r="AT1004" i="11" s="1"/>
  <c r="AT1003" i="11" s="1"/>
  <c r="AT1002" i="11" s="1"/>
  <c r="AT1001" i="11" s="1"/>
  <c r="AT993" i="11" s="1"/>
  <c r="AE1129" i="11"/>
  <c r="AE1128" i="11" s="1"/>
  <c r="AE1127" i="11" s="1"/>
  <c r="AT1147" i="11"/>
  <c r="AR1146" i="11"/>
  <c r="AR1145" i="11" s="1"/>
  <c r="AE14" i="11"/>
  <c r="AE13" i="11" s="1"/>
  <c r="AE12" i="11" s="1"/>
  <c r="AE11" i="11" s="1"/>
  <c r="S83" i="11"/>
  <c r="Q82" i="11"/>
  <c r="AK202" i="11"/>
  <c r="AK201" i="11" s="1"/>
  <c r="AK200" i="11" s="1"/>
  <c r="AK199" i="11" s="1"/>
  <c r="AK198" i="11" s="1"/>
  <c r="AK197" i="11" s="1"/>
  <c r="AI201" i="11"/>
  <c r="AP64" i="11"/>
  <c r="AI30" i="11"/>
  <c r="AG29" i="11"/>
  <c r="AG28" i="11" s="1"/>
  <c r="AG27" i="11" s="1"/>
  <c r="AG26" i="11" s="1"/>
  <c r="Q358" i="11"/>
  <c r="N357" i="11"/>
  <c r="X406" i="11"/>
  <c r="X405" i="11" s="1"/>
  <c r="X404" i="11" s="1"/>
  <c r="X403" i="11" s="1"/>
  <c r="S405" i="11"/>
  <c r="S404" i="11" s="1"/>
  <c r="S403" i="11" s="1"/>
  <c r="AI278" i="11"/>
  <c r="AG277" i="11"/>
  <c r="AI297" i="11"/>
  <c r="AG296" i="11"/>
  <c r="AG295" i="11"/>
  <c r="AE293" i="11"/>
  <c r="AE292" i="11" s="1"/>
  <c r="AE291" i="11" s="1"/>
  <c r="AE284" i="11" s="1"/>
  <c r="AE283" i="11" s="1"/>
  <c r="AK263" i="11"/>
  <c r="AK261" i="11" s="1"/>
  <c r="AI261" i="11"/>
  <c r="AI257" i="11" s="1"/>
  <c r="AN282" i="11"/>
  <c r="AN56" i="11" s="1"/>
  <c r="X524" i="11"/>
  <c r="X523" i="11" s="1"/>
  <c r="S523" i="11"/>
  <c r="X564" i="11"/>
  <c r="X563" i="11" s="1"/>
  <c r="X562" i="11" s="1"/>
  <c r="X561" i="11" s="1"/>
  <c r="S563" i="11"/>
  <c r="S562" i="11" s="1"/>
  <c r="S561" i="11" s="1"/>
  <c r="AT265" i="11"/>
  <c r="AR264" i="11"/>
  <c r="X593" i="11"/>
  <c r="X591" i="11" s="1"/>
  <c r="X590" i="11" s="1"/>
  <c r="S591" i="11"/>
  <c r="S590" i="11" s="1"/>
  <c r="Q522" i="11"/>
  <c r="N521" i="11"/>
  <c r="N520" i="11" s="1"/>
  <c r="N514" i="11" s="1"/>
  <c r="N513" i="11" s="1"/>
  <c r="N496" i="11" s="1"/>
  <c r="S611" i="11"/>
  <c r="Q610" i="11"/>
  <c r="Q609" i="11" s="1"/>
  <c r="Q608" i="11" s="1"/>
  <c r="Q607" i="11" s="1"/>
  <c r="Q606" i="11" s="1"/>
  <c r="Q758" i="11"/>
  <c r="S759" i="11"/>
  <c r="AG850" i="11"/>
  <c r="AE849" i="11"/>
  <c r="AE848" i="11" s="1"/>
  <c r="AE847" i="11" s="1"/>
  <c r="AE846" i="11" s="1"/>
  <c r="AP800" i="11"/>
  <c r="AP799" i="11" s="1"/>
  <c r="AK936" i="11"/>
  <c r="AK935" i="11" s="1"/>
  <c r="S947" i="11"/>
  <c r="X948" i="11"/>
  <c r="X947" i="11" s="1"/>
  <c r="X959" i="11"/>
  <c r="X958" i="11" s="1"/>
  <c r="S958" i="11"/>
  <c r="S1009" i="11"/>
  <c r="X1010" i="11"/>
  <c r="X1009" i="11" s="1"/>
  <c r="AI986" i="11"/>
  <c r="AG985" i="11"/>
  <c r="AG982" i="11" s="1"/>
  <c r="AG981" i="11" s="1"/>
  <c r="AG980" i="11" s="1"/>
  <c r="AI1119" i="11"/>
  <c r="AI1118" i="11" s="1"/>
  <c r="AI1117" i="11" s="1"/>
  <c r="AI1116" i="11" s="1"/>
  <c r="AI1115" i="11" s="1"/>
  <c r="AK1120" i="11"/>
  <c r="AK1119" i="11" s="1"/>
  <c r="AK1118" i="11" s="1"/>
  <c r="AK1117" i="11" s="1"/>
  <c r="AK1116" i="11" s="1"/>
  <c r="AK1115" i="11" s="1"/>
  <c r="AI421" i="11"/>
  <c r="AG420" i="11"/>
  <c r="AG419" i="11" s="1"/>
  <c r="AG418" i="11" s="1"/>
  <c r="AG417" i="11" s="1"/>
  <c r="AI708" i="11"/>
  <c r="AG707" i="11"/>
  <c r="AG706" i="11" s="1"/>
  <c r="AG705" i="11" s="1"/>
  <c r="X699" i="11"/>
  <c r="X698" i="11" s="1"/>
  <c r="S698" i="11"/>
  <c r="AC131" i="11"/>
  <c r="AC125" i="11" s="1"/>
  <c r="AC104" i="11" s="1"/>
  <c r="AC57" i="11" s="1"/>
  <c r="AC56" i="11" s="1"/>
  <c r="AT558" i="11"/>
  <c r="AR557" i="11"/>
  <c r="AT522" i="11"/>
  <c r="AR521" i="11"/>
  <c r="AR520" i="11" s="1"/>
  <c r="AR514" i="11" s="1"/>
  <c r="AR513" i="11" s="1"/>
  <c r="AR496" i="11" s="1"/>
  <c r="H687" i="11"/>
  <c r="H686" i="11" s="1"/>
  <c r="H685" i="11" s="1"/>
  <c r="H677" i="11" s="1"/>
  <c r="AG618" i="11"/>
  <c r="AG617" i="11" s="1"/>
  <c r="AG616" i="11" s="1"/>
  <c r="AG615" i="11" s="1"/>
  <c r="AG614" i="11" s="1"/>
  <c r="AG613" i="11" s="1"/>
  <c r="AI619" i="11"/>
  <c r="AE640" i="11"/>
  <c r="AE639" i="11" s="1"/>
  <c r="AT821" i="11"/>
  <c r="AR820" i="11"/>
  <c r="AR815" i="11" s="1"/>
  <c r="AR814" i="11" s="1"/>
  <c r="AI944" i="11"/>
  <c r="AG943" i="11"/>
  <c r="AR1129" i="11"/>
  <c r="AR1128" i="11" s="1"/>
  <c r="AR1127" i="11" s="1"/>
  <c r="AG1096" i="11"/>
  <c r="AE1095" i="11"/>
  <c r="AE1094" i="11" s="1"/>
  <c r="AE1093" i="11" s="1"/>
  <c r="AE1092" i="11" s="1"/>
  <c r="AE1091" i="11" s="1"/>
  <c r="X1160" i="11"/>
  <c r="X1159" i="11" s="1"/>
  <c r="X1158" i="11" s="1"/>
  <c r="X1157" i="11" s="1"/>
  <c r="S1159" i="11"/>
  <c r="S1158" i="11" s="1"/>
  <c r="S1157" i="11" s="1"/>
  <c r="AK129" i="11"/>
  <c r="AK128" i="11" s="1"/>
  <c r="AK127" i="11" s="1"/>
  <c r="AK126" i="11" s="1"/>
  <c r="AK125" i="11" s="1"/>
  <c r="AI128" i="11"/>
  <c r="AI127" i="11" s="1"/>
  <c r="AI126" i="11" s="1"/>
  <c r="S42" i="11"/>
  <c r="X43" i="11"/>
  <c r="X42" i="11" s="1"/>
  <c r="AT77" i="11"/>
  <c r="AR75" i="11"/>
  <c r="AT86" i="11"/>
  <c r="AV87" i="11"/>
  <c r="AV86" i="11" s="1"/>
  <c r="AG171" i="11"/>
  <c r="AG170" i="11" s="1"/>
  <c r="AG169" i="11" s="1"/>
  <c r="AG168" i="11" s="1"/>
  <c r="AI172" i="11"/>
  <c r="AK239" i="11"/>
  <c r="AI117" i="11"/>
  <c r="AG116" i="11"/>
  <c r="AG115" i="11" s="1"/>
  <c r="AG114" i="11" s="1"/>
  <c r="AG113" i="11" s="1"/>
  <c r="Q102" i="11"/>
  <c r="Q101" i="11" s="1"/>
  <c r="Q100" i="11" s="1"/>
  <c r="AP168" i="11"/>
  <c r="AP166" i="11" s="1"/>
  <c r="AK132" i="11"/>
  <c r="AK131" i="11" s="1"/>
  <c r="AT204" i="11"/>
  <c r="AR203" i="11"/>
  <c r="S45" i="11"/>
  <c r="Q44" i="11"/>
  <c r="Q35" i="11" s="1"/>
  <c r="Q34" i="11" s="1"/>
  <c r="Q33" i="11" s="1"/>
  <c r="Q32" i="11" s="1"/>
  <c r="S223" i="11"/>
  <c r="Q222" i="11"/>
  <c r="Q221" i="11" s="1"/>
  <c r="Q458" i="11"/>
  <c r="N457" i="11"/>
  <c r="N456" i="11" s="1"/>
  <c r="N455" i="11" s="1"/>
  <c r="N454" i="11" s="1"/>
  <c r="Q326" i="11"/>
  <c r="N325" i="11"/>
  <c r="N324" i="11" s="1"/>
  <c r="N314" i="11" s="1"/>
  <c r="N313" i="11" s="1"/>
  <c r="N312" i="11" s="1"/>
  <c r="AT360" i="11"/>
  <c r="AR359" i="11"/>
  <c r="AR352" i="11" s="1"/>
  <c r="Q256" i="11"/>
  <c r="N255" i="11"/>
  <c r="N254" i="11" s="1"/>
  <c r="L314" i="11"/>
  <c r="L313" i="11" s="1"/>
  <c r="L312" i="11" s="1"/>
  <c r="L282" i="11" s="1"/>
  <c r="S573" i="11"/>
  <c r="Q571" i="11"/>
  <c r="Q570" i="11" s="1"/>
  <c r="Q569" i="11" s="1"/>
  <c r="Q568" i="11" s="1"/>
  <c r="Q567" i="11" s="1"/>
  <c r="Q566" i="11" s="1"/>
  <c r="Q565" i="11" s="1"/>
  <c r="AT691" i="11"/>
  <c r="AR690" i="11"/>
  <c r="AR689" i="11" s="1"/>
  <c r="AR688" i="11" s="1"/>
  <c r="AR687" i="11" s="1"/>
  <c r="AR686" i="11" s="1"/>
  <c r="Q986" i="11"/>
  <c r="N985" i="11"/>
  <c r="N982" i="11" s="1"/>
  <c r="N981" i="11" s="1"/>
  <c r="N980" i="11" s="1"/>
  <c r="AP257" i="11"/>
  <c r="AP253" i="11" s="1"/>
  <c r="AP252" i="11" s="1"/>
  <c r="AP251" i="11" s="1"/>
  <c r="AP210" i="11" s="1"/>
  <c r="AG528" i="11"/>
  <c r="AG527" i="11" s="1"/>
  <c r="AG526" i="11" s="1"/>
  <c r="AG525" i="11" s="1"/>
  <c r="AT560" i="11"/>
  <c r="AR559" i="11"/>
  <c r="AK445" i="11"/>
  <c r="AK444" i="11" s="1"/>
  <c r="AI444" i="11"/>
  <c r="Q495" i="11"/>
  <c r="N494" i="11"/>
  <c r="N493" i="11" s="1"/>
  <c r="N492" i="11" s="1"/>
  <c r="N491" i="11" s="1"/>
  <c r="N490" i="11" s="1"/>
  <c r="AE533" i="11"/>
  <c r="AC837" i="11"/>
  <c r="AC836" i="11" s="1"/>
  <c r="S701" i="11"/>
  <c r="Q700" i="11"/>
  <c r="L705" i="11"/>
  <c r="L687" i="11" s="1"/>
  <c r="L686" i="11" s="1"/>
  <c r="L685" i="11" s="1"/>
  <c r="L677" i="11" s="1"/>
  <c r="S646" i="11"/>
  <c r="S645" i="11" s="1"/>
  <c r="X647" i="11"/>
  <c r="X646" i="11" s="1"/>
  <c r="S761" i="11"/>
  <c r="Q760" i="11"/>
  <c r="AG827" i="11"/>
  <c r="AG826" i="11" s="1"/>
  <c r="AK876" i="11"/>
  <c r="AK875" i="11" s="1"/>
  <c r="AK874" i="11" s="1"/>
  <c r="AK873" i="11" s="1"/>
  <c r="AK872" i="11" s="1"/>
  <c r="AK871" i="11" s="1"/>
  <c r="AK870" i="11" s="1"/>
  <c r="AI875" i="11"/>
  <c r="AI874" i="11" s="1"/>
  <c r="AI873" i="11" s="1"/>
  <c r="AI872" i="11" s="1"/>
  <c r="AI871" i="11" s="1"/>
  <c r="AI870" i="11" s="1"/>
  <c r="Q974" i="11"/>
  <c r="S975" i="11"/>
  <c r="AG909" i="11"/>
  <c r="AG908" i="11" s="1"/>
  <c r="AG907" i="11" s="1"/>
  <c r="AG898" i="11" s="1"/>
  <c r="AG897" i="11" s="1"/>
  <c r="AG886" i="11" s="1"/>
  <c r="AI910" i="11"/>
  <c r="S938" i="11"/>
  <c r="Q937" i="11"/>
  <c r="AT965" i="11"/>
  <c r="AT964" i="11" s="1"/>
  <c r="AT963" i="11" s="1"/>
  <c r="AT962" i="11" s="1"/>
  <c r="AC1053" i="11"/>
  <c r="AC1014" i="11" s="1"/>
  <c r="N1004" i="11"/>
  <c r="N1003" i="11" s="1"/>
  <c r="N1002" i="11" s="1"/>
  <c r="N1001" i="11" s="1"/>
  <c r="N993" i="11" s="1"/>
  <c r="X1125" i="11"/>
  <c r="X1124" i="11" s="1"/>
  <c r="S1124" i="11"/>
  <c r="AP1126" i="11"/>
  <c r="X1100" i="11"/>
  <c r="X1099" i="11" s="1"/>
  <c r="S1099" i="11"/>
  <c r="AE1146" i="11"/>
  <c r="AE1145" i="11" s="1"/>
  <c r="AG1147" i="11"/>
  <c r="N132" i="11"/>
  <c r="N131" i="11" s="1"/>
  <c r="AI216" i="11"/>
  <c r="AG215" i="11"/>
  <c r="AG214" i="11" s="1"/>
  <c r="AG213" i="11" s="1"/>
  <c r="AG212" i="11" s="1"/>
  <c r="AG211" i="11" s="1"/>
  <c r="S81" i="11"/>
  <c r="Q80" i="11"/>
  <c r="X190" i="11"/>
  <c r="X189" i="11" s="1"/>
  <c r="S189" i="11"/>
  <c r="S185" i="11" s="1"/>
  <c r="S184" i="11" s="1"/>
  <c r="AK112" i="11"/>
  <c r="AK111" i="11" s="1"/>
  <c r="AK110" i="11" s="1"/>
  <c r="AK106" i="11" s="1"/>
  <c r="AK105" i="11" s="1"/>
  <c r="AI111" i="11"/>
  <c r="AI110" i="11" s="1"/>
  <c r="AI106" i="11" s="1"/>
  <c r="AI105" i="11" s="1"/>
  <c r="AE185" i="11"/>
  <c r="AE184" i="11" s="1"/>
  <c r="AE183" i="11" s="1"/>
  <c r="AE182" i="11" s="1"/>
  <c r="X208" i="11"/>
  <c r="X207" i="11" s="1"/>
  <c r="S207" i="11"/>
  <c r="Q374" i="11"/>
  <c r="N373" i="11"/>
  <c r="S321" i="11"/>
  <c r="Q319" i="11"/>
  <c r="AT374" i="11"/>
  <c r="AR373" i="11"/>
  <c r="S825" i="11"/>
  <c r="Q823" i="11"/>
  <c r="Q822" i="11" s="1"/>
  <c r="AK959" i="11"/>
  <c r="AK958" i="11" s="1"/>
  <c r="AK955" i="11" s="1"/>
  <c r="AK954" i="11" s="1"/>
  <c r="AK953" i="11" s="1"/>
  <c r="AI958" i="11"/>
  <c r="AI955" i="11" s="1"/>
  <c r="AI954" i="11" s="1"/>
  <c r="AI953" i="11" s="1"/>
  <c r="AT1021" i="11"/>
  <c r="AR1020" i="11"/>
  <c r="AR1019" i="11" s="1"/>
  <c r="AR1018" i="11" s="1"/>
  <c r="AR1017" i="11" s="1"/>
  <c r="AR1016" i="11" s="1"/>
  <c r="AR1015" i="11" s="1"/>
  <c r="AR1014" i="11" s="1"/>
  <c r="AI1034" i="11"/>
  <c r="AG1033" i="11"/>
  <c r="AG1032" i="11" s="1"/>
  <c r="AG1031" i="11" s="1"/>
  <c r="AG1030" i="11" s="1"/>
  <c r="AG1029" i="11" s="1"/>
  <c r="H1161" i="11" l="1"/>
  <c r="H1164" i="11" s="1"/>
  <c r="S12" i="11"/>
  <c r="S11" i="11" s="1"/>
  <c r="X12" i="11"/>
  <c r="X11" i="11" s="1"/>
  <c r="AG687" i="11"/>
  <c r="AG686" i="11" s="1"/>
  <c r="AK589" i="11"/>
  <c r="AK587" i="11" s="1"/>
  <c r="AK586" i="11" s="1"/>
  <c r="AK569" i="11" s="1"/>
  <c r="AK568" i="11" s="1"/>
  <c r="AK567" i="11" s="1"/>
  <c r="AK566" i="11" s="1"/>
  <c r="AK565" i="11" s="1"/>
  <c r="AI587" i="11"/>
  <c r="AI586" i="11" s="1"/>
  <c r="AI569" i="11" s="1"/>
  <c r="AI568" i="11" s="1"/>
  <c r="AI567" i="11" s="1"/>
  <c r="AI566" i="11" s="1"/>
  <c r="AI565" i="11" s="1"/>
  <c r="N104" i="11"/>
  <c r="AE1163" i="11"/>
  <c r="AP57" i="11"/>
  <c r="AE869" i="11"/>
  <c r="N1126" i="11"/>
  <c r="AV77" i="11"/>
  <c r="AV75" i="11" s="1"/>
  <c r="AT75" i="11"/>
  <c r="AT74" i="11" s="1"/>
  <c r="AT73" i="11" s="1"/>
  <c r="AT72" i="11" s="1"/>
  <c r="AI943" i="11"/>
  <c r="AK944" i="11"/>
  <c r="AK943" i="11" s="1"/>
  <c r="AT521" i="11"/>
  <c r="AT520" i="11" s="1"/>
  <c r="AT514" i="11" s="1"/>
  <c r="AT513" i="11" s="1"/>
  <c r="AT496" i="11" s="1"/>
  <c r="AV522" i="11"/>
  <c r="AV521" i="11" s="1"/>
  <c r="AV520" i="11" s="1"/>
  <c r="AV514" i="11" s="1"/>
  <c r="AV513" i="11" s="1"/>
  <c r="AV496" i="11" s="1"/>
  <c r="AG293" i="11"/>
  <c r="AG292" i="11" s="1"/>
  <c r="AG291" i="11" s="1"/>
  <c r="AG284" i="11" s="1"/>
  <c r="AG283" i="11" s="1"/>
  <c r="AI295" i="11"/>
  <c r="AK564" i="11"/>
  <c r="AK563" i="11" s="1"/>
  <c r="AK562" i="11" s="1"/>
  <c r="AK561" i="11" s="1"/>
  <c r="AI563" i="11"/>
  <c r="AI562" i="11" s="1"/>
  <c r="AI561" i="11" s="1"/>
  <c r="AT243" i="11"/>
  <c r="AT242" i="11" s="1"/>
  <c r="AT241" i="11" s="1"/>
  <c r="AV244" i="11"/>
  <c r="AV243" i="11" s="1"/>
  <c r="AV242" i="11" s="1"/>
  <c r="AV241" i="11" s="1"/>
  <c r="AT270" i="11"/>
  <c r="AT269" i="11" s="1"/>
  <c r="AT268" i="11" s="1"/>
  <c r="AT267" i="11" s="1"/>
  <c r="AT266" i="11" s="1"/>
  <c r="AV271" i="11"/>
  <c r="AV270" i="11" s="1"/>
  <c r="AV269" i="11" s="1"/>
  <c r="AV268" i="11" s="1"/>
  <c r="AV267" i="11" s="1"/>
  <c r="AK49" i="11"/>
  <c r="AK48" i="11" s="1"/>
  <c r="AK47" i="11" s="1"/>
  <c r="AK46" i="11" s="1"/>
  <c r="AI48" i="11"/>
  <c r="AI47" i="11" s="1"/>
  <c r="AI46" i="11" s="1"/>
  <c r="AT280" i="11"/>
  <c r="AT279" i="11" s="1"/>
  <c r="AT273" i="11" s="1"/>
  <c r="AT272" i="11" s="1"/>
  <c r="AV281" i="11"/>
  <c r="AV280" i="11" s="1"/>
  <c r="AV279" i="11" s="1"/>
  <c r="AV273" i="11" s="1"/>
  <c r="AV272" i="11" s="1"/>
  <c r="AT529" i="11"/>
  <c r="AV530" i="11"/>
  <c r="AV529" i="11" s="1"/>
  <c r="S382" i="11"/>
  <c r="X383" i="11"/>
  <c r="X382" i="11" s="1"/>
  <c r="Q820" i="11"/>
  <c r="Q815" i="11" s="1"/>
  <c r="Q814" i="11" s="1"/>
  <c r="S821" i="11"/>
  <c r="AT841" i="11"/>
  <c r="AT840" i="11" s="1"/>
  <c r="AT839" i="11" s="1"/>
  <c r="AT838" i="11" s="1"/>
  <c r="AT837" i="11" s="1"/>
  <c r="AT836" i="11" s="1"/>
  <c r="AV842" i="11"/>
  <c r="AV841" i="11" s="1"/>
  <c r="AV840" i="11" s="1"/>
  <c r="AV839" i="11" s="1"/>
  <c r="AV838" i="11" s="1"/>
  <c r="AV837" i="11" s="1"/>
  <c r="AV836" i="11" s="1"/>
  <c r="X910" i="11"/>
  <c r="X909" i="11" s="1"/>
  <c r="X908" i="11" s="1"/>
  <c r="X907" i="11" s="1"/>
  <c r="S909" i="11"/>
  <c r="S908" i="11" s="1"/>
  <c r="S907" i="11" s="1"/>
  <c r="S75" i="11"/>
  <c r="X76" i="11"/>
  <c r="X75" i="11" s="1"/>
  <c r="S462" i="11"/>
  <c r="S461" i="11" s="1"/>
  <c r="S460" i="11" s="1"/>
  <c r="X463" i="11"/>
  <c r="X462" i="11" s="1"/>
  <c r="X461" i="11" s="1"/>
  <c r="X460" i="11" s="1"/>
  <c r="X459" i="11" s="1"/>
  <c r="AG511" i="11"/>
  <c r="AG510" i="11" s="1"/>
  <c r="AG509" i="11" s="1"/>
  <c r="AG497" i="11" s="1"/>
  <c r="AI512" i="11"/>
  <c r="AG64" i="11"/>
  <c r="L57" i="11"/>
  <c r="L56" i="11" s="1"/>
  <c r="AK611" i="11"/>
  <c r="AK610" i="11" s="1"/>
  <c r="AK609" i="11" s="1"/>
  <c r="AK608" i="11" s="1"/>
  <c r="AK607" i="11" s="1"/>
  <c r="AK606" i="11" s="1"/>
  <c r="AI610" i="11"/>
  <c r="AI609" i="11" s="1"/>
  <c r="AI608" i="11" s="1"/>
  <c r="AI607" i="11" s="1"/>
  <c r="AI606" i="11" s="1"/>
  <c r="X87" i="11"/>
  <c r="X86" i="11" s="1"/>
  <c r="S86" i="11"/>
  <c r="S281" i="11"/>
  <c r="Q280" i="11"/>
  <c r="Q279" i="11" s="1"/>
  <c r="Q273" i="11" s="1"/>
  <c r="Q272" i="11" s="1"/>
  <c r="S69" i="11"/>
  <c r="Q68" i="11"/>
  <c r="Q67" i="11" s="1"/>
  <c r="Q66" i="11" s="1"/>
  <c r="Q65" i="11" s="1"/>
  <c r="AI39" i="11"/>
  <c r="AG36" i="11"/>
  <c r="AG35" i="11" s="1"/>
  <c r="AG34" i="11" s="1"/>
  <c r="AG33" i="11" s="1"/>
  <c r="AG32" i="11" s="1"/>
  <c r="AI742" i="11"/>
  <c r="AK743" i="11"/>
  <c r="AK742" i="11" s="1"/>
  <c r="S316" i="11"/>
  <c r="S315" i="11" s="1"/>
  <c r="X318" i="11"/>
  <c r="X316" i="11" s="1"/>
  <c r="S659" i="11"/>
  <c r="S658" i="11" s="1"/>
  <c r="S657" i="11" s="1"/>
  <c r="S656" i="11" s="1"/>
  <c r="X661" i="11"/>
  <c r="X659" i="11" s="1"/>
  <c r="X658" i="11" s="1"/>
  <c r="X657" i="11" s="1"/>
  <c r="X656" i="11" s="1"/>
  <c r="S896" i="11"/>
  <c r="Q895" i="11"/>
  <c r="Q894" i="11" s="1"/>
  <c r="Q893" i="11" s="1"/>
  <c r="Q888" i="11" s="1"/>
  <c r="Q887" i="11" s="1"/>
  <c r="AT794" i="11"/>
  <c r="AV795" i="11"/>
  <c r="AV794" i="11" s="1"/>
  <c r="X811" i="11"/>
  <c r="X810" i="11" s="1"/>
  <c r="S810" i="11"/>
  <c r="S349" i="11"/>
  <c r="Q348" i="11"/>
  <c r="AI1033" i="11"/>
  <c r="AI1032" i="11" s="1"/>
  <c r="AI1031" i="11" s="1"/>
  <c r="AI1030" i="11" s="1"/>
  <c r="AI1029" i="11" s="1"/>
  <c r="AK1034" i="11"/>
  <c r="AK1033" i="11" s="1"/>
  <c r="AK1032" i="11" s="1"/>
  <c r="AK1031" i="11" s="1"/>
  <c r="AK1030" i="11" s="1"/>
  <c r="AK1029" i="11" s="1"/>
  <c r="AT373" i="11"/>
  <c r="AV374" i="11"/>
  <c r="AV373" i="11" s="1"/>
  <c r="S374" i="11"/>
  <c r="Q373" i="11"/>
  <c r="AI215" i="11"/>
  <c r="AK216" i="11"/>
  <c r="AK215" i="11" s="1"/>
  <c r="Q936" i="11"/>
  <c r="Q935" i="11" s="1"/>
  <c r="X975" i="11"/>
  <c r="X974" i="11" s="1"/>
  <c r="S974" i="11"/>
  <c r="X645" i="11"/>
  <c r="S700" i="11"/>
  <c r="X701" i="11"/>
  <c r="X700" i="11" s="1"/>
  <c r="Q494" i="11"/>
  <c r="Q493" i="11" s="1"/>
  <c r="Q492" i="11" s="1"/>
  <c r="Q491" i="11" s="1"/>
  <c r="Q490" i="11" s="1"/>
  <c r="S495" i="11"/>
  <c r="AT690" i="11"/>
  <c r="AT689" i="11" s="1"/>
  <c r="AT688" i="11" s="1"/>
  <c r="AV691" i="11"/>
  <c r="AV690" i="11" s="1"/>
  <c r="AV689" i="11" s="1"/>
  <c r="AV688" i="11" s="1"/>
  <c r="N253" i="11"/>
  <c r="N252" i="11" s="1"/>
  <c r="N251" i="11" s="1"/>
  <c r="N210" i="11" s="1"/>
  <c r="AT359" i="11"/>
  <c r="AT352" i="11" s="1"/>
  <c r="AV360" i="11"/>
  <c r="AV359" i="11" s="1"/>
  <c r="Q457" i="11"/>
  <c r="Q456" i="11" s="1"/>
  <c r="Q455" i="11" s="1"/>
  <c r="Q454" i="11" s="1"/>
  <c r="S458" i="11"/>
  <c r="X102" i="11"/>
  <c r="X101" i="11" s="1"/>
  <c r="X100" i="11" s="1"/>
  <c r="S102" i="11"/>
  <c r="S101" i="11" s="1"/>
  <c r="S100" i="11" s="1"/>
  <c r="AR1126" i="11"/>
  <c r="AR556" i="11"/>
  <c r="AR555" i="11" s="1"/>
  <c r="AR554" i="11" s="1"/>
  <c r="AK708" i="11"/>
  <c r="AK707" i="11" s="1"/>
  <c r="AK706" i="11" s="1"/>
  <c r="AK705" i="11" s="1"/>
  <c r="AI707" i="11"/>
  <c r="AI706" i="11" s="1"/>
  <c r="AI705" i="11" s="1"/>
  <c r="AG849" i="11"/>
  <c r="AG848" i="11" s="1"/>
  <c r="AG847" i="11" s="1"/>
  <c r="AG846" i="11" s="1"/>
  <c r="AG837" i="11" s="1"/>
  <c r="AG836" i="11" s="1"/>
  <c r="AI850" i="11"/>
  <c r="X611" i="11"/>
  <c r="X610" i="11" s="1"/>
  <c r="X609" i="11" s="1"/>
  <c r="X608" i="11" s="1"/>
  <c r="X607" i="11" s="1"/>
  <c r="X606" i="11" s="1"/>
  <c r="S610" i="11"/>
  <c r="S609" i="11" s="1"/>
  <c r="S608" i="11" s="1"/>
  <c r="S607" i="11" s="1"/>
  <c r="S606" i="11" s="1"/>
  <c r="AI277" i="11"/>
  <c r="AK278" i="11"/>
  <c r="AK277" i="11" s="1"/>
  <c r="S358" i="11"/>
  <c r="Q357" i="11"/>
  <c r="AT1146" i="11"/>
  <c r="AV1147" i="11"/>
  <c r="AV1146" i="11" s="1"/>
  <c r="AV1145" i="11" s="1"/>
  <c r="AA1161" i="11"/>
  <c r="AA1164" i="11" s="1"/>
  <c r="AK1108" i="11"/>
  <c r="AK1107" i="11" s="1"/>
  <c r="AK1106" i="11" s="1"/>
  <c r="AK1105" i="11" s="1"/>
  <c r="AK1104" i="11" s="1"/>
  <c r="AK1103" i="11" s="1"/>
  <c r="AI1107" i="11"/>
  <c r="AI1106" i="11" s="1"/>
  <c r="AI1105" i="11" s="1"/>
  <c r="AI1104" i="11" s="1"/>
  <c r="AI1103" i="11" s="1"/>
  <c r="S803" i="11"/>
  <c r="X804" i="11"/>
  <c r="X803" i="11" s="1"/>
  <c r="X802" i="11" s="1"/>
  <c r="X801" i="11" s="1"/>
  <c r="AI797" i="11"/>
  <c r="AG794" i="11"/>
  <c r="AG791" i="11" s="1"/>
  <c r="AG790" i="11" s="1"/>
  <c r="AG789" i="11" s="1"/>
  <c r="AG788" i="11" s="1"/>
  <c r="AI596" i="11"/>
  <c r="S691" i="11"/>
  <c r="Q690" i="11"/>
  <c r="Q689" i="11" s="1"/>
  <c r="Q688" i="11" s="1"/>
  <c r="X644" i="11"/>
  <c r="X643" i="11" s="1"/>
  <c r="X642" i="11" s="1"/>
  <c r="S643" i="11"/>
  <c r="S642" i="11" s="1"/>
  <c r="S641" i="11" s="1"/>
  <c r="S640" i="11" s="1"/>
  <c r="AI386" i="11"/>
  <c r="AI385" i="11" s="1"/>
  <c r="AI384" i="11" s="1"/>
  <c r="AK387" i="11"/>
  <c r="AK386" i="11" s="1"/>
  <c r="AK385" i="11" s="1"/>
  <c r="AK384" i="11" s="1"/>
  <c r="Q261" i="11"/>
  <c r="S263" i="11"/>
  <c r="AR253" i="11"/>
  <c r="AR252" i="11" s="1"/>
  <c r="AR251" i="11" s="1"/>
  <c r="AV416" i="11"/>
  <c r="AV415" i="11" s="1"/>
  <c r="AV414" i="11" s="1"/>
  <c r="AV413" i="11" s="1"/>
  <c r="AV402" i="11" s="1"/>
  <c r="AV401" i="11" s="1"/>
  <c r="AT415" i="11"/>
  <c r="AT414" i="11" s="1"/>
  <c r="AT413" i="11" s="1"/>
  <c r="AT402" i="11" s="1"/>
  <c r="AT401" i="11" s="1"/>
  <c r="AI347" i="11"/>
  <c r="AR200" i="11"/>
  <c r="AR199" i="11" s="1"/>
  <c r="AR198" i="11" s="1"/>
  <c r="AR197" i="11" s="1"/>
  <c r="S60" i="11"/>
  <c r="S59" i="11" s="1"/>
  <c r="S58" i="11" s="1"/>
  <c r="X61" i="11"/>
  <c r="X60" i="11" s="1"/>
  <c r="X59" i="11" s="1"/>
  <c r="X58" i="11" s="1"/>
  <c r="AG1005" i="11"/>
  <c r="AI1006" i="11"/>
  <c r="S712" i="11"/>
  <c r="X713" i="11"/>
  <c r="X712" i="11" s="1"/>
  <c r="S250" i="11"/>
  <c r="Q249" i="11"/>
  <c r="Q248" i="11" s="1"/>
  <c r="Q247" i="11" s="1"/>
  <c r="Q246" i="11" s="1"/>
  <c r="Q245" i="11" s="1"/>
  <c r="S978" i="11"/>
  <c r="X979" i="11"/>
  <c r="X978" i="11" s="1"/>
  <c r="Q829" i="11"/>
  <c r="Q828" i="11" s="1"/>
  <c r="Q827" i="11" s="1"/>
  <c r="Q826" i="11" s="1"/>
  <c r="S830" i="11"/>
  <c r="AK842" i="11"/>
  <c r="AK841" i="11" s="1"/>
  <c r="AI841" i="11"/>
  <c r="S694" i="11"/>
  <c r="X695" i="11"/>
  <c r="X694" i="11" s="1"/>
  <c r="AK965" i="11"/>
  <c r="AK964" i="11" s="1"/>
  <c r="S674" i="11"/>
  <c r="S673" i="11" s="1"/>
  <c r="S672" i="11" s="1"/>
  <c r="S671" i="11" s="1"/>
  <c r="S670" i="11" s="1"/>
  <c r="S669" i="11" s="1"/>
  <c r="X675" i="11"/>
  <c r="X674" i="11" s="1"/>
  <c r="X673" i="11" s="1"/>
  <c r="X672" i="11" s="1"/>
  <c r="X671" i="11" s="1"/>
  <c r="X670" i="11" s="1"/>
  <c r="X669" i="11" s="1"/>
  <c r="X787" i="11"/>
  <c r="X786" i="11" s="1"/>
  <c r="X785" i="11" s="1"/>
  <c r="X784" i="11" s="1"/>
  <c r="X783" i="11" s="1"/>
  <c r="X768" i="11" s="1"/>
  <c r="S786" i="11"/>
  <c r="S785" i="11" s="1"/>
  <c r="S784" i="11" s="1"/>
  <c r="S783" i="11" s="1"/>
  <c r="S768" i="11" s="1"/>
  <c r="S427" i="11"/>
  <c r="S426" i="11" s="1"/>
  <c r="X428" i="11"/>
  <c r="X427" i="11" s="1"/>
  <c r="X426" i="11" s="1"/>
  <c r="AR372" i="11"/>
  <c r="AV1142" i="11"/>
  <c r="AV1141" i="11" s="1"/>
  <c r="AV1140" i="11" s="1"/>
  <c r="AV1139" i="11" s="1"/>
  <c r="AV1133" i="11" s="1"/>
  <c r="AT1141" i="11"/>
  <c r="AT1140" i="11" s="1"/>
  <c r="AT1139" i="11" s="1"/>
  <c r="AT1133" i="11" s="1"/>
  <c r="AK542" i="11"/>
  <c r="AK541" i="11" s="1"/>
  <c r="AK540" i="11" s="1"/>
  <c r="AK539" i="11" s="1"/>
  <c r="AK534" i="11" s="1"/>
  <c r="AK533" i="11" s="1"/>
  <c r="AI541" i="11"/>
  <c r="AI540" i="11" s="1"/>
  <c r="AI539" i="11" s="1"/>
  <c r="AI534" i="11" s="1"/>
  <c r="S433" i="11"/>
  <c r="Q432" i="11"/>
  <c r="Q431" i="11" s="1"/>
  <c r="Q425" i="11" s="1"/>
  <c r="Q424" i="11" s="1"/>
  <c r="Q423" i="11" s="1"/>
  <c r="Q422" i="11" s="1"/>
  <c r="Q1038" i="11"/>
  <c r="Q1037" i="11" s="1"/>
  <c r="Q1036" i="11" s="1"/>
  <c r="Q1035" i="11" s="1"/>
  <c r="Q1029" i="11" s="1"/>
  <c r="S1039" i="11"/>
  <c r="X1142" i="11"/>
  <c r="X1141" i="11" s="1"/>
  <c r="X1140" i="11" s="1"/>
  <c r="X1139" i="11" s="1"/>
  <c r="S1141" i="11"/>
  <c r="S1140" i="11" s="1"/>
  <c r="S1139" i="11" s="1"/>
  <c r="S232" i="11"/>
  <c r="X233" i="11"/>
  <c r="X232" i="11" s="1"/>
  <c r="AT68" i="11"/>
  <c r="AT67" i="11" s="1"/>
  <c r="AT66" i="11" s="1"/>
  <c r="AT65" i="11" s="1"/>
  <c r="AV69" i="11"/>
  <c r="AV68" i="11" s="1"/>
  <c r="AV67" i="11" s="1"/>
  <c r="AV66" i="11" s="1"/>
  <c r="AV65" i="11" s="1"/>
  <c r="AG14" i="11"/>
  <c r="AG13" i="11" s="1"/>
  <c r="AG12" i="11" s="1"/>
  <c r="AG11" i="11" s="1"/>
  <c r="AG156" i="11"/>
  <c r="AI157" i="11"/>
  <c r="AR545" i="11"/>
  <c r="AR544" i="11" s="1"/>
  <c r="AR543" i="11" s="1"/>
  <c r="AR533" i="11" s="1"/>
  <c r="AG185" i="11"/>
  <c r="AG184" i="11" s="1"/>
  <c r="AG183" i="11" s="1"/>
  <c r="AG182" i="11" s="1"/>
  <c r="AG166" i="11" s="1"/>
  <c r="AV143" i="11"/>
  <c r="AV141" i="11" s="1"/>
  <c r="AV132" i="11" s="1"/>
  <c r="AV131" i="11" s="1"/>
  <c r="AT141" i="11"/>
  <c r="AT132" i="11" s="1"/>
  <c r="AT131" i="11" s="1"/>
  <c r="Q1148" i="11"/>
  <c r="S1149" i="11"/>
  <c r="AT1082" i="11"/>
  <c r="AT1081" i="11" s="1"/>
  <c r="AT1072" i="11" s="1"/>
  <c r="AT1071" i="11" s="1"/>
  <c r="AT1062" i="11" s="1"/>
  <c r="AT1053" i="11" s="1"/>
  <c r="AV1084" i="11"/>
  <c r="AV1082" i="11" s="1"/>
  <c r="AV1081" i="11" s="1"/>
  <c r="AV1072" i="11" s="1"/>
  <c r="AV1071" i="11" s="1"/>
  <c r="AV1062" i="11" s="1"/>
  <c r="AV1053" i="11" s="1"/>
  <c r="Q794" i="11"/>
  <c r="S795" i="11"/>
  <c r="N705" i="11"/>
  <c r="N687" i="11" s="1"/>
  <c r="N686" i="11" s="1"/>
  <c r="AG735" i="11"/>
  <c r="AG717" i="11" s="1"/>
  <c r="AG716" i="11" s="1"/>
  <c r="S468" i="11"/>
  <c r="X469" i="11"/>
  <c r="X468" i="11" s="1"/>
  <c r="AI240" i="11"/>
  <c r="AG238" i="11"/>
  <c r="AG237" i="11" s="1"/>
  <c r="AG236" i="11" s="1"/>
  <c r="AG235" i="11" s="1"/>
  <c r="AG234" i="11" s="1"/>
  <c r="AG210" i="11" s="1"/>
  <c r="Q111" i="11"/>
  <c r="Q110" i="11" s="1"/>
  <c r="Q106" i="11" s="1"/>
  <c r="Q105" i="11" s="1"/>
  <c r="S112" i="11"/>
  <c r="AK87" i="11"/>
  <c r="AK86" i="11" s="1"/>
  <c r="AI86" i="11"/>
  <c r="AV629" i="11"/>
  <c r="AV628" i="11" s="1"/>
  <c r="AT357" i="11"/>
  <c r="AV358" i="11"/>
  <c r="AV357" i="11" s="1"/>
  <c r="AR210" i="11"/>
  <c r="X961" i="11"/>
  <c r="X960" i="11" s="1"/>
  <c r="X955" i="11" s="1"/>
  <c r="X954" i="11" s="1"/>
  <c r="X953" i="11" s="1"/>
  <c r="S960" i="11"/>
  <c r="S955" i="11" s="1"/>
  <c r="S954" i="11" s="1"/>
  <c r="S953" i="11" s="1"/>
  <c r="AC677" i="11"/>
  <c r="AC1161" i="11" s="1"/>
  <c r="AC1164" i="11" s="1"/>
  <c r="AI523" i="11"/>
  <c r="AI520" i="11" s="1"/>
  <c r="AK524" i="11"/>
  <c r="AK523" i="11" s="1"/>
  <c r="S89" i="11"/>
  <c r="X90" i="11"/>
  <c r="X89" i="11" s="1"/>
  <c r="AK311" i="11"/>
  <c r="AK310" i="11" s="1"/>
  <c r="AK307" i="11" s="1"/>
  <c r="AI310" i="11"/>
  <c r="AI307" i="11" s="1"/>
  <c r="AK1160" i="11"/>
  <c r="AK1159" i="11" s="1"/>
  <c r="AK1158" i="11" s="1"/>
  <c r="AK1157" i="11" s="1"/>
  <c r="AI1159" i="11"/>
  <c r="AI1158" i="11" s="1"/>
  <c r="AI1157" i="11" s="1"/>
  <c r="AI1152" i="11" s="1"/>
  <c r="AI1151" i="11" s="1"/>
  <c r="AI1150" i="11" s="1"/>
  <c r="AK1045" i="11"/>
  <c r="AK1044" i="11" s="1"/>
  <c r="AK1043" i="11" s="1"/>
  <c r="AK1042" i="11" s="1"/>
  <c r="AK1041" i="11" s="1"/>
  <c r="AK1040" i="11" s="1"/>
  <c r="AI1044" i="11"/>
  <c r="AI1043" i="11" s="1"/>
  <c r="AI1042" i="11" s="1"/>
  <c r="AI1041" i="11" s="1"/>
  <c r="AI1040" i="11" s="1"/>
  <c r="AI945" i="11"/>
  <c r="AK946" i="11"/>
  <c r="AK945" i="11" s="1"/>
  <c r="AI1007" i="11"/>
  <c r="AK1008" i="11"/>
  <c r="AK1007" i="11" s="1"/>
  <c r="AI667" i="11"/>
  <c r="AI666" i="11" s="1"/>
  <c r="AI665" i="11" s="1"/>
  <c r="AI664" i="11" s="1"/>
  <c r="AI663" i="11" s="1"/>
  <c r="AI662" i="11" s="1"/>
  <c r="AK668" i="11"/>
  <c r="AK667" i="11" s="1"/>
  <c r="AK666" i="11" s="1"/>
  <c r="AK665" i="11" s="1"/>
  <c r="AK664" i="11" s="1"/>
  <c r="AK663" i="11" s="1"/>
  <c r="AK662" i="11" s="1"/>
  <c r="AT548" i="11"/>
  <c r="AV549" i="11"/>
  <c r="AV548" i="11" s="1"/>
  <c r="AK517" i="11"/>
  <c r="AK516" i="11" s="1"/>
  <c r="AK515" i="11" s="1"/>
  <c r="AI516" i="11"/>
  <c r="AI515" i="11" s="1"/>
  <c r="N352" i="11"/>
  <c r="AV91" i="11"/>
  <c r="AV89" i="11" s="1"/>
  <c r="AT89" i="11"/>
  <c r="S129" i="11"/>
  <c r="Q128" i="11"/>
  <c r="Q127" i="11" s="1"/>
  <c r="Q126" i="11" s="1"/>
  <c r="AK811" i="11"/>
  <c r="AK810" i="11" s="1"/>
  <c r="AI810" i="11"/>
  <c r="AT238" i="11"/>
  <c r="AT237" i="11" s="1"/>
  <c r="AT236" i="11" s="1"/>
  <c r="AT235" i="11" s="1"/>
  <c r="AT234" i="11" s="1"/>
  <c r="AV239" i="11"/>
  <c r="AV238" i="11" s="1"/>
  <c r="AV237" i="11" s="1"/>
  <c r="AV236" i="11" s="1"/>
  <c r="AV235" i="11" s="1"/>
  <c r="AV234" i="11" s="1"/>
  <c r="AE151" i="11"/>
  <c r="AE104" i="11" s="1"/>
  <c r="AE57" i="11" s="1"/>
  <c r="S1118" i="11"/>
  <c r="S1117" i="11" s="1"/>
  <c r="S1116" i="11" s="1"/>
  <c r="S1115" i="11" s="1"/>
  <c r="AG1011" i="11"/>
  <c r="AG1004" i="11" s="1"/>
  <c r="AG1003" i="11" s="1"/>
  <c r="AG1002" i="11" s="1"/>
  <c r="AG1001" i="11" s="1"/>
  <c r="AG993" i="11" s="1"/>
  <c r="AI1012" i="11"/>
  <c r="S147" i="11"/>
  <c r="X148" i="11"/>
  <c r="X147" i="11" s="1"/>
  <c r="S465" i="11"/>
  <c r="S464" i="11" s="1"/>
  <c r="Q933" i="11"/>
  <c r="Q932" i="11" s="1"/>
  <c r="Q914" i="11" s="1"/>
  <c r="S934" i="11"/>
  <c r="AI898" i="11"/>
  <c r="AI897" i="11" s="1"/>
  <c r="AI886" i="11" s="1"/>
  <c r="AT36" i="11"/>
  <c r="AV37" i="11"/>
  <c r="AV36" i="11" s="1"/>
  <c r="X693" i="11"/>
  <c r="X692" i="11" s="1"/>
  <c r="S692" i="11"/>
  <c r="S939" i="11"/>
  <c r="X940" i="11"/>
  <c r="X939" i="11" s="1"/>
  <c r="Q132" i="11"/>
  <c r="AI764" i="11"/>
  <c r="AI763" i="11" s="1"/>
  <c r="AI762" i="11" s="1"/>
  <c r="AI753" i="11" s="1"/>
  <c r="AI752" i="11" s="1"/>
  <c r="AK765" i="11"/>
  <c r="AK764" i="11" s="1"/>
  <c r="AK763" i="11" s="1"/>
  <c r="AK762" i="11" s="1"/>
  <c r="AK753" i="11" s="1"/>
  <c r="AK752" i="11" s="1"/>
  <c r="AK528" i="11"/>
  <c r="AK527" i="11" s="1"/>
  <c r="AK526" i="11" s="1"/>
  <c r="AK525" i="11" s="1"/>
  <c r="AV263" i="11"/>
  <c r="AV261" i="11" s="1"/>
  <c r="AT261" i="11"/>
  <c r="AT257" i="11" s="1"/>
  <c r="AR168" i="11"/>
  <c r="AR166" i="11" s="1"/>
  <c r="AG1027" i="11"/>
  <c r="AG1026" i="11" s="1"/>
  <c r="AG1025" i="11" s="1"/>
  <c r="AG1024" i="11" s="1"/>
  <c r="AG1023" i="11" s="1"/>
  <c r="AG1022" i="11" s="1"/>
  <c r="AI1028" i="11"/>
  <c r="S916" i="11"/>
  <c r="S915" i="11" s="1"/>
  <c r="X917" i="11"/>
  <c r="X916" i="11" s="1"/>
  <c r="X915" i="11" s="1"/>
  <c r="AK481" i="11"/>
  <c r="AK480" i="11" s="1"/>
  <c r="AK479" i="11" s="1"/>
  <c r="AK478" i="11" s="1"/>
  <c r="AK477" i="11" s="1"/>
  <c r="AK476" i="11" s="1"/>
  <c r="AI480" i="11"/>
  <c r="AI479" i="11" s="1"/>
  <c r="AI478" i="11" s="1"/>
  <c r="AI477" i="11" s="1"/>
  <c r="AI476" i="11" s="1"/>
  <c r="S123" i="11"/>
  <c r="S122" i="11" s="1"/>
  <c r="S121" i="11" s="1"/>
  <c r="S113" i="11" s="1"/>
  <c r="X124" i="11"/>
  <c r="X123" i="11" s="1"/>
  <c r="X122" i="11" s="1"/>
  <c r="X121" i="11" s="1"/>
  <c r="X113" i="11" s="1"/>
  <c r="S206" i="11"/>
  <c r="Q205" i="11"/>
  <c r="AI692" i="11"/>
  <c r="AK693" i="11"/>
  <c r="AK692" i="11" s="1"/>
  <c r="AG401" i="11"/>
  <c r="AR489" i="11"/>
  <c r="N489" i="11"/>
  <c r="AT203" i="11"/>
  <c r="AV204" i="11"/>
  <c r="AV203" i="11" s="1"/>
  <c r="AI116" i="11"/>
  <c r="AK117" i="11"/>
  <c r="AK116" i="11" s="1"/>
  <c r="AI1096" i="11"/>
  <c r="AG1095" i="11"/>
  <c r="AG1094" i="11" s="1"/>
  <c r="AG1093" i="11" s="1"/>
  <c r="AG1092" i="11" s="1"/>
  <c r="AG1091" i="11" s="1"/>
  <c r="S204" i="11"/>
  <c r="Q203" i="11"/>
  <c r="Q200" i="11" s="1"/>
  <c r="Q199" i="11" s="1"/>
  <c r="Q198" i="11" s="1"/>
  <c r="Q197" i="11" s="1"/>
  <c r="Q166" i="11" s="1"/>
  <c r="Q444" i="11"/>
  <c r="Q438" i="11" s="1"/>
  <c r="Q437" i="11" s="1"/>
  <c r="Q436" i="11" s="1"/>
  <c r="Q435" i="11" s="1"/>
  <c r="S445" i="11"/>
  <c r="AI448" i="11"/>
  <c r="AI434" i="11" s="1"/>
  <c r="S793" i="11"/>
  <c r="Q792" i="11"/>
  <c r="Q791" i="11" s="1"/>
  <c r="Q790" i="11" s="1"/>
  <c r="Q789" i="11" s="1"/>
  <c r="Q788" i="11" s="1"/>
  <c r="AK190" i="11"/>
  <c r="AK189" i="11" s="1"/>
  <c r="AI189" i="11"/>
  <c r="S1137" i="11"/>
  <c r="Q1136" i="11"/>
  <c r="Q1135" i="11" s="1"/>
  <c r="Q1134" i="11" s="1"/>
  <c r="Q1133" i="11" s="1"/>
  <c r="AT348" i="11"/>
  <c r="AV349" i="11"/>
  <c r="AV348" i="11" s="1"/>
  <c r="AE837" i="11"/>
  <c r="AE836" i="11" s="1"/>
  <c r="AI20" i="11"/>
  <c r="AK21" i="11"/>
  <c r="AK20" i="11" s="1"/>
  <c r="AV1149" i="11"/>
  <c r="AV1148" i="11" s="1"/>
  <c r="AT1148" i="11"/>
  <c r="AG514" i="11"/>
  <c r="AG513" i="11" s="1"/>
  <c r="S710" i="11"/>
  <c r="S709" i="11" s="1"/>
  <c r="X711" i="11"/>
  <c r="X710" i="11" s="1"/>
  <c r="X709" i="11" s="1"/>
  <c r="AK689" i="11"/>
  <c r="AK688" i="11" s="1"/>
  <c r="Q973" i="11"/>
  <c r="Q972" i="11" s="1"/>
  <c r="Q963" i="11" s="1"/>
  <c r="Q962" i="11" s="1"/>
  <c r="S758" i="11"/>
  <c r="X759" i="11"/>
  <c r="X758" i="11" s="1"/>
  <c r="AK257" i="11"/>
  <c r="AK253" i="11" s="1"/>
  <c r="AK252" i="11" s="1"/>
  <c r="AK251" i="11" s="1"/>
  <c r="AI200" i="11"/>
  <c r="AI199" i="11" s="1"/>
  <c r="AI198" i="11" s="1"/>
  <c r="AI197" i="11" s="1"/>
  <c r="X83" i="11"/>
  <c r="X82" i="11" s="1"/>
  <c r="S82" i="11"/>
  <c r="AK883" i="11"/>
  <c r="AK882" i="11" s="1"/>
  <c r="AK881" i="11" s="1"/>
  <c r="AK880" i="11" s="1"/>
  <c r="AK879" i="11" s="1"/>
  <c r="AK878" i="11" s="1"/>
  <c r="AK877" i="11" s="1"/>
  <c r="AI882" i="11"/>
  <c r="AI881" i="11" s="1"/>
  <c r="AI880" i="11" s="1"/>
  <c r="AI879" i="11" s="1"/>
  <c r="AI878" i="11" s="1"/>
  <c r="AI877" i="11" s="1"/>
  <c r="AR869" i="11"/>
  <c r="S453" i="11"/>
  <c r="Q452" i="11"/>
  <c r="Q451" i="11" s="1"/>
  <c r="Q450" i="11" s="1"/>
  <c r="Q449" i="11" s="1"/>
  <c r="AT255" i="11"/>
  <c r="AT254" i="11" s="1"/>
  <c r="AV256" i="11"/>
  <c r="AV255" i="11" s="1"/>
  <c r="AV254" i="11" s="1"/>
  <c r="S549" i="11"/>
  <c r="Q548" i="11"/>
  <c r="AI556" i="11"/>
  <c r="AI555" i="11" s="1"/>
  <c r="AK520" i="11"/>
  <c r="X1006" i="11"/>
  <c r="X1005" i="11" s="1"/>
  <c r="S1005" i="11"/>
  <c r="AK635" i="11"/>
  <c r="AT375" i="11"/>
  <c r="AT372" i="11" s="1"/>
  <c r="AV376" i="11"/>
  <c r="AV375" i="11" s="1"/>
  <c r="AV372" i="11" s="1"/>
  <c r="S244" i="11"/>
  <c r="Q243" i="11"/>
  <c r="Q242" i="11" s="1"/>
  <c r="Q241" i="11" s="1"/>
  <c r="AI222" i="11"/>
  <c r="AI221" i="11" s="1"/>
  <c r="AI220" i="11" s="1"/>
  <c r="AI219" i="11" s="1"/>
  <c r="AK223" i="11"/>
  <c r="AK222" i="11" s="1"/>
  <c r="AK221" i="11" s="1"/>
  <c r="AK220" i="11" s="1"/>
  <c r="AK219" i="11" s="1"/>
  <c r="S1094" i="11"/>
  <c r="S1093" i="11" s="1"/>
  <c r="S1092" i="11" s="1"/>
  <c r="S1091" i="11" s="1"/>
  <c r="AG533" i="11"/>
  <c r="AV1129" i="11"/>
  <c r="AV1128" i="11" s="1"/>
  <c r="AV1127" i="11" s="1"/>
  <c r="AT531" i="11"/>
  <c r="AV532" i="11"/>
  <c r="AV531" i="11" s="1"/>
  <c r="AP282" i="11"/>
  <c r="S532" i="11"/>
  <c r="Q531" i="11"/>
  <c r="S1129" i="11"/>
  <c r="S1128" i="11" s="1"/>
  <c r="S1127" i="11" s="1"/>
  <c r="S875" i="11"/>
  <c r="S874" i="11" s="1"/>
  <c r="S873" i="11" s="1"/>
  <c r="S872" i="11" s="1"/>
  <c r="S871" i="11" s="1"/>
  <c r="S870" i="11" s="1"/>
  <c r="X876" i="11"/>
  <c r="X875" i="11" s="1"/>
  <c r="X874" i="11" s="1"/>
  <c r="X873" i="11" s="1"/>
  <c r="X872" i="11" s="1"/>
  <c r="X871" i="11" s="1"/>
  <c r="X870" i="11" s="1"/>
  <c r="AG595" i="11"/>
  <c r="S560" i="11"/>
  <c r="Q559" i="11"/>
  <c r="Q156" i="11"/>
  <c r="S157" i="11"/>
  <c r="AV547" i="11"/>
  <c r="AV546" i="11" s="1"/>
  <c r="AV545" i="11" s="1"/>
  <c r="AV544" i="11" s="1"/>
  <c r="AV543" i="11" s="1"/>
  <c r="AT546" i="11"/>
  <c r="AT545" i="11" s="1"/>
  <c r="AT544" i="11" s="1"/>
  <c r="AT543" i="11" s="1"/>
  <c r="AI186" i="11"/>
  <c r="AI185" i="11" s="1"/>
  <c r="AI184" i="11" s="1"/>
  <c r="AI183" i="11" s="1"/>
  <c r="AI182" i="11" s="1"/>
  <c r="AK187" i="11"/>
  <c r="AK186" i="11" s="1"/>
  <c r="AK185" i="11" s="1"/>
  <c r="AK184" i="11" s="1"/>
  <c r="AK183" i="11" s="1"/>
  <c r="AK182" i="11" s="1"/>
  <c r="S708" i="11"/>
  <c r="Q707" i="11"/>
  <c r="Q706" i="11" s="1"/>
  <c r="AI746" i="11"/>
  <c r="AK747" i="11"/>
  <c r="AK746" i="11" s="1"/>
  <c r="AI737" i="11"/>
  <c r="AI736" i="11" s="1"/>
  <c r="AK738" i="11"/>
  <c r="AK737" i="11" s="1"/>
  <c r="AK736" i="11" s="1"/>
  <c r="AP685" i="11"/>
  <c r="AP677" i="11" s="1"/>
  <c r="S378" i="11"/>
  <c r="X379" i="11"/>
  <c r="X378" i="11" s="1"/>
  <c r="X302" i="11"/>
  <c r="X301" i="11" s="1"/>
  <c r="S301" i="11"/>
  <c r="AI131" i="11"/>
  <c r="Q1072" i="11"/>
  <c r="Q1071" i="11" s="1"/>
  <c r="Q1062" i="11" s="1"/>
  <c r="Q1053" i="11" s="1"/>
  <c r="AV302" i="11"/>
  <c r="AV301" i="11" s="1"/>
  <c r="AT301" i="11"/>
  <c r="AT225" i="11"/>
  <c r="AT224" i="11" s="1"/>
  <c r="AT220" i="11" s="1"/>
  <c r="AT219" i="11" s="1"/>
  <c r="AT211" i="11" s="1"/>
  <c r="AV226" i="11"/>
  <c r="AV225" i="11" s="1"/>
  <c r="AV224" i="11" s="1"/>
  <c r="AV220" i="11" s="1"/>
  <c r="AV219" i="11" s="1"/>
  <c r="AV211" i="11" s="1"/>
  <c r="AI947" i="11"/>
  <c r="AK948" i="11"/>
  <c r="AK947" i="11" s="1"/>
  <c r="X547" i="11"/>
  <c r="X546" i="11" s="1"/>
  <c r="S546" i="11"/>
  <c r="AT205" i="11"/>
  <c r="AV206" i="11"/>
  <c r="AV205" i="11" s="1"/>
  <c r="S141" i="11"/>
  <c r="X142" i="11"/>
  <c r="X141" i="11" s="1"/>
  <c r="S99" i="11"/>
  <c r="Q98" i="11"/>
  <c r="Q97" i="11" s="1"/>
  <c r="Q96" i="11" s="1"/>
  <c r="Q95" i="11" s="1"/>
  <c r="Q94" i="11" s="1"/>
  <c r="AK339" i="11"/>
  <c r="S93" i="11"/>
  <c r="Q92" i="11"/>
  <c r="N800" i="11"/>
  <c r="N799" i="11" s="1"/>
  <c r="AR596" i="11"/>
  <c r="AR595" i="11"/>
  <c r="S360" i="11"/>
  <c r="Q359" i="11"/>
  <c r="AK85" i="11"/>
  <c r="AK84" i="11" s="1"/>
  <c r="AI84" i="11"/>
  <c r="S1147" i="11"/>
  <c r="Q1146" i="11"/>
  <c r="AI951" i="11"/>
  <c r="AK952" i="11"/>
  <c r="AK951" i="11" s="1"/>
  <c r="AG154" i="11"/>
  <c r="AG151" i="11" s="1"/>
  <c r="AG104" i="11" s="1"/>
  <c r="AI155" i="11"/>
  <c r="X85" i="11"/>
  <c r="X84" i="11" s="1"/>
  <c r="S84" i="11"/>
  <c r="AI646" i="11"/>
  <c r="AI645" i="11" s="1"/>
  <c r="AK647" i="11"/>
  <c r="AK646" i="11" s="1"/>
  <c r="AK645" i="11" s="1"/>
  <c r="S351" i="11"/>
  <c r="Q350" i="11"/>
  <c r="AG274" i="11"/>
  <c r="AG273" i="11" s="1"/>
  <c r="AG272" i="11" s="1"/>
  <c r="AG266" i="11" s="1"/>
  <c r="AI786" i="11"/>
  <c r="AI785" i="11" s="1"/>
  <c r="AI784" i="11" s="1"/>
  <c r="AI783" i="11" s="1"/>
  <c r="AK787" i="11"/>
  <c r="AK786" i="11" s="1"/>
  <c r="AK785" i="11" s="1"/>
  <c r="AK784" i="11" s="1"/>
  <c r="AK783" i="11" s="1"/>
  <c r="Q193" i="11"/>
  <c r="Q192" i="11" s="1"/>
  <c r="Q191" i="11" s="1"/>
  <c r="Q183" i="11" s="1"/>
  <c r="Q182" i="11" s="1"/>
  <c r="S194" i="11"/>
  <c r="N166" i="11"/>
  <c r="AT717" i="11"/>
  <c r="AT716" i="11" s="1"/>
  <c r="AT249" i="11"/>
  <c r="AT248" i="11" s="1"/>
  <c r="AT247" i="11" s="1"/>
  <c r="AT246" i="11" s="1"/>
  <c r="AT245" i="11" s="1"/>
  <c r="AV250" i="11"/>
  <c r="AV249" i="11" s="1"/>
  <c r="AV248" i="11" s="1"/>
  <c r="AV247" i="11" s="1"/>
  <c r="AV246" i="11" s="1"/>
  <c r="AV245" i="11" s="1"/>
  <c r="S135" i="11"/>
  <c r="X136" i="11"/>
  <c r="X135" i="11" s="1"/>
  <c r="AI457" i="11"/>
  <c r="AI456" i="11" s="1"/>
  <c r="AI455" i="11" s="1"/>
  <c r="AI454" i="11" s="1"/>
  <c r="AK458" i="11"/>
  <c r="AK457" i="11" s="1"/>
  <c r="AK456" i="11" s="1"/>
  <c r="AK455" i="11" s="1"/>
  <c r="AK454" i="11" s="1"/>
  <c r="AK448" i="11" s="1"/>
  <c r="AK434" i="11" s="1"/>
  <c r="S133" i="11"/>
  <c r="X134" i="11"/>
  <c r="X133" i="11" s="1"/>
  <c r="S1156" i="11"/>
  <c r="Q1155" i="11"/>
  <c r="Q1154" i="11" s="1"/>
  <c r="Q1153" i="11" s="1"/>
  <c r="Q1152" i="11" s="1"/>
  <c r="Q1151" i="11" s="1"/>
  <c r="Q1150" i="11" s="1"/>
  <c r="AV172" i="11"/>
  <c r="AV171" i="11" s="1"/>
  <c r="AV170" i="11" s="1"/>
  <c r="AV169" i="11" s="1"/>
  <c r="AT171" i="11"/>
  <c r="AT170" i="11" s="1"/>
  <c r="AT169" i="11" s="1"/>
  <c r="AK644" i="11"/>
  <c r="AK643" i="11" s="1"/>
  <c r="AK642" i="11" s="1"/>
  <c r="AI643" i="11"/>
  <c r="AI642" i="11" s="1"/>
  <c r="AI641" i="11" s="1"/>
  <c r="AI640" i="11" s="1"/>
  <c r="AI639" i="11" s="1"/>
  <c r="AT432" i="11"/>
  <c r="AT431" i="11" s="1"/>
  <c r="AT425" i="11" s="1"/>
  <c r="AT424" i="11" s="1"/>
  <c r="AT423" i="11" s="1"/>
  <c r="AT422" i="11" s="1"/>
  <c r="AV433" i="11"/>
  <c r="AV432" i="11" s="1"/>
  <c r="AV431" i="11" s="1"/>
  <c r="AV425" i="11" s="1"/>
  <c r="AV424" i="11" s="1"/>
  <c r="AV423" i="11" s="1"/>
  <c r="AV422" i="11" s="1"/>
  <c r="AI1101" i="11"/>
  <c r="AK1102" i="11"/>
  <c r="AK1101" i="11" s="1"/>
  <c r="AE1014" i="11"/>
  <c r="AR800" i="11"/>
  <c r="AR799" i="11" s="1"/>
  <c r="AR685" i="11" s="1"/>
  <c r="AR677" i="11" s="1"/>
  <c r="AK1010" i="11"/>
  <c r="AK1009" i="11" s="1"/>
  <c r="AI1009" i="11"/>
  <c r="AT98" i="11"/>
  <c r="AT97" i="11" s="1"/>
  <c r="AT96" i="11" s="1"/>
  <c r="AT95" i="11" s="1"/>
  <c r="AT94" i="11" s="1"/>
  <c r="AV99" i="11"/>
  <c r="AV98" i="11" s="1"/>
  <c r="AV97" i="11" s="1"/>
  <c r="AV96" i="11" s="1"/>
  <c r="AV95" i="11" s="1"/>
  <c r="AV94" i="11" s="1"/>
  <c r="AI1130" i="11"/>
  <c r="AK1131" i="11"/>
  <c r="AK1130" i="11" s="1"/>
  <c r="Q144" i="11"/>
  <c r="S757" i="11"/>
  <c r="Q756" i="11"/>
  <c r="AI411" i="11"/>
  <c r="AI410" i="11" s="1"/>
  <c r="AI409" i="11" s="1"/>
  <c r="AI402" i="11" s="1"/>
  <c r="AI401" i="11" s="1"/>
  <c r="AK412" i="11"/>
  <c r="AK411" i="11" s="1"/>
  <c r="AK410" i="11" s="1"/>
  <c r="AK409" i="11" s="1"/>
  <c r="AK402" i="11" s="1"/>
  <c r="AI40" i="11"/>
  <c r="AK41" i="11"/>
  <c r="AK40" i="11" s="1"/>
  <c r="AI949" i="11"/>
  <c r="AK950" i="11"/>
  <c r="AK949" i="11" s="1"/>
  <c r="AT494" i="11"/>
  <c r="AT493" i="11" s="1"/>
  <c r="AT492" i="11" s="1"/>
  <c r="AT491" i="11" s="1"/>
  <c r="AT490" i="11" s="1"/>
  <c r="AV495" i="11"/>
  <c r="AV494" i="11" s="1"/>
  <c r="AV493" i="11" s="1"/>
  <c r="AV492" i="11" s="1"/>
  <c r="AV491" i="11" s="1"/>
  <c r="AV490" i="11" s="1"/>
  <c r="AI102" i="11"/>
  <c r="AI101" i="11" s="1"/>
  <c r="AI100" i="11" s="1"/>
  <c r="AK102" i="11"/>
  <c r="AK101" i="11" s="1"/>
  <c r="AK100" i="11" s="1"/>
  <c r="I1170" i="11"/>
  <c r="S760" i="11"/>
  <c r="X761" i="11"/>
  <c r="X760" i="11" s="1"/>
  <c r="AK619" i="11"/>
  <c r="AK618" i="11" s="1"/>
  <c r="AK617" i="11" s="1"/>
  <c r="AK616" i="11" s="1"/>
  <c r="AK615" i="11" s="1"/>
  <c r="AK614" i="11" s="1"/>
  <c r="AK613" i="11" s="1"/>
  <c r="AI618" i="11"/>
  <c r="AI617" i="11" s="1"/>
  <c r="AI616" i="11" s="1"/>
  <c r="AI615" i="11" s="1"/>
  <c r="AI614" i="11" s="1"/>
  <c r="AI613" i="11" s="1"/>
  <c r="AI985" i="11"/>
  <c r="AI982" i="11" s="1"/>
  <c r="AK986" i="11"/>
  <c r="AK985" i="11" s="1"/>
  <c r="AK982" i="11" s="1"/>
  <c r="AP56" i="11"/>
  <c r="AK1052" i="11"/>
  <c r="AK1051" i="11" s="1"/>
  <c r="AK1050" i="11" s="1"/>
  <c r="AK1049" i="11" s="1"/>
  <c r="AK1048" i="11" s="1"/>
  <c r="AK1047" i="11" s="1"/>
  <c r="AK1046" i="11" s="1"/>
  <c r="AI1051" i="11"/>
  <c r="AI1050" i="11" s="1"/>
  <c r="AI1049" i="11" s="1"/>
  <c r="AI1048" i="11" s="1"/>
  <c r="AI1047" i="11" s="1"/>
  <c r="AI1046" i="11" s="1"/>
  <c r="Q800" i="11"/>
  <c r="Q799" i="11" s="1"/>
  <c r="X202" i="11"/>
  <c r="X201" i="11" s="1"/>
  <c r="S201" i="11"/>
  <c r="AI217" i="11"/>
  <c r="AK218" i="11"/>
  <c r="AK217" i="11" s="1"/>
  <c r="AK1137" i="11"/>
  <c r="AK1136" i="11" s="1"/>
  <c r="AK1135" i="11" s="1"/>
  <c r="AK1134" i="11" s="1"/>
  <c r="AK1133" i="11" s="1"/>
  <c r="AI1136" i="11"/>
  <c r="AI1135" i="11" s="1"/>
  <c r="AI1134" i="11" s="1"/>
  <c r="AI1133" i="11" s="1"/>
  <c r="AI748" i="11"/>
  <c r="AK749" i="11"/>
  <c r="AK748" i="11" s="1"/>
  <c r="S342" i="11"/>
  <c r="Q341" i="11"/>
  <c r="AK16" i="11"/>
  <c r="AK15" i="11" s="1"/>
  <c r="AK14" i="11" s="1"/>
  <c r="AK13" i="11" s="1"/>
  <c r="AK12" i="11" s="1"/>
  <c r="AI15" i="11"/>
  <c r="S330" i="11"/>
  <c r="S329" i="11" s="1"/>
  <c r="X331" i="11"/>
  <c r="X330" i="11" s="1"/>
  <c r="X329" i="11" s="1"/>
  <c r="S1079" i="11"/>
  <c r="X1080" i="11"/>
  <c r="X1079" i="11" s="1"/>
  <c r="S728" i="11"/>
  <c r="S719" i="11" s="1"/>
  <c r="S718" i="11" s="1"/>
  <c r="X729" i="11"/>
  <c r="X728" i="11" s="1"/>
  <c r="X719" i="11" s="1"/>
  <c r="X718" i="11" s="1"/>
  <c r="AT901" i="11"/>
  <c r="AT900" i="11" s="1"/>
  <c r="AT899" i="11" s="1"/>
  <c r="AT898" i="11" s="1"/>
  <c r="AT897" i="11" s="1"/>
  <c r="AV902" i="11"/>
  <c r="AV901" i="11" s="1"/>
  <c r="AV900" i="11" s="1"/>
  <c r="AV899" i="11" s="1"/>
  <c r="AV898" i="11" s="1"/>
  <c r="AV897" i="11" s="1"/>
  <c r="X512" i="11"/>
  <c r="X511" i="11" s="1"/>
  <c r="X510" i="11" s="1"/>
  <c r="X509" i="11" s="1"/>
  <c r="X497" i="11" s="1"/>
  <c r="S511" i="11"/>
  <c r="S510" i="11" s="1"/>
  <c r="S509" i="11" s="1"/>
  <c r="S497" i="11" s="1"/>
  <c r="AT911" i="11"/>
  <c r="AT42" i="11"/>
  <c r="AV43" i="11"/>
  <c r="AV42" i="11" s="1"/>
  <c r="AT128" i="11"/>
  <c r="AT127" i="11" s="1"/>
  <c r="AT126" i="11" s="1"/>
  <c r="AT125" i="11" s="1"/>
  <c r="AV129" i="11"/>
  <c r="AV128" i="11" s="1"/>
  <c r="AV127" i="11" s="1"/>
  <c r="AV126" i="11" s="1"/>
  <c r="AV125" i="11" s="1"/>
  <c r="AT24" i="11"/>
  <c r="AT23" i="11" s="1"/>
  <c r="AT22" i="11" s="1"/>
  <c r="AT12" i="11" s="1"/>
  <c r="AT11" i="11" s="1"/>
  <c r="AV25" i="11"/>
  <c r="AV24" i="11" s="1"/>
  <c r="AV23" i="11" s="1"/>
  <c r="AV22" i="11" s="1"/>
  <c r="AV12" i="11" s="1"/>
  <c r="AV11" i="11" s="1"/>
  <c r="AT792" i="11"/>
  <c r="AV793" i="11"/>
  <c r="AV792" i="11" s="1"/>
  <c r="AV791" i="11" s="1"/>
  <c r="AV790" i="11" s="1"/>
  <c r="AV789" i="11" s="1"/>
  <c r="AV788" i="11" s="1"/>
  <c r="AT350" i="11"/>
  <c r="AV351" i="11"/>
  <c r="AV350" i="11" s="1"/>
  <c r="S1028" i="11"/>
  <c r="Q1027" i="11"/>
  <c r="Q1026" i="11" s="1"/>
  <c r="Q1025" i="11" s="1"/>
  <c r="Q1024" i="11" s="1"/>
  <c r="Q1023" i="11" s="1"/>
  <c r="S230" i="11"/>
  <c r="X231" i="11"/>
  <c r="X230" i="11" s="1"/>
  <c r="X229" i="11" s="1"/>
  <c r="X228" i="11" s="1"/>
  <c r="X227" i="11" s="1"/>
  <c r="X465" i="11"/>
  <c r="X464" i="11" s="1"/>
  <c r="X850" i="11"/>
  <c r="X849" i="11" s="1"/>
  <c r="X848" i="11" s="1"/>
  <c r="X847" i="11" s="1"/>
  <c r="X846" i="11" s="1"/>
  <c r="S849" i="11"/>
  <c r="S848" i="11" s="1"/>
  <c r="S847" i="11" s="1"/>
  <c r="S846" i="11" s="1"/>
  <c r="L1113" i="11"/>
  <c r="L1161" i="11" s="1"/>
  <c r="L1164" i="11" s="1"/>
  <c r="L1114" i="11"/>
  <c r="S376" i="11"/>
  <c r="Q375" i="11"/>
  <c r="Q372" i="11" s="1"/>
  <c r="X938" i="11"/>
  <c r="X937" i="11" s="1"/>
  <c r="X936" i="11" s="1"/>
  <c r="X935" i="11" s="1"/>
  <c r="S937" i="11"/>
  <c r="S936" i="11" s="1"/>
  <c r="S935" i="11" s="1"/>
  <c r="S256" i="11"/>
  <c r="Q255" i="11"/>
  <c r="Q254" i="11" s="1"/>
  <c r="Q220" i="11"/>
  <c r="Q219" i="11" s="1"/>
  <c r="Q211" i="11" s="1"/>
  <c r="S44" i="11"/>
  <c r="S35" i="11" s="1"/>
  <c r="S34" i="11" s="1"/>
  <c r="S33" i="11" s="1"/>
  <c r="X45" i="11"/>
  <c r="X44" i="11" s="1"/>
  <c r="X35" i="11" s="1"/>
  <c r="X34" i="11" s="1"/>
  <c r="X33" i="11" s="1"/>
  <c r="AR1163" i="11"/>
  <c r="AT820" i="11"/>
  <c r="AT815" i="11" s="1"/>
  <c r="AT814" i="11" s="1"/>
  <c r="AV821" i="11"/>
  <c r="AV820" i="11" s="1"/>
  <c r="AV815" i="11" s="1"/>
  <c r="AV814" i="11" s="1"/>
  <c r="AT557" i="11"/>
  <c r="AV558" i="11"/>
  <c r="AV557" i="11" s="1"/>
  <c r="AV556" i="11" s="1"/>
  <c r="AV555" i="11" s="1"/>
  <c r="AV554" i="11" s="1"/>
  <c r="S1004" i="11"/>
  <c r="S1003" i="11" s="1"/>
  <c r="S1002" i="11" s="1"/>
  <c r="S1001" i="11" s="1"/>
  <c r="S993" i="11" s="1"/>
  <c r="AE1126" i="11"/>
  <c r="Q595" i="11"/>
  <c r="Q596" i="11"/>
  <c r="AK547" i="11"/>
  <c r="AK546" i="11" s="1"/>
  <c r="AK545" i="11" s="1"/>
  <c r="AK544" i="11" s="1"/>
  <c r="AK543" i="11" s="1"/>
  <c r="AI546" i="11"/>
  <c r="AI545" i="11" s="1"/>
  <c r="AI544" i="11" s="1"/>
  <c r="AI543" i="11" s="1"/>
  <c r="S287" i="11"/>
  <c r="S286" i="11" s="1"/>
  <c r="S285" i="11" s="1"/>
  <c r="X288" i="11"/>
  <c r="X287" i="11" s="1"/>
  <c r="X286" i="11" s="1"/>
  <c r="X285" i="11" s="1"/>
  <c r="AK595" i="11"/>
  <c r="AK596" i="11"/>
  <c r="AT201" i="11"/>
  <c r="AT200" i="11" s="1"/>
  <c r="AT199" i="11" s="1"/>
  <c r="AT198" i="11" s="1"/>
  <c r="AT197" i="11" s="1"/>
  <c r="AV202" i="11"/>
  <c r="AV201" i="11" s="1"/>
  <c r="S159" i="11"/>
  <c r="Q158" i="11"/>
  <c r="Q151" i="11" s="1"/>
  <c r="AI17" i="11"/>
  <c r="AK18" i="11"/>
  <c r="AK17" i="11" s="1"/>
  <c r="AT1020" i="11"/>
  <c r="AT1019" i="11" s="1"/>
  <c r="AT1018" i="11" s="1"/>
  <c r="AT1017" i="11" s="1"/>
  <c r="AT1016" i="11" s="1"/>
  <c r="AT1015" i="11" s="1"/>
  <c r="AV1021" i="11"/>
  <c r="AV1020" i="11" s="1"/>
  <c r="AV1019" i="11" s="1"/>
  <c r="AV1018" i="11" s="1"/>
  <c r="AV1017" i="11" s="1"/>
  <c r="AV1016" i="11" s="1"/>
  <c r="AV1015" i="11" s="1"/>
  <c r="AV1014" i="11" s="1"/>
  <c r="S823" i="11"/>
  <c r="S822" i="11" s="1"/>
  <c r="X825" i="11"/>
  <c r="X823" i="11" s="1"/>
  <c r="X822" i="11" s="1"/>
  <c r="S319" i="11"/>
  <c r="X321" i="11"/>
  <c r="X319" i="11" s="1"/>
  <c r="X81" i="11"/>
  <c r="X80" i="11" s="1"/>
  <c r="S80" i="11"/>
  <c r="AI1147" i="11"/>
  <c r="AG1146" i="11"/>
  <c r="AG1145" i="11" s="1"/>
  <c r="AP1113" i="11"/>
  <c r="AP1114" i="11"/>
  <c r="AK910" i="11"/>
  <c r="AK909" i="11" s="1"/>
  <c r="AK908" i="11" s="1"/>
  <c r="AK907" i="11" s="1"/>
  <c r="AK898" i="11" s="1"/>
  <c r="AK897" i="11" s="1"/>
  <c r="AK886" i="11" s="1"/>
  <c r="AI909" i="11"/>
  <c r="AI908" i="11" s="1"/>
  <c r="AI907" i="11" s="1"/>
  <c r="AT559" i="11"/>
  <c r="AV560" i="11"/>
  <c r="AV559" i="11" s="1"/>
  <c r="Q985" i="11"/>
  <c r="Q982" i="11" s="1"/>
  <c r="Q981" i="11" s="1"/>
  <c r="Q980" i="11" s="1"/>
  <c r="S986" i="11"/>
  <c r="S571" i="11"/>
  <c r="S570" i="11" s="1"/>
  <c r="S569" i="11" s="1"/>
  <c r="S568" i="11" s="1"/>
  <c r="S567" i="11" s="1"/>
  <c r="S566" i="11" s="1"/>
  <c r="S565" i="11" s="1"/>
  <c r="X573" i="11"/>
  <c r="X571" i="11" s="1"/>
  <c r="X570" i="11" s="1"/>
  <c r="X569" i="11" s="1"/>
  <c r="X568" i="11" s="1"/>
  <c r="X567" i="11" s="1"/>
  <c r="X566" i="11" s="1"/>
  <c r="X565" i="11" s="1"/>
  <c r="S326" i="11"/>
  <c r="Q325" i="11"/>
  <c r="Q324" i="11" s="1"/>
  <c r="S222" i="11"/>
  <c r="S221" i="11" s="1"/>
  <c r="X223" i="11"/>
  <c r="X222" i="11" s="1"/>
  <c r="X221" i="11" s="1"/>
  <c r="AK172" i="11"/>
  <c r="AK171" i="11" s="1"/>
  <c r="AK170" i="11" s="1"/>
  <c r="AK169" i="11" s="1"/>
  <c r="AK168" i="11" s="1"/>
  <c r="AK166" i="11" s="1"/>
  <c r="AI171" i="11"/>
  <c r="AI170" i="11" s="1"/>
  <c r="AI169" i="11" s="1"/>
  <c r="AI168" i="11" s="1"/>
  <c r="AR74" i="11"/>
  <c r="AR73" i="11" s="1"/>
  <c r="AR72" i="11" s="1"/>
  <c r="AR64" i="11" s="1"/>
  <c r="AI125" i="11"/>
  <c r="AG942" i="11"/>
  <c r="AG941" i="11" s="1"/>
  <c r="AG913" i="11" s="1"/>
  <c r="AG912" i="11" s="1"/>
  <c r="AG911" i="11" s="1"/>
  <c r="AG869" i="11" s="1"/>
  <c r="AI420" i="11"/>
  <c r="AI419" i="11" s="1"/>
  <c r="AI418" i="11" s="1"/>
  <c r="AI417" i="11" s="1"/>
  <c r="AK421" i="11"/>
  <c r="AK420" i="11" s="1"/>
  <c r="AK419" i="11" s="1"/>
  <c r="AK418" i="11" s="1"/>
  <c r="AK417" i="11" s="1"/>
  <c r="Q755" i="11"/>
  <c r="Q754" i="11" s="1"/>
  <c r="Q753" i="11" s="1"/>
  <c r="Q752" i="11" s="1"/>
  <c r="S522" i="11"/>
  <c r="Q521" i="11"/>
  <c r="Q520" i="11" s="1"/>
  <c r="Q514" i="11" s="1"/>
  <c r="Q513" i="11" s="1"/>
  <c r="Q496" i="11" s="1"/>
  <c r="AT264" i="11"/>
  <c r="AV265" i="11"/>
  <c r="AV264" i="11" s="1"/>
  <c r="AE282" i="11"/>
  <c r="AK297" i="11"/>
  <c r="AK296" i="11" s="1"/>
  <c r="AI296" i="11"/>
  <c r="AI29" i="11"/>
  <c r="AI28" i="11" s="1"/>
  <c r="AI27" i="11" s="1"/>
  <c r="AI26" i="11" s="1"/>
  <c r="AK30" i="11"/>
  <c r="AK29" i="11" s="1"/>
  <c r="AK28" i="11" s="1"/>
  <c r="AK27" i="11" s="1"/>
  <c r="AK26" i="11" s="1"/>
  <c r="S601" i="11"/>
  <c r="S600" i="11" s="1"/>
  <c r="S599" i="11" s="1"/>
  <c r="S598" i="11" s="1"/>
  <c r="S597" i="11" s="1"/>
  <c r="X602" i="11"/>
  <c r="X601" i="11" s="1"/>
  <c r="X600" i="11" s="1"/>
  <c r="X599" i="11" s="1"/>
  <c r="X598" i="11" s="1"/>
  <c r="X597" i="11" s="1"/>
  <c r="AT1155" i="11"/>
  <c r="AT1154" i="11" s="1"/>
  <c r="AT1153" i="11" s="1"/>
  <c r="AT1152" i="11" s="1"/>
  <c r="AT1151" i="11" s="1"/>
  <c r="AT1150" i="11" s="1"/>
  <c r="AV1156" i="11"/>
  <c r="AV1155" i="11" s="1"/>
  <c r="AV1154" i="11" s="1"/>
  <c r="AV1153" i="11" s="1"/>
  <c r="AV1152" i="11" s="1"/>
  <c r="AV1151" i="11" s="1"/>
  <c r="AV1150" i="11" s="1"/>
  <c r="L911" i="11"/>
  <c r="L869" i="11" s="1"/>
  <c r="AI833" i="11"/>
  <c r="AI832" i="11" s="1"/>
  <c r="AI827" i="11" s="1"/>
  <c r="AI826" i="11" s="1"/>
  <c r="AK834" i="11"/>
  <c r="AK833" i="11" s="1"/>
  <c r="AK832" i="11" s="1"/>
  <c r="AK827" i="11" s="1"/>
  <c r="AK826" i="11" s="1"/>
  <c r="S857" i="11"/>
  <c r="S856" i="11" s="1"/>
  <c r="S855" i="11" s="1"/>
  <c r="S854" i="11" s="1"/>
  <c r="S853" i="11" s="1"/>
  <c r="X858" i="11"/>
  <c r="X857" i="11" s="1"/>
  <c r="X856" i="11" s="1"/>
  <c r="X855" i="11" s="1"/>
  <c r="X854" i="11" s="1"/>
  <c r="X853" i="11" s="1"/>
  <c r="AT895" i="11"/>
  <c r="AT894" i="11" s="1"/>
  <c r="AT893" i="11" s="1"/>
  <c r="AT888" i="11" s="1"/>
  <c r="AT887" i="11" s="1"/>
  <c r="AV896" i="11"/>
  <c r="AV895" i="11" s="1"/>
  <c r="AV894" i="11" s="1"/>
  <c r="AV893" i="11" s="1"/>
  <c r="AV888" i="11" s="1"/>
  <c r="AV887" i="11" s="1"/>
  <c r="AV886" i="11" s="1"/>
  <c r="AV869" i="11" s="1"/>
  <c r="AI740" i="11"/>
  <c r="AK741" i="11"/>
  <c r="AK740" i="11" s="1"/>
  <c r="N448" i="11"/>
  <c r="N434" i="11" s="1"/>
  <c r="S530" i="11"/>
  <c r="Q529" i="11"/>
  <c r="S239" i="11"/>
  <c r="Q238" i="11"/>
  <c r="Q237" i="11" s="1"/>
  <c r="Q236" i="11" s="1"/>
  <c r="Q235" i="11" s="1"/>
  <c r="Q234" i="11" s="1"/>
  <c r="S696" i="11"/>
  <c r="X697" i="11"/>
  <c r="X696" i="11" s="1"/>
  <c r="S137" i="11"/>
  <c r="X138" i="11"/>
  <c r="X137" i="11" s="1"/>
  <c r="AT193" i="11"/>
  <c r="AT192" i="11" s="1"/>
  <c r="AT191" i="11" s="1"/>
  <c r="AT183" i="11" s="1"/>
  <c r="AT182" i="11" s="1"/>
  <c r="AV194" i="11"/>
  <c r="AV193" i="11" s="1"/>
  <c r="AV192" i="11" s="1"/>
  <c r="AV191" i="11" s="1"/>
  <c r="AV183" i="11" s="1"/>
  <c r="AV182" i="11" s="1"/>
  <c r="AG636" i="11"/>
  <c r="AE634" i="11"/>
  <c r="AE633" i="11" s="1"/>
  <c r="AE632" i="11" s="1"/>
  <c r="AE631" i="11" s="1"/>
  <c r="AE630" i="11" s="1"/>
  <c r="AE629" i="11" s="1"/>
  <c r="AE628" i="11" s="1"/>
  <c r="S902" i="11"/>
  <c r="Q901" i="11"/>
  <c r="Q900" i="11" s="1"/>
  <c r="Q899" i="11" s="1"/>
  <c r="Q898" i="11" s="1"/>
  <c r="Q897" i="11" s="1"/>
  <c r="Q737" i="11"/>
  <c r="Q736" i="11" s="1"/>
  <c r="Q735" i="11" s="1"/>
  <c r="Q717" i="11" s="1"/>
  <c r="Q716" i="11" s="1"/>
  <c r="S738" i="11"/>
  <c r="AK554" i="11"/>
  <c r="S226" i="11"/>
  <c r="Q225" i="11"/>
  <c r="Q224" i="11" s="1"/>
  <c r="AG807" i="11"/>
  <c r="AG802" i="11" s="1"/>
  <c r="AG801" i="11" s="1"/>
  <c r="AG800" i="11" s="1"/>
  <c r="AG799" i="11" s="1"/>
  <c r="AI809" i="11"/>
  <c r="S355" i="11"/>
  <c r="Q353" i="11"/>
  <c r="AI119" i="11"/>
  <c r="AK120" i="11"/>
  <c r="AK119" i="11" s="1"/>
  <c r="X1094" i="11"/>
  <c r="X1093" i="11" s="1"/>
  <c r="X1092" i="11" s="1"/>
  <c r="X1091" i="11" s="1"/>
  <c r="N791" i="11"/>
  <c r="N790" i="11" s="1"/>
  <c r="N789" i="11" s="1"/>
  <c r="N788" i="11" s="1"/>
  <c r="S308" i="11"/>
  <c r="S307" i="11" s="1"/>
  <c r="X309" i="11"/>
  <c r="X308" i="11" s="1"/>
  <c r="X307" i="11" s="1"/>
  <c r="X416" i="11"/>
  <c r="X415" i="11" s="1"/>
  <c r="X414" i="11" s="1"/>
  <c r="X413" i="11" s="1"/>
  <c r="X402" i="11" s="1"/>
  <c r="X401" i="11" s="1"/>
  <c r="S415" i="11"/>
  <c r="S414" i="11" s="1"/>
  <c r="S413" i="11" s="1"/>
  <c r="S402" i="11" s="1"/>
  <c r="S401" i="11" s="1"/>
  <c r="AT1129" i="11"/>
  <c r="AT1128" i="11" s="1"/>
  <c r="AT1127" i="11" s="1"/>
  <c r="AV1028" i="11"/>
  <c r="AV1027" i="11" s="1"/>
  <c r="AV1026" i="11" s="1"/>
  <c r="AV1025" i="11" s="1"/>
  <c r="AV1024" i="11" s="1"/>
  <c r="AV1023" i="11" s="1"/>
  <c r="AV1022" i="11" s="1"/>
  <c r="AT1027" i="11"/>
  <c r="AT1026" i="11" s="1"/>
  <c r="AT1025" i="11" s="1"/>
  <c r="AT1024" i="11" s="1"/>
  <c r="AT1023" i="11" s="1"/>
  <c r="AT1022" i="11" s="1"/>
  <c r="AR296" i="11"/>
  <c r="AR292" i="11" s="1"/>
  <c r="AR291" i="11" s="1"/>
  <c r="AR284" i="11" s="1"/>
  <c r="AR283" i="11" s="1"/>
  <c r="AT297" i="11"/>
  <c r="S558" i="11"/>
  <c r="Q557" i="11"/>
  <c r="Q556" i="11" s="1"/>
  <c r="Q555" i="11" s="1"/>
  <c r="Q554" i="11" s="1"/>
  <c r="S53" i="11"/>
  <c r="S52" i="11" s="1"/>
  <c r="S51" i="11" s="1"/>
  <c r="S50" i="11" s="1"/>
  <c r="X54" i="11"/>
  <c r="X53" i="11" s="1"/>
  <c r="X52" i="11" s="1"/>
  <c r="X51" i="11" s="1"/>
  <c r="X50" i="11" s="1"/>
  <c r="S149" i="11"/>
  <c r="X150" i="11"/>
  <c r="X149" i="11" s="1"/>
  <c r="X1129" i="11"/>
  <c r="X1128" i="11" s="1"/>
  <c r="X1127" i="11" s="1"/>
  <c r="X1109" i="11"/>
  <c r="X1107" i="11" s="1"/>
  <c r="X1106" i="11" s="1"/>
  <c r="X1105" i="11" s="1"/>
  <c r="X1104" i="11" s="1"/>
  <c r="X1103" i="11" s="1"/>
  <c r="S1107" i="11"/>
  <c r="S1106" i="11" s="1"/>
  <c r="S1105" i="11" s="1"/>
  <c r="S1104" i="11" s="1"/>
  <c r="S1103" i="11" s="1"/>
  <c r="AK81" i="11"/>
  <c r="AK80" i="11" s="1"/>
  <c r="AI80" i="11"/>
  <c r="AK1152" i="11"/>
  <c r="AK1151" i="11" s="1"/>
  <c r="AK1150" i="11" s="1"/>
  <c r="X1084" i="11"/>
  <c r="X1082" i="11" s="1"/>
  <c r="X1081" i="11" s="1"/>
  <c r="S1082" i="11"/>
  <c r="S1081" i="11" s="1"/>
  <c r="AK817" i="11"/>
  <c r="AK816" i="11" s="1"/>
  <c r="AK815" i="11" s="1"/>
  <c r="AK814" i="11" s="1"/>
  <c r="AI816" i="11"/>
  <c r="AI815" i="11" s="1"/>
  <c r="AI814" i="11" s="1"/>
  <c r="AI750" i="11"/>
  <c r="AK751" i="11"/>
  <c r="AK750" i="11" s="1"/>
  <c r="AI487" i="11"/>
  <c r="AI486" i="11" s="1"/>
  <c r="AI485" i="11" s="1"/>
  <c r="AI484" i="11" s="1"/>
  <c r="AI483" i="11" s="1"/>
  <c r="AI482" i="11" s="1"/>
  <c r="AK488" i="11"/>
  <c r="AK487" i="11" s="1"/>
  <c r="AK486" i="11" s="1"/>
  <c r="AK485" i="11" s="1"/>
  <c r="AK484" i="11" s="1"/>
  <c r="AK483" i="11" s="1"/>
  <c r="AK482" i="11" s="1"/>
  <c r="AR528" i="11"/>
  <c r="AR527" i="11" s="1"/>
  <c r="AR526" i="11" s="1"/>
  <c r="AR525" i="11" s="1"/>
  <c r="AR339" i="11"/>
  <c r="AR338" i="11" s="1"/>
  <c r="AR332" i="11" s="1"/>
  <c r="S336" i="11"/>
  <c r="S335" i="11" s="1"/>
  <c r="S334" i="11" s="1"/>
  <c r="S333" i="11" s="1"/>
  <c r="X337" i="11"/>
  <c r="X336" i="11" s="1"/>
  <c r="X335" i="11" s="1"/>
  <c r="X334" i="11" s="1"/>
  <c r="X333" i="11" s="1"/>
  <c r="AT158" i="11"/>
  <c r="AT151" i="11" s="1"/>
  <c r="AV159" i="11"/>
  <c r="AV158" i="11" s="1"/>
  <c r="X1075" i="11"/>
  <c r="X1074" i="11" s="1"/>
  <c r="X1073" i="11" s="1"/>
  <c r="X1072" i="11" s="1"/>
  <c r="X1071" i="11" s="1"/>
  <c r="S1074" i="11"/>
  <c r="X1052" i="11"/>
  <c r="X1051" i="11" s="1"/>
  <c r="X1050" i="11" s="1"/>
  <c r="X1049" i="11" s="1"/>
  <c r="X1048" i="11" s="1"/>
  <c r="X1047" i="11" s="1"/>
  <c r="X1046" i="11" s="1"/>
  <c r="S1051" i="11"/>
  <c r="S1050" i="11" s="1"/>
  <c r="S1049" i="11" s="1"/>
  <c r="S1048" i="11" s="1"/>
  <c r="S1047" i="11" s="1"/>
  <c r="S1046" i="11" s="1"/>
  <c r="AI978" i="11"/>
  <c r="AI973" i="11" s="1"/>
  <c r="AI972" i="11" s="1"/>
  <c r="AI963" i="11" s="1"/>
  <c r="AI962" i="11" s="1"/>
  <c r="AK979" i="11"/>
  <c r="AK978" i="11" s="1"/>
  <c r="AK973" i="11" s="1"/>
  <c r="AK972" i="11" s="1"/>
  <c r="AI744" i="11"/>
  <c r="AK745" i="11"/>
  <c r="AK744" i="11" s="1"/>
  <c r="AI654" i="11"/>
  <c r="AI653" i="11" s="1"/>
  <c r="AI652" i="11" s="1"/>
  <c r="AK655" i="11"/>
  <c r="AK654" i="11" s="1"/>
  <c r="AK653" i="11" s="1"/>
  <c r="AK652" i="11" s="1"/>
  <c r="Q545" i="11"/>
  <c r="Q544" i="11" s="1"/>
  <c r="Q543" i="11" s="1"/>
  <c r="Q533" i="11" s="1"/>
  <c r="S346" i="11"/>
  <c r="Q345" i="11"/>
  <c r="AI427" i="11"/>
  <c r="AI426" i="11" s="1"/>
  <c r="AI425" i="11" s="1"/>
  <c r="AI424" i="11" s="1"/>
  <c r="AI423" i="11" s="1"/>
  <c r="AI422" i="11" s="1"/>
  <c r="AK428" i="11"/>
  <c r="AK427" i="11" s="1"/>
  <c r="AK426" i="11" s="1"/>
  <c r="AK425" i="11" s="1"/>
  <c r="AK424" i="11" s="1"/>
  <c r="AK423" i="11" s="1"/>
  <c r="AK422" i="11" s="1"/>
  <c r="Q74" i="11"/>
  <c r="Q73" i="11" s="1"/>
  <c r="Q72" i="11" s="1"/>
  <c r="X172" i="11"/>
  <c r="X171" i="11" s="1"/>
  <c r="X170" i="11" s="1"/>
  <c r="X169" i="11" s="1"/>
  <c r="S171" i="11"/>
  <c r="S170" i="11" s="1"/>
  <c r="S169" i="11" s="1"/>
  <c r="AR125" i="11"/>
  <c r="AR104" i="11" s="1"/>
  <c r="AV717" i="11"/>
  <c r="AV716" i="11" s="1"/>
  <c r="AI339" i="11"/>
  <c r="AI338" i="11" s="1"/>
  <c r="AI1089" i="11"/>
  <c r="AI1088" i="11" s="1"/>
  <c r="AI1087" i="11" s="1"/>
  <c r="AK1090" i="11"/>
  <c r="AK1089" i="11" s="1"/>
  <c r="AK1088" i="11" s="1"/>
  <c r="AK1087" i="11" s="1"/>
  <c r="AG963" i="11"/>
  <c r="AG962" i="11" s="1"/>
  <c r="AI683" i="11"/>
  <c r="AI682" i="11" s="1"/>
  <c r="AI681" i="11" s="1"/>
  <c r="AI680" i="11" s="1"/>
  <c r="AI679" i="11" s="1"/>
  <c r="AI678" i="11" s="1"/>
  <c r="AK684" i="11"/>
  <c r="AK683" i="11" s="1"/>
  <c r="AK682" i="11" s="1"/>
  <c r="AK681" i="11" s="1"/>
  <c r="AK680" i="11" s="1"/>
  <c r="AK679" i="11" s="1"/>
  <c r="AK678" i="11" s="1"/>
  <c r="AV603" i="11"/>
  <c r="AV601" i="11" s="1"/>
  <c r="AV600" i="11" s="1"/>
  <c r="AV599" i="11" s="1"/>
  <c r="AV598" i="11" s="1"/>
  <c r="AV597" i="11" s="1"/>
  <c r="AT601" i="11"/>
  <c r="AT600" i="11" s="1"/>
  <c r="AT599" i="11" s="1"/>
  <c r="AT598" i="11" s="1"/>
  <c r="AT597" i="11" s="1"/>
  <c r="Q459" i="11"/>
  <c r="S271" i="11"/>
  <c r="Q270" i="11"/>
  <c r="Q269" i="11" s="1"/>
  <c r="Q268" i="11" s="1"/>
  <c r="Q267" i="11" s="1"/>
  <c r="Q266" i="11" s="1"/>
  <c r="AE496" i="11"/>
  <c r="AE489" i="11" s="1"/>
  <c r="S297" i="11"/>
  <c r="Q296" i="11"/>
  <c r="AT111" i="11"/>
  <c r="AT110" i="11" s="1"/>
  <c r="AT106" i="11" s="1"/>
  <c r="AT105" i="11" s="1"/>
  <c r="AV112" i="11"/>
  <c r="AV111" i="11" s="1"/>
  <c r="AV110" i="11" s="1"/>
  <c r="AV106" i="11" s="1"/>
  <c r="AV105" i="11" s="1"/>
  <c r="AT156" i="11"/>
  <c r="AV157" i="11"/>
  <c r="AV156" i="11" s="1"/>
  <c r="N1145" i="11"/>
  <c r="N1022" i="11"/>
  <c r="N1014" i="11" s="1"/>
  <c r="Q709" i="11"/>
  <c r="S299" i="11"/>
  <c r="X300" i="11"/>
  <c r="X299" i="11" s="1"/>
  <c r="Q229" i="11"/>
  <c r="Q228" i="11" s="1"/>
  <c r="Q227" i="11" s="1"/>
  <c r="S1044" i="11"/>
  <c r="S1043" i="11" s="1"/>
  <c r="S1042" i="11" s="1"/>
  <c r="S1041" i="11" s="1"/>
  <c r="S1040" i="11" s="1"/>
  <c r="X1045" i="11"/>
  <c r="X1044" i="11" s="1"/>
  <c r="X1043" i="11" s="1"/>
  <c r="X1042" i="11" s="1"/>
  <c r="X1041" i="11" s="1"/>
  <c r="X1040" i="11" s="1"/>
  <c r="AI275" i="11"/>
  <c r="AI274" i="11" s="1"/>
  <c r="AI273" i="11" s="1"/>
  <c r="AI272" i="11" s="1"/>
  <c r="AI266" i="11" s="1"/>
  <c r="AK276" i="11"/>
  <c r="AK275" i="11" s="1"/>
  <c r="S265" i="11"/>
  <c r="Q264" i="11"/>
  <c r="S966" i="11"/>
  <c r="S965" i="11" s="1"/>
  <c r="S964" i="11" s="1"/>
  <c r="X967" i="11"/>
  <c r="X966" i="11" s="1"/>
  <c r="X965" i="11" s="1"/>
  <c r="X964" i="11" s="1"/>
  <c r="X942" i="11"/>
  <c r="X941" i="11" s="1"/>
  <c r="AI689" i="11"/>
  <c r="AI688" i="11" s="1"/>
  <c r="AI687" i="11" s="1"/>
  <c r="AI686" i="11" s="1"/>
  <c r="S176" i="11"/>
  <c r="S175" i="11" s="1"/>
  <c r="S174" i="11" s="1"/>
  <c r="X177" i="11"/>
  <c r="X176" i="11" s="1"/>
  <c r="X175" i="11" s="1"/>
  <c r="X174" i="11" s="1"/>
  <c r="AV178" i="11"/>
  <c r="AV176" i="11" s="1"/>
  <c r="AV175" i="11" s="1"/>
  <c r="AV174" i="11" s="1"/>
  <c r="AT176" i="11"/>
  <c r="AT175" i="11" s="1"/>
  <c r="AT174" i="11" s="1"/>
  <c r="AT707" i="11"/>
  <c r="AT706" i="11" s="1"/>
  <c r="AT705" i="11" s="1"/>
  <c r="AV708" i="11"/>
  <c r="AV707" i="11" s="1"/>
  <c r="AV706" i="11" s="1"/>
  <c r="AV705" i="11" s="1"/>
  <c r="S70" i="11"/>
  <c r="X71" i="11"/>
  <c r="X70" i="11" s="1"/>
  <c r="S842" i="11"/>
  <c r="Q841" i="11"/>
  <c r="Q840" i="11" s="1"/>
  <c r="Q839" i="11" s="1"/>
  <c r="Q838" i="11" s="1"/>
  <c r="Q837" i="11" s="1"/>
  <c r="Q836" i="11" s="1"/>
  <c r="AI332" i="11"/>
  <c r="N64" i="11"/>
  <c r="N57" i="11" s="1"/>
  <c r="AG1074" i="11"/>
  <c r="AG1073" i="11" s="1"/>
  <c r="AG1072" i="11" s="1"/>
  <c r="AG1071" i="11" s="1"/>
  <c r="AG1062" i="11" s="1"/>
  <c r="AG1053" i="11" s="1"/>
  <c r="AI1075" i="11"/>
  <c r="AE685" i="11"/>
  <c r="S380" i="11"/>
  <c r="X381" i="11"/>
  <c r="X380" i="11" s="1"/>
  <c r="N372" i="11"/>
  <c r="AK83" i="11"/>
  <c r="AK82" i="11" s="1"/>
  <c r="AI82" i="11"/>
  <c r="AI844" i="11"/>
  <c r="AK845" i="11"/>
  <c r="AK844" i="11" s="1"/>
  <c r="AG641" i="11"/>
  <c r="AG640" i="11" s="1"/>
  <c r="AG639" i="11" s="1"/>
  <c r="Q315" i="11"/>
  <c r="Q314" i="11" s="1"/>
  <c r="Q313" i="11" s="1"/>
  <c r="Q312" i="11" s="1"/>
  <c r="X1062" i="11"/>
  <c r="X1053" i="11" s="1"/>
  <c r="AV805" i="11"/>
  <c r="AV803" i="11" s="1"/>
  <c r="AV802" i="11" s="1"/>
  <c r="AV801" i="11" s="1"/>
  <c r="AV800" i="11" s="1"/>
  <c r="AV799" i="11" s="1"/>
  <c r="AT803" i="11"/>
  <c r="AT802" i="11" s="1"/>
  <c r="AT801" i="11" s="1"/>
  <c r="AT800" i="11" s="1"/>
  <c r="AT799" i="11" s="1"/>
  <c r="AT92" i="11"/>
  <c r="AV93" i="11"/>
  <c r="AV92" i="11" s="1"/>
  <c r="S139" i="11"/>
  <c r="X140" i="11"/>
  <c r="X139" i="11" s="1"/>
  <c r="AG1129" i="11"/>
  <c r="AG1128" i="11" s="1"/>
  <c r="AG1127" i="11" s="1"/>
  <c r="AG1126" i="11" s="1"/>
  <c r="AG1113" i="11" s="1"/>
  <c r="S145" i="11"/>
  <c r="X146" i="11"/>
  <c r="X145" i="11" s="1"/>
  <c r="X144" i="11" s="1"/>
  <c r="N886" i="11"/>
  <c r="N869" i="11" s="1"/>
  <c r="Q303" i="11"/>
  <c r="S304" i="11"/>
  <c r="N347" i="11"/>
  <c r="N339" i="11" s="1"/>
  <c r="N338" i="11" s="1"/>
  <c r="N332" i="11" s="1"/>
  <c r="N282" i="11" s="1"/>
  <c r="AN1161" i="11"/>
  <c r="AN1164" i="11" s="1"/>
  <c r="N1163" i="11"/>
  <c r="S32" i="11" l="1"/>
  <c r="S168" i="11"/>
  <c r="X32" i="11"/>
  <c r="N685" i="11"/>
  <c r="N677" i="11" s="1"/>
  <c r="AG685" i="11"/>
  <c r="Q705" i="11"/>
  <c r="AR282" i="11"/>
  <c r="AV151" i="11"/>
  <c r="AV1163" i="11"/>
  <c r="AR57" i="11"/>
  <c r="AG677" i="11"/>
  <c r="S264" i="11"/>
  <c r="X265" i="11"/>
  <c r="X264" i="11" s="1"/>
  <c r="Q292" i="11"/>
  <c r="Q291" i="11" s="1"/>
  <c r="Q284" i="11" s="1"/>
  <c r="Q283" i="11" s="1"/>
  <c r="S557" i="11"/>
  <c r="X558" i="11"/>
  <c r="X557" i="11" s="1"/>
  <c r="X556" i="11" s="1"/>
  <c r="X555" i="11" s="1"/>
  <c r="X554" i="11" s="1"/>
  <c r="AI739" i="11"/>
  <c r="S521" i="11"/>
  <c r="S520" i="11" s="1"/>
  <c r="S514" i="11" s="1"/>
  <c r="S513" i="11" s="1"/>
  <c r="X522" i="11"/>
  <c r="X521" i="11" s="1"/>
  <c r="X520" i="11" s="1"/>
  <c r="X514" i="11" s="1"/>
  <c r="X513" i="11" s="1"/>
  <c r="AK1147" i="11"/>
  <c r="AK1146" i="11" s="1"/>
  <c r="AK1145" i="11" s="1"/>
  <c r="AI1146" i="11"/>
  <c r="AI1145" i="11" s="1"/>
  <c r="S128" i="11"/>
  <c r="S127" i="11" s="1"/>
  <c r="S126" i="11" s="1"/>
  <c r="X129" i="11"/>
  <c r="X128" i="11" s="1"/>
  <c r="X127" i="11" s="1"/>
  <c r="X126" i="11" s="1"/>
  <c r="X830" i="11"/>
  <c r="X829" i="11" s="1"/>
  <c r="X828" i="11" s="1"/>
  <c r="X827" i="11" s="1"/>
  <c r="X826" i="11" s="1"/>
  <c r="S829" i="11"/>
  <c r="S828" i="11" s="1"/>
  <c r="S827" i="11" s="1"/>
  <c r="S826" i="11" s="1"/>
  <c r="Q687" i="11"/>
  <c r="Q686" i="11" s="1"/>
  <c r="Q685" i="11" s="1"/>
  <c r="Q677" i="11" s="1"/>
  <c r="AK850" i="11"/>
  <c r="AK849" i="11" s="1"/>
  <c r="AK848" i="11" s="1"/>
  <c r="AK847" i="11" s="1"/>
  <c r="AK846" i="11" s="1"/>
  <c r="AI849" i="11"/>
  <c r="AI848" i="11" s="1"/>
  <c r="AI847" i="11" s="1"/>
  <c r="AI846" i="11" s="1"/>
  <c r="X1004" i="11"/>
  <c r="X1003" i="11" s="1"/>
  <c r="X1002" i="11" s="1"/>
  <c r="X1001" i="11" s="1"/>
  <c r="X993" i="11" s="1"/>
  <c r="N1113" i="11"/>
  <c r="N1114" i="11"/>
  <c r="AG1163" i="11"/>
  <c r="N56" i="11"/>
  <c r="X297" i="11"/>
  <c r="X296" i="11" s="1"/>
  <c r="S296" i="11"/>
  <c r="S292" i="11" s="1"/>
  <c r="S291" i="11" s="1"/>
  <c r="S284" i="11" s="1"/>
  <c r="S283" i="11" s="1"/>
  <c r="X168" i="11"/>
  <c r="AI74" i="11"/>
  <c r="AI73" i="11" s="1"/>
  <c r="AI72" i="11" s="1"/>
  <c r="AI64" i="11" s="1"/>
  <c r="AT296" i="11"/>
  <c r="AT292" i="11" s="1"/>
  <c r="AT291" i="11" s="1"/>
  <c r="AT284" i="11" s="1"/>
  <c r="AT283" i="11" s="1"/>
  <c r="AV297" i="11"/>
  <c r="AV296" i="11" s="1"/>
  <c r="AV292" i="11" s="1"/>
  <c r="AV291" i="11" s="1"/>
  <c r="AV284" i="11" s="1"/>
  <c r="AV283" i="11" s="1"/>
  <c r="AT1014" i="11"/>
  <c r="S158" i="11"/>
  <c r="X159" i="11"/>
  <c r="X158" i="11" s="1"/>
  <c r="AT556" i="11"/>
  <c r="AT555" i="11" s="1"/>
  <c r="AT554" i="11" s="1"/>
  <c r="Q253" i="11"/>
  <c r="Q252" i="11" s="1"/>
  <c r="Q251" i="11" s="1"/>
  <c r="Q210" i="11" s="1"/>
  <c r="S229" i="11"/>
  <c r="S228" i="11" s="1"/>
  <c r="S227" i="11" s="1"/>
  <c r="S496" i="11"/>
  <c r="Q340" i="11"/>
  <c r="S200" i="11"/>
  <c r="S199" i="11" s="1"/>
  <c r="S198" i="11" s="1"/>
  <c r="S197" i="11" s="1"/>
  <c r="AI1129" i="11"/>
  <c r="AI1128" i="11" s="1"/>
  <c r="AI1127" i="11" s="1"/>
  <c r="AI1126" i="11" s="1"/>
  <c r="AK641" i="11"/>
  <c r="AK640" i="11" s="1"/>
  <c r="AK639" i="11" s="1"/>
  <c r="S1155" i="11"/>
  <c r="S1154" i="11" s="1"/>
  <c r="S1153" i="11" s="1"/>
  <c r="S1152" i="11" s="1"/>
  <c r="S1151" i="11" s="1"/>
  <c r="S1150" i="11" s="1"/>
  <c r="X1156" i="11"/>
  <c r="X1155" i="11" s="1"/>
  <c r="X1154" i="11" s="1"/>
  <c r="X1153" i="11" s="1"/>
  <c r="X1152" i="11" s="1"/>
  <c r="X1151" i="11" s="1"/>
  <c r="X1150" i="11" s="1"/>
  <c r="S350" i="11"/>
  <c r="X351" i="11"/>
  <c r="X350" i="11" s="1"/>
  <c r="S98" i="11"/>
  <c r="S97" i="11" s="1"/>
  <c r="S96" i="11" s="1"/>
  <c r="S95" i="11" s="1"/>
  <c r="S94" i="11" s="1"/>
  <c r="X99" i="11"/>
  <c r="X98" i="11" s="1"/>
  <c r="X97" i="11" s="1"/>
  <c r="X96" i="11" s="1"/>
  <c r="X95" i="11" s="1"/>
  <c r="X94" i="11" s="1"/>
  <c r="X377" i="11"/>
  <c r="AI735" i="11"/>
  <c r="AI717" i="11" s="1"/>
  <c r="AI716" i="11" s="1"/>
  <c r="S707" i="11"/>
  <c r="S706" i="11" s="1"/>
  <c r="S705" i="11" s="1"/>
  <c r="X708" i="11"/>
  <c r="X707" i="11" s="1"/>
  <c r="X706" i="11" s="1"/>
  <c r="X705" i="11" s="1"/>
  <c r="AT533" i="11"/>
  <c r="AT489" i="11" s="1"/>
  <c r="S531" i="11"/>
  <c r="X532" i="11"/>
  <c r="X531" i="11" s="1"/>
  <c r="Q448" i="11"/>
  <c r="Q434" i="11" s="1"/>
  <c r="AV347" i="11"/>
  <c r="S1136" i="11"/>
  <c r="S1135" i="11" s="1"/>
  <c r="S1134" i="11" s="1"/>
  <c r="S1133" i="11" s="1"/>
  <c r="X1137" i="11"/>
  <c r="X1136" i="11" s="1"/>
  <c r="X1135" i="11" s="1"/>
  <c r="X1134" i="11" s="1"/>
  <c r="X1133" i="11" s="1"/>
  <c r="X1126" i="11" s="1"/>
  <c r="S792" i="11"/>
  <c r="X793" i="11"/>
  <c r="X792" i="11" s="1"/>
  <c r="X445" i="11"/>
  <c r="X444" i="11" s="1"/>
  <c r="X438" i="11" s="1"/>
  <c r="X437" i="11" s="1"/>
  <c r="X436" i="11" s="1"/>
  <c r="X435" i="11" s="1"/>
  <c r="S444" i="11"/>
  <c r="S438" i="11" s="1"/>
  <c r="S437" i="11" s="1"/>
  <c r="S436" i="11" s="1"/>
  <c r="S435" i="11" s="1"/>
  <c r="S205" i="11"/>
  <c r="X206" i="11"/>
  <c r="X205" i="11" s="1"/>
  <c r="AK1028" i="11"/>
  <c r="AK1027" i="11" s="1"/>
  <c r="AK1026" i="11" s="1"/>
  <c r="AK1025" i="11" s="1"/>
  <c r="AK1024" i="11" s="1"/>
  <c r="AK1023" i="11" s="1"/>
  <c r="AK1022" i="11" s="1"/>
  <c r="AI1027" i="11"/>
  <c r="AI1026" i="11" s="1"/>
  <c r="AI1025" i="11" s="1"/>
  <c r="AI1024" i="11" s="1"/>
  <c r="AI1023" i="11" s="1"/>
  <c r="AI1022" i="11" s="1"/>
  <c r="AV257" i="11"/>
  <c r="Q131" i="11"/>
  <c r="AK514" i="11"/>
  <c r="AK513" i="11" s="1"/>
  <c r="AK240" i="11"/>
  <c r="AK238" i="11" s="1"/>
  <c r="AK237" i="11" s="1"/>
  <c r="AK236" i="11" s="1"/>
  <c r="AK235" i="11" s="1"/>
  <c r="AK234" i="11" s="1"/>
  <c r="AI238" i="11"/>
  <c r="AI237" i="11" s="1"/>
  <c r="AI236" i="11" s="1"/>
  <c r="AI235" i="11" s="1"/>
  <c r="AI234" i="11" s="1"/>
  <c r="AV64" i="11"/>
  <c r="X250" i="11"/>
  <c r="X249" i="11" s="1"/>
  <c r="X248" i="11" s="1"/>
  <c r="X247" i="11" s="1"/>
  <c r="X246" i="11" s="1"/>
  <c r="X245" i="11" s="1"/>
  <c r="S249" i="11"/>
  <c r="S248" i="11" s="1"/>
  <c r="S247" i="11" s="1"/>
  <c r="S246" i="11" s="1"/>
  <c r="S245" i="11" s="1"/>
  <c r="S690" i="11"/>
  <c r="S689" i="11" s="1"/>
  <c r="S688" i="11" s="1"/>
  <c r="S687" i="11" s="1"/>
  <c r="S686" i="11" s="1"/>
  <c r="X691" i="11"/>
  <c r="X690" i="11" s="1"/>
  <c r="X689" i="11" s="1"/>
  <c r="X688" i="11" s="1"/>
  <c r="AK797" i="11"/>
  <c r="AK794" i="11" s="1"/>
  <c r="AK791" i="11" s="1"/>
  <c r="AK790" i="11" s="1"/>
  <c r="AK789" i="11" s="1"/>
  <c r="AK788" i="11" s="1"/>
  <c r="AI794" i="11"/>
  <c r="AI791" i="11" s="1"/>
  <c r="AI790" i="11" s="1"/>
  <c r="AI789" i="11" s="1"/>
  <c r="AI788" i="11" s="1"/>
  <c r="AT1145" i="11"/>
  <c r="AT1126" i="11" s="1"/>
  <c r="X458" i="11"/>
  <c r="X457" i="11" s="1"/>
  <c r="X456" i="11" s="1"/>
  <c r="X455" i="11" s="1"/>
  <c r="X454" i="11" s="1"/>
  <c r="S457" i="11"/>
  <c r="S456" i="11" s="1"/>
  <c r="S455" i="11" s="1"/>
  <c r="S454" i="11" s="1"/>
  <c r="AK214" i="11"/>
  <c r="AK213" i="11" s="1"/>
  <c r="AK212" i="11" s="1"/>
  <c r="AK211" i="11" s="1"/>
  <c r="AK210" i="11" s="1"/>
  <c r="Q886" i="11"/>
  <c r="AK39" i="11"/>
  <c r="AK36" i="11" s="1"/>
  <c r="AK35" i="11" s="1"/>
  <c r="AK34" i="11" s="1"/>
  <c r="AK33" i="11" s="1"/>
  <c r="AK32" i="11" s="1"/>
  <c r="AI36" i="11"/>
  <c r="AI35" i="11" s="1"/>
  <c r="AI34" i="11" s="1"/>
  <c r="AI33" i="11" s="1"/>
  <c r="AI32" i="11" s="1"/>
  <c r="AG57" i="11"/>
  <c r="S459" i="11"/>
  <c r="S820" i="11"/>
  <c r="S815" i="11" s="1"/>
  <c r="S814" i="11" s="1"/>
  <c r="X821" i="11"/>
  <c r="X820" i="11" s="1"/>
  <c r="X815" i="11" s="1"/>
  <c r="X814" i="11" s="1"/>
  <c r="AV528" i="11"/>
  <c r="AV527" i="11" s="1"/>
  <c r="AV526" i="11" s="1"/>
  <c r="AV525" i="11" s="1"/>
  <c r="AV489" i="11" s="1"/>
  <c r="AV74" i="11"/>
  <c r="AV73" i="11" s="1"/>
  <c r="AV72" i="11" s="1"/>
  <c r="S270" i="11"/>
  <c r="S269" i="11" s="1"/>
  <c r="S268" i="11" s="1"/>
  <c r="S267" i="11" s="1"/>
  <c r="X271" i="11"/>
  <c r="X270" i="11" s="1"/>
  <c r="X269" i="11" s="1"/>
  <c r="X268" i="11" s="1"/>
  <c r="X267" i="11" s="1"/>
  <c r="S166" i="11"/>
  <c r="S529" i="11"/>
  <c r="S528" i="11" s="1"/>
  <c r="S527" i="11" s="1"/>
  <c r="S526" i="11" s="1"/>
  <c r="S525" i="11" s="1"/>
  <c r="X530" i="11"/>
  <c r="X529" i="11" s="1"/>
  <c r="X528" i="11" s="1"/>
  <c r="X527" i="11" s="1"/>
  <c r="X526" i="11" s="1"/>
  <c r="X525" i="11" s="1"/>
  <c r="AE1113" i="11"/>
  <c r="AE1114" i="11"/>
  <c r="AK11" i="11"/>
  <c r="AK1129" i="11"/>
  <c r="AK1128" i="11" s="1"/>
  <c r="AK1127" i="11" s="1"/>
  <c r="AK1126" i="11" s="1"/>
  <c r="AI115" i="11"/>
  <c r="AI114" i="11" s="1"/>
  <c r="AI113" i="11" s="1"/>
  <c r="AI514" i="11"/>
  <c r="AI513" i="11" s="1"/>
  <c r="AE677" i="11"/>
  <c r="AK274" i="11"/>
  <c r="AK273" i="11" s="1"/>
  <c r="AK272" i="11" s="1"/>
  <c r="AK266" i="11" s="1"/>
  <c r="AV104" i="11"/>
  <c r="X346" i="11"/>
  <c r="X345" i="11" s="1"/>
  <c r="S345" i="11"/>
  <c r="X355" i="11"/>
  <c r="X353" i="11" s="1"/>
  <c r="S353" i="11"/>
  <c r="X226" i="11"/>
  <c r="X225" i="11" s="1"/>
  <c r="X224" i="11" s="1"/>
  <c r="X220" i="11" s="1"/>
  <c r="X219" i="11" s="1"/>
  <c r="X211" i="11" s="1"/>
  <c r="S225" i="11"/>
  <c r="S224" i="11" s="1"/>
  <c r="AI636" i="11"/>
  <c r="AG634" i="11"/>
  <c r="AG633" i="11" s="1"/>
  <c r="AG632" i="11" s="1"/>
  <c r="AG631" i="11" s="1"/>
  <c r="AG630" i="11" s="1"/>
  <c r="AG629" i="11" s="1"/>
  <c r="AG628" i="11" s="1"/>
  <c r="X239" i="11"/>
  <c r="X238" i="11" s="1"/>
  <c r="X237" i="11" s="1"/>
  <c r="X236" i="11" s="1"/>
  <c r="X235" i="11" s="1"/>
  <c r="X234" i="11" s="1"/>
  <c r="S238" i="11"/>
  <c r="S237" i="11" s="1"/>
  <c r="S236" i="11" s="1"/>
  <c r="AT886" i="11"/>
  <c r="AT869" i="11" s="1"/>
  <c r="X596" i="11"/>
  <c r="X595" i="11"/>
  <c r="S220" i="11"/>
  <c r="S219" i="11" s="1"/>
  <c r="S211" i="11" s="1"/>
  <c r="AP1161" i="11"/>
  <c r="AP1164" i="11" s="1"/>
  <c r="AV200" i="11"/>
  <c r="AV199" i="11" s="1"/>
  <c r="AV198" i="11" s="1"/>
  <c r="AV197" i="11" s="1"/>
  <c r="S255" i="11"/>
  <c r="S254" i="11" s="1"/>
  <c r="X256" i="11"/>
  <c r="X255" i="11" s="1"/>
  <c r="X254" i="11" s="1"/>
  <c r="S375" i="11"/>
  <c r="X376" i="11"/>
  <c r="X375" i="11" s="1"/>
  <c r="Q1022" i="11"/>
  <c r="Q1014" i="11" s="1"/>
  <c r="X496" i="11"/>
  <c r="X342" i="11"/>
  <c r="X341" i="11" s="1"/>
  <c r="X340" i="11" s="1"/>
  <c r="S341" i="11"/>
  <c r="S340" i="11" s="1"/>
  <c r="X757" i="11"/>
  <c r="X756" i="11" s="1"/>
  <c r="S756" i="11"/>
  <c r="AT168" i="11"/>
  <c r="AT166" i="11" s="1"/>
  <c r="X132" i="11"/>
  <c r="X131" i="11" s="1"/>
  <c r="S193" i="11"/>
  <c r="S192" i="11" s="1"/>
  <c r="S191" i="11" s="1"/>
  <c r="S183" i="11" s="1"/>
  <c r="S182" i="11" s="1"/>
  <c r="X194" i="11"/>
  <c r="X193" i="11" s="1"/>
  <c r="X192" i="11" s="1"/>
  <c r="X191" i="11" s="1"/>
  <c r="X183" i="11" s="1"/>
  <c r="X182" i="11" s="1"/>
  <c r="AI154" i="11"/>
  <c r="AK155" i="11"/>
  <c r="AK154" i="11" s="1"/>
  <c r="AK151" i="11" s="1"/>
  <c r="Q1145" i="11"/>
  <c r="Q1126" i="11" s="1"/>
  <c r="S92" i="11"/>
  <c r="S74" i="11" s="1"/>
  <c r="S73" i="11" s="1"/>
  <c r="S72" i="11" s="1"/>
  <c r="X93" i="11"/>
  <c r="X92" i="11" s="1"/>
  <c r="S545" i="11"/>
  <c r="S544" i="11" s="1"/>
  <c r="S543" i="11" s="1"/>
  <c r="S377" i="11"/>
  <c r="AV533" i="11"/>
  <c r="S559" i="11"/>
  <c r="X560" i="11"/>
  <c r="X559" i="11" s="1"/>
  <c r="AV1126" i="11"/>
  <c r="AI554" i="11"/>
  <c r="S548" i="11"/>
  <c r="X549" i="11"/>
  <c r="X548" i="11" s="1"/>
  <c r="X545" i="11" s="1"/>
  <c r="X544" i="11" s="1"/>
  <c r="X543" i="11" s="1"/>
  <c r="X533" i="11" s="1"/>
  <c r="AV253" i="11"/>
  <c r="AV252" i="11" s="1"/>
  <c r="AV251" i="11" s="1"/>
  <c r="X453" i="11"/>
  <c r="X452" i="11" s="1"/>
  <c r="X451" i="11" s="1"/>
  <c r="X450" i="11" s="1"/>
  <c r="X449" i="11" s="1"/>
  <c r="X448" i="11" s="1"/>
  <c r="X434" i="11" s="1"/>
  <c r="S452" i="11"/>
  <c r="S451" i="11" s="1"/>
  <c r="S450" i="11" s="1"/>
  <c r="S449" i="11" s="1"/>
  <c r="S448" i="11" s="1"/>
  <c r="X755" i="11"/>
  <c r="X754" i="11" s="1"/>
  <c r="X753" i="11" s="1"/>
  <c r="X752" i="11" s="1"/>
  <c r="AK687" i="11"/>
  <c r="AK686" i="11" s="1"/>
  <c r="AT347" i="11"/>
  <c r="AT339" i="11" s="1"/>
  <c r="AT338" i="11" s="1"/>
  <c r="AT332" i="11" s="1"/>
  <c r="AK1096" i="11"/>
  <c r="AK1095" i="11" s="1"/>
  <c r="AK1094" i="11" s="1"/>
  <c r="AK1093" i="11" s="1"/>
  <c r="AK1092" i="11" s="1"/>
  <c r="AK1091" i="11" s="1"/>
  <c r="AI1095" i="11"/>
  <c r="AI1094" i="11" s="1"/>
  <c r="AI1093" i="11" s="1"/>
  <c r="AI1092" i="11" s="1"/>
  <c r="AI1091" i="11" s="1"/>
  <c r="AG1014" i="11"/>
  <c r="AV35" i="11"/>
  <c r="AV34" i="11" s="1"/>
  <c r="AV33" i="11" s="1"/>
  <c r="AV32" i="11" s="1"/>
  <c r="X934" i="11"/>
  <c r="X933" i="11" s="1"/>
  <c r="X932" i="11" s="1"/>
  <c r="S933" i="11"/>
  <c r="S932" i="11" s="1"/>
  <c r="S914" i="11" s="1"/>
  <c r="S913" i="11" s="1"/>
  <c r="S912" i="11" s="1"/>
  <c r="AE56" i="11"/>
  <c r="AG1114" i="11"/>
  <c r="S111" i="11"/>
  <c r="S110" i="11" s="1"/>
  <c r="S106" i="11" s="1"/>
  <c r="S105" i="11" s="1"/>
  <c r="X112" i="11"/>
  <c r="X111" i="11" s="1"/>
  <c r="X110" i="11" s="1"/>
  <c r="X106" i="11" s="1"/>
  <c r="X105" i="11" s="1"/>
  <c r="AK157" i="11"/>
  <c r="AK156" i="11" s="1"/>
  <c r="AI156" i="11"/>
  <c r="AT64" i="11"/>
  <c r="X433" i="11"/>
  <c r="X432" i="11" s="1"/>
  <c r="X431" i="11" s="1"/>
  <c r="X425" i="11" s="1"/>
  <c r="X424" i="11" s="1"/>
  <c r="X423" i="11" s="1"/>
  <c r="X422" i="11" s="1"/>
  <c r="S432" i="11"/>
  <c r="S431" i="11" s="1"/>
  <c r="S425" i="11" s="1"/>
  <c r="S424" i="11" s="1"/>
  <c r="S423" i="11" s="1"/>
  <c r="S422" i="11" s="1"/>
  <c r="AK963" i="11"/>
  <c r="AK962" i="11" s="1"/>
  <c r="AI840" i="11"/>
  <c r="AI839" i="11" s="1"/>
  <c r="AI838" i="11" s="1"/>
  <c r="AI837" i="11" s="1"/>
  <c r="AI836" i="11" s="1"/>
  <c r="X263" i="11"/>
  <c r="X261" i="11" s="1"/>
  <c r="X257" i="11" s="1"/>
  <c r="S261" i="11"/>
  <c r="S639" i="11"/>
  <c r="S629" i="11" s="1"/>
  <c r="S628" i="11" s="1"/>
  <c r="X800" i="11"/>
  <c r="X799" i="11" s="1"/>
  <c r="AR1113" i="11"/>
  <c r="AR1114" i="11"/>
  <c r="AV687" i="11"/>
  <c r="AV686" i="11" s="1"/>
  <c r="AV685" i="11" s="1"/>
  <c r="AV677" i="11" s="1"/>
  <c r="S973" i="11"/>
  <c r="S972" i="11" s="1"/>
  <c r="AI214" i="11"/>
  <c r="AI213" i="11" s="1"/>
  <c r="AI212" i="11" s="1"/>
  <c r="AI211" i="11" s="1"/>
  <c r="AI210" i="11" s="1"/>
  <c r="Q347" i="11"/>
  <c r="S895" i="11"/>
  <c r="S894" i="11" s="1"/>
  <c r="S893" i="11" s="1"/>
  <c r="S888" i="11" s="1"/>
  <c r="S887" i="11" s="1"/>
  <c r="X896" i="11"/>
  <c r="X895" i="11" s="1"/>
  <c r="X894" i="11" s="1"/>
  <c r="X893" i="11" s="1"/>
  <c r="X888" i="11" s="1"/>
  <c r="X887" i="11" s="1"/>
  <c r="Q64" i="11"/>
  <c r="S280" i="11"/>
  <c r="S279" i="11" s="1"/>
  <c r="S273" i="11" s="1"/>
  <c r="S272" i="11" s="1"/>
  <c r="X281" i="11"/>
  <c r="X280" i="11" s="1"/>
  <c r="X279" i="11" s="1"/>
  <c r="X273" i="11" s="1"/>
  <c r="X272" i="11" s="1"/>
  <c r="AK512" i="11"/>
  <c r="AK511" i="11" s="1"/>
  <c r="AK510" i="11" s="1"/>
  <c r="AK509" i="11" s="1"/>
  <c r="AK497" i="11" s="1"/>
  <c r="AK496" i="11" s="1"/>
  <c r="AK489" i="11" s="1"/>
  <c r="AI511" i="11"/>
  <c r="AI510" i="11" s="1"/>
  <c r="AI509" i="11" s="1"/>
  <c r="AI497" i="11" s="1"/>
  <c r="AI496" i="11" s="1"/>
  <c r="AI489" i="11" s="1"/>
  <c r="AT528" i="11"/>
  <c r="AT527" i="11" s="1"/>
  <c r="AT526" i="11" s="1"/>
  <c r="AT525" i="11" s="1"/>
  <c r="AI293" i="11"/>
  <c r="AI292" i="11" s="1"/>
  <c r="AI291" i="11" s="1"/>
  <c r="AI284" i="11" s="1"/>
  <c r="AI283" i="11" s="1"/>
  <c r="AI282" i="11" s="1"/>
  <c r="AK295" i="11"/>
  <c r="AK293" i="11" s="1"/>
  <c r="AK292" i="11" s="1"/>
  <c r="AK291" i="11" s="1"/>
  <c r="AK284" i="11" s="1"/>
  <c r="AK283" i="11" s="1"/>
  <c r="AK942" i="11"/>
  <c r="AK941" i="11" s="1"/>
  <c r="AK913" i="11" s="1"/>
  <c r="AK912" i="11" s="1"/>
  <c r="AK911" i="11" s="1"/>
  <c r="S841" i="11"/>
  <c r="S840" i="11" s="1"/>
  <c r="S839" i="11" s="1"/>
  <c r="S838" i="11" s="1"/>
  <c r="S837" i="11" s="1"/>
  <c r="S836" i="11" s="1"/>
  <c r="X842" i="11"/>
  <c r="X841" i="11" s="1"/>
  <c r="X840" i="11" s="1"/>
  <c r="X839" i="11" s="1"/>
  <c r="X838" i="11" s="1"/>
  <c r="X837" i="11" s="1"/>
  <c r="X836" i="11" s="1"/>
  <c r="X738" i="11"/>
  <c r="X737" i="11" s="1"/>
  <c r="X736" i="11" s="1"/>
  <c r="X735" i="11" s="1"/>
  <c r="X717" i="11" s="1"/>
  <c r="X716" i="11" s="1"/>
  <c r="S737" i="11"/>
  <c r="S736" i="11" s="1"/>
  <c r="S735" i="11" s="1"/>
  <c r="S717" i="11" s="1"/>
  <c r="S716" i="11" s="1"/>
  <c r="S325" i="11"/>
  <c r="S324" i="11" s="1"/>
  <c r="S314" i="11" s="1"/>
  <c r="S313" i="11" s="1"/>
  <c r="S312" i="11" s="1"/>
  <c r="X326" i="11"/>
  <c r="X325" i="11" s="1"/>
  <c r="X324" i="11" s="1"/>
  <c r="X913" i="11"/>
  <c r="X912" i="11" s="1"/>
  <c r="S359" i="11"/>
  <c r="S352" i="11" s="1"/>
  <c r="X360" i="11"/>
  <c r="X359" i="11" s="1"/>
  <c r="X244" i="11"/>
  <c r="X243" i="11" s="1"/>
  <c r="X242" i="11" s="1"/>
  <c r="X241" i="11" s="1"/>
  <c r="S243" i="11"/>
  <c r="S242" i="11" s="1"/>
  <c r="S241" i="11" s="1"/>
  <c r="S203" i="11"/>
  <c r="X204" i="11"/>
  <c r="X203" i="11" s="1"/>
  <c r="X200" i="11" s="1"/>
  <c r="X199" i="11" s="1"/>
  <c r="X198" i="11" s="1"/>
  <c r="X197" i="11" s="1"/>
  <c r="AK1006" i="11"/>
  <c r="AK1005" i="11" s="1"/>
  <c r="AI1005" i="11"/>
  <c r="AI1004" i="11" s="1"/>
  <c r="AI1003" i="11" s="1"/>
  <c r="AI1002" i="11" s="1"/>
  <c r="AI1001" i="11" s="1"/>
  <c r="AI993" i="11" s="1"/>
  <c r="S494" i="11"/>
  <c r="S493" i="11" s="1"/>
  <c r="S492" i="11" s="1"/>
  <c r="S491" i="11" s="1"/>
  <c r="S490" i="11" s="1"/>
  <c r="X495" i="11"/>
  <c r="X494" i="11" s="1"/>
  <c r="X493" i="11" s="1"/>
  <c r="X492" i="11" s="1"/>
  <c r="X491" i="11" s="1"/>
  <c r="X490" i="11" s="1"/>
  <c r="Q913" i="11"/>
  <c r="Q912" i="11" s="1"/>
  <c r="Q911" i="11" s="1"/>
  <c r="S373" i="11"/>
  <c r="X374" i="11"/>
  <c r="X373" i="11" s="1"/>
  <c r="S963" i="11"/>
  <c r="AT595" i="11"/>
  <c r="AT596" i="11"/>
  <c r="AK74" i="11"/>
  <c r="AK73" i="11" s="1"/>
  <c r="AK72" i="11" s="1"/>
  <c r="AK64" i="11" s="1"/>
  <c r="X304" i="11"/>
  <c r="X303" i="11" s="1"/>
  <c r="S303" i="11"/>
  <c r="S144" i="11"/>
  <c r="AK1075" i="11"/>
  <c r="AK1074" i="11" s="1"/>
  <c r="AK1073" i="11" s="1"/>
  <c r="AK1072" i="11" s="1"/>
  <c r="AK1071" i="11" s="1"/>
  <c r="AK1062" i="11" s="1"/>
  <c r="AK1053" i="11" s="1"/>
  <c r="AI1074" i="11"/>
  <c r="AI1073" i="11" s="1"/>
  <c r="AI1072" i="11" s="1"/>
  <c r="AI1071" i="11" s="1"/>
  <c r="AI1062" i="11" s="1"/>
  <c r="AT104" i="11"/>
  <c r="AV596" i="11"/>
  <c r="AV595" i="11"/>
  <c r="S1073" i="11"/>
  <c r="S1072" i="11" s="1"/>
  <c r="S1071" i="11" s="1"/>
  <c r="S1062" i="11" s="1"/>
  <c r="S1053" i="11" s="1"/>
  <c r="AT1163" i="11"/>
  <c r="AI807" i="11"/>
  <c r="AI802" i="11" s="1"/>
  <c r="AI801" i="11" s="1"/>
  <c r="AI800" i="11" s="1"/>
  <c r="AI799" i="11" s="1"/>
  <c r="AI685" i="11" s="1"/>
  <c r="AI677" i="11" s="1"/>
  <c r="AK809" i="11"/>
  <c r="AK807" i="11" s="1"/>
  <c r="AK802" i="11" s="1"/>
  <c r="AK801" i="11" s="1"/>
  <c r="AK800" i="11" s="1"/>
  <c r="AK799" i="11" s="1"/>
  <c r="S901" i="11"/>
  <c r="S900" i="11" s="1"/>
  <c r="S899" i="11" s="1"/>
  <c r="S898" i="11" s="1"/>
  <c r="S897" i="11" s="1"/>
  <c r="X902" i="11"/>
  <c r="X901" i="11" s="1"/>
  <c r="X900" i="11" s="1"/>
  <c r="X899" i="11" s="1"/>
  <c r="X898" i="11" s="1"/>
  <c r="X897" i="11" s="1"/>
  <c r="Q528" i="11"/>
  <c r="Q527" i="11" s="1"/>
  <c r="Q526" i="11" s="1"/>
  <c r="Q525" i="11" s="1"/>
  <c r="Q489" i="11" s="1"/>
  <c r="AK739" i="11"/>
  <c r="AK735" i="11" s="1"/>
  <c r="AK717" i="11" s="1"/>
  <c r="AK716" i="11" s="1"/>
  <c r="S595" i="11"/>
  <c r="S596" i="11"/>
  <c r="AI166" i="11"/>
  <c r="X986" i="11"/>
  <c r="X985" i="11" s="1"/>
  <c r="X982" i="11" s="1"/>
  <c r="X981" i="11" s="1"/>
  <c r="X980" i="11" s="1"/>
  <c r="S985" i="11"/>
  <c r="S982" i="11" s="1"/>
  <c r="S981" i="11" s="1"/>
  <c r="S980" i="11" s="1"/>
  <c r="X1028" i="11"/>
  <c r="X1027" i="11" s="1"/>
  <c r="X1026" i="11" s="1"/>
  <c r="X1025" i="11" s="1"/>
  <c r="X1024" i="11" s="1"/>
  <c r="X1023" i="11" s="1"/>
  <c r="S1027" i="11"/>
  <c r="S1026" i="11" s="1"/>
  <c r="S1025" i="11" s="1"/>
  <c r="S1024" i="11" s="1"/>
  <c r="S1023" i="11" s="1"/>
  <c r="S1022" i="11" s="1"/>
  <c r="S1014" i="11" s="1"/>
  <c r="AT791" i="11"/>
  <c r="AT790" i="11" s="1"/>
  <c r="AT789" i="11" s="1"/>
  <c r="AT788" i="11" s="1"/>
  <c r="AI14" i="11"/>
  <c r="AI13" i="11" s="1"/>
  <c r="AI12" i="11" s="1"/>
  <c r="AI11" i="11" s="1"/>
  <c r="AK401" i="11"/>
  <c r="AV168" i="11"/>
  <c r="AV166" i="11" s="1"/>
  <c r="S132" i="11"/>
  <c r="X1147" i="11"/>
  <c r="X1146" i="11" s="1"/>
  <c r="X1145" i="11" s="1"/>
  <c r="S1146" i="11"/>
  <c r="Q352" i="11"/>
  <c r="AK338" i="11"/>
  <c r="AK332" i="11" s="1"/>
  <c r="X157" i="11"/>
  <c r="X156" i="11" s="1"/>
  <c r="S156" i="11"/>
  <c r="AT253" i="11"/>
  <c r="AT252" i="11" s="1"/>
  <c r="AT251" i="11" s="1"/>
  <c r="AT210" i="11" s="1"/>
  <c r="S755" i="11"/>
  <c r="S754" i="11" s="1"/>
  <c r="S753" i="11" s="1"/>
  <c r="S752" i="11" s="1"/>
  <c r="AK115" i="11"/>
  <c r="AK114" i="11" s="1"/>
  <c r="AK113" i="11" s="1"/>
  <c r="X914" i="11"/>
  <c r="AT35" i="11"/>
  <c r="AT34" i="11" s="1"/>
  <c r="AT33" i="11" s="1"/>
  <c r="AT32" i="11" s="1"/>
  <c r="AK1012" i="11"/>
  <c r="AK1011" i="11" s="1"/>
  <c r="AK1004" i="11" s="1"/>
  <c r="AK1003" i="11" s="1"/>
  <c r="AK1002" i="11" s="1"/>
  <c r="AK1001" i="11" s="1"/>
  <c r="AK993" i="11" s="1"/>
  <c r="AI1011" i="11"/>
  <c r="Q125" i="11"/>
  <c r="Q104" i="11" s="1"/>
  <c r="S794" i="11"/>
  <c r="X795" i="11"/>
  <c r="X794" i="11" s="1"/>
  <c r="S1148" i="11"/>
  <c r="X1149" i="11"/>
  <c r="X1148" i="11" s="1"/>
  <c r="X1039" i="11"/>
  <c r="X1038" i="11" s="1"/>
  <c r="X1037" i="11" s="1"/>
  <c r="X1036" i="11" s="1"/>
  <c r="X1035" i="11" s="1"/>
  <c r="X1029" i="11" s="1"/>
  <c r="S1038" i="11"/>
  <c r="S1037" i="11" s="1"/>
  <c r="S1036" i="11" s="1"/>
  <c r="S1035" i="11" s="1"/>
  <c r="S1029" i="11" s="1"/>
  <c r="AI533" i="11"/>
  <c r="AK840" i="11"/>
  <c r="AK839" i="11" s="1"/>
  <c r="AK838" i="11" s="1"/>
  <c r="AK837" i="11" s="1"/>
  <c r="AK836" i="11" s="1"/>
  <c r="Q257" i="11"/>
  <c r="X641" i="11"/>
  <c r="X640" i="11" s="1"/>
  <c r="X639" i="11" s="1"/>
  <c r="X629" i="11" s="1"/>
  <c r="X628" i="11" s="1"/>
  <c r="AI595" i="11"/>
  <c r="S802" i="11"/>
  <c r="S801" i="11" s="1"/>
  <c r="S800" i="11" s="1"/>
  <c r="S799" i="11" s="1"/>
  <c r="S357" i="11"/>
  <c r="X358" i="11"/>
  <c r="X357" i="11" s="1"/>
  <c r="AV352" i="11"/>
  <c r="AT687" i="11"/>
  <c r="AT686" i="11" s="1"/>
  <c r="AT685" i="11" s="1"/>
  <c r="AT677" i="11" s="1"/>
  <c r="X973" i="11"/>
  <c r="X972" i="11" s="1"/>
  <c r="X963" i="11" s="1"/>
  <c r="X962" i="11" s="1"/>
  <c r="S348" i="11"/>
  <c r="X349" i="11"/>
  <c r="X348" i="11" s="1"/>
  <c r="X347" i="11" s="1"/>
  <c r="X315" i="11"/>
  <c r="X314" i="11" s="1"/>
  <c r="X313" i="11" s="1"/>
  <c r="X312" i="11" s="1"/>
  <c r="S68" i="11"/>
  <c r="S67" i="11" s="1"/>
  <c r="S66" i="11" s="1"/>
  <c r="S65" i="11" s="1"/>
  <c r="X69" i="11"/>
  <c r="X68" i="11" s="1"/>
  <c r="X67" i="11" s="1"/>
  <c r="X66" i="11" s="1"/>
  <c r="X65" i="11" s="1"/>
  <c r="AG496" i="11"/>
  <c r="AG489" i="11" s="1"/>
  <c r="X74" i="11"/>
  <c r="X73" i="11" s="1"/>
  <c r="X72" i="11" s="1"/>
  <c r="AV266" i="11"/>
  <c r="AV210" i="11" s="1"/>
  <c r="AG282" i="11"/>
  <c r="AI942" i="11"/>
  <c r="AI941" i="11" s="1"/>
  <c r="AI913" i="11" s="1"/>
  <c r="AI912" i="11" s="1"/>
  <c r="AI911" i="11" s="1"/>
  <c r="Q1163" i="11"/>
  <c r="X687" i="11" l="1"/>
  <c r="X686" i="11" s="1"/>
  <c r="N1161" i="11"/>
  <c r="N1164" i="11" s="1"/>
  <c r="AR56" i="11"/>
  <c r="AR1161" i="11" s="1"/>
  <c r="AR1164" i="11" s="1"/>
  <c r="AG56" i="11"/>
  <c r="AG1161" i="11" s="1"/>
  <c r="AG1164" i="11" s="1"/>
  <c r="AI1163" i="11"/>
  <c r="AK104" i="11"/>
  <c r="S1163" i="11"/>
  <c r="AV57" i="11"/>
  <c r="AT1114" i="11"/>
  <c r="AT1113" i="11"/>
  <c r="Q1114" i="11"/>
  <c r="Q1113" i="11"/>
  <c r="X1114" i="11"/>
  <c r="X1113" i="11"/>
  <c r="S282" i="11"/>
  <c r="AI869" i="11"/>
  <c r="AK869" i="11"/>
  <c r="AK1113" i="11"/>
  <c r="AK1114" i="11"/>
  <c r="S1145" i="11"/>
  <c r="S1126" i="11" s="1"/>
  <c r="X1022" i="11"/>
  <c r="X1014" i="11" s="1"/>
  <c r="X352" i="11"/>
  <c r="AK282" i="11"/>
  <c r="X886" i="11"/>
  <c r="AT57" i="11"/>
  <c r="S434" i="11"/>
  <c r="X339" i="11"/>
  <c r="X338" i="11" s="1"/>
  <c r="X332" i="11" s="1"/>
  <c r="S372" i="11"/>
  <c r="AK1163" i="11"/>
  <c r="X266" i="11"/>
  <c r="AK1014" i="11"/>
  <c r="Q339" i="11"/>
  <c r="Q338" i="11" s="1"/>
  <c r="Q332" i="11" s="1"/>
  <c r="X292" i="11"/>
  <c r="X291" i="11" s="1"/>
  <c r="X284" i="11" s="1"/>
  <c r="X283" i="11" s="1"/>
  <c r="S556" i="11"/>
  <c r="S555" i="11" s="1"/>
  <c r="S554" i="11" s="1"/>
  <c r="S533" i="11" s="1"/>
  <c r="S489" i="11" s="1"/>
  <c r="Q57" i="11"/>
  <c r="S339" i="11"/>
  <c r="S338" i="11" s="1"/>
  <c r="S332" i="11" s="1"/>
  <c r="X64" i="11"/>
  <c r="S347" i="11"/>
  <c r="AI1053" i="11"/>
  <c r="AI1014" i="11" s="1"/>
  <c r="S962" i="11"/>
  <c r="S911" i="11" s="1"/>
  <c r="S886" i="11"/>
  <c r="X253" i="11"/>
  <c r="X252" i="11" s="1"/>
  <c r="X251" i="11" s="1"/>
  <c r="X210" i="11" s="1"/>
  <c r="AK636" i="11"/>
  <c r="AK634" i="11" s="1"/>
  <c r="AK633" i="11" s="1"/>
  <c r="AK632" i="11" s="1"/>
  <c r="AK631" i="11" s="1"/>
  <c r="AK630" i="11" s="1"/>
  <c r="AK629" i="11" s="1"/>
  <c r="AK628" i="11" s="1"/>
  <c r="AI634" i="11"/>
  <c r="AI633" i="11" s="1"/>
  <c r="AI632" i="11" s="1"/>
  <c r="AI631" i="11" s="1"/>
  <c r="AI630" i="11" s="1"/>
  <c r="AI629" i="11" s="1"/>
  <c r="AI628" i="11" s="1"/>
  <c r="S266" i="11"/>
  <c r="X791" i="11"/>
  <c r="X790" i="11" s="1"/>
  <c r="X789" i="11" s="1"/>
  <c r="X788" i="11" s="1"/>
  <c r="AV339" i="11"/>
  <c r="AV338" i="11" s="1"/>
  <c r="AV332" i="11" s="1"/>
  <c r="AV282" i="11" s="1"/>
  <c r="AI1113" i="11"/>
  <c r="AI1114" i="11"/>
  <c r="X151" i="11"/>
  <c r="X166" i="11"/>
  <c r="Q282" i="11"/>
  <c r="X911" i="11"/>
  <c r="X372" i="11"/>
  <c r="AE1161" i="11"/>
  <c r="AE1164" i="11" s="1"/>
  <c r="S685" i="11"/>
  <c r="S677" i="11" s="1"/>
  <c r="S64" i="11"/>
  <c r="S131" i="11"/>
  <c r="S125" i="11" s="1"/>
  <c r="AK57" i="11"/>
  <c r="AK56" i="11" s="1"/>
  <c r="X489" i="11"/>
  <c r="S257" i="11"/>
  <c r="AK685" i="11"/>
  <c r="AK677" i="11" s="1"/>
  <c r="AV1114" i="11"/>
  <c r="AV1113" i="11"/>
  <c r="AI151" i="11"/>
  <c r="AI104" i="11" s="1"/>
  <c r="AI57" i="11" s="1"/>
  <c r="AI56" i="11" s="1"/>
  <c r="S253" i="11"/>
  <c r="S252" i="11" s="1"/>
  <c r="S251" i="11" s="1"/>
  <c r="S235" i="11"/>
  <c r="S234" i="11" s="1"/>
  <c r="S210" i="11" s="1"/>
  <c r="Q869" i="11"/>
  <c r="X685" i="11"/>
  <c r="X677" i="11" s="1"/>
  <c r="S791" i="11"/>
  <c r="S790" i="11" s="1"/>
  <c r="S789" i="11" s="1"/>
  <c r="S788" i="11" s="1"/>
  <c r="S151" i="11"/>
  <c r="AT282" i="11"/>
  <c r="X125" i="11"/>
  <c r="X104" i="11" s="1"/>
  <c r="X1163" i="11"/>
  <c r="AV56" i="11" l="1"/>
  <c r="AV1161" i="11" s="1"/>
  <c r="AV1164" i="11" s="1"/>
  <c r="S104" i="11"/>
  <c r="X282" i="11"/>
  <c r="S869" i="11"/>
  <c r="X869" i="11"/>
  <c r="AK1161" i="11"/>
  <c r="AK1164" i="11" s="1"/>
  <c r="X57" i="11"/>
  <c r="S1114" i="11"/>
  <c r="S1113" i="11"/>
  <c r="S57" i="11"/>
  <c r="S56" i="11" s="1"/>
  <c r="AI1161" i="11"/>
  <c r="AI1164" i="11" s="1"/>
  <c r="Q56" i="11"/>
  <c r="Q1161" i="11" s="1"/>
  <c r="Q1164" i="11" s="1"/>
  <c r="AT56" i="11"/>
  <c r="AT1161" i="11" s="1"/>
  <c r="AT1164" i="11" s="1"/>
  <c r="S1161" i="11" l="1"/>
  <c r="S1164" i="11" s="1"/>
  <c r="X56" i="11"/>
  <c r="X1161" i="11" s="1"/>
  <c r="X1164" i="11" s="1"/>
  <c r="O500" i="2" l="1"/>
  <c r="P541" i="2"/>
  <c r="P540" i="2" s="1"/>
  <c r="O573" i="2" l="1"/>
  <c r="O572" i="2"/>
  <c r="O475" i="2"/>
  <c r="P478" i="2"/>
  <c r="O538" i="2"/>
  <c r="O536" i="2"/>
  <c r="O119" i="2"/>
  <c r="P120" i="2"/>
  <c r="O116" i="2"/>
  <c r="P118" i="2"/>
  <c r="O124" i="2"/>
  <c r="P128" i="2"/>
  <c r="O128" i="2"/>
  <c r="P129" i="2"/>
  <c r="O126" i="2"/>
  <c r="P135" i="2"/>
  <c r="P134" i="2" s="1"/>
  <c r="O134" i="2"/>
  <c r="P161" i="2"/>
  <c r="P160" i="2" s="1"/>
  <c r="O160" i="2"/>
  <c r="O99" i="2"/>
  <c r="O206" i="2"/>
  <c r="P208" i="2"/>
  <c r="O190" i="2"/>
  <c r="P192" i="2"/>
  <c r="O76" i="2"/>
  <c r="O65" i="2"/>
  <c r="P68" i="2"/>
  <c r="O54" i="2"/>
  <c r="P57" i="2"/>
  <c r="P91" i="2"/>
  <c r="O72" i="2"/>
  <c r="P78" i="2"/>
  <c r="P77" i="2" s="1"/>
  <c r="O77" i="2"/>
  <c r="O567" i="2"/>
  <c r="O278" i="2"/>
  <c r="O410" i="2"/>
  <c r="O451" i="2"/>
  <c r="O399" i="2"/>
  <c r="P400" i="2"/>
  <c r="O396" i="2"/>
  <c r="P397" i="2"/>
  <c r="P391" i="2"/>
  <c r="P388" i="2"/>
  <c r="O414" i="2"/>
  <c r="O244" i="2"/>
  <c r="O26" i="2"/>
  <c r="P26" i="2" s="1"/>
  <c r="P28" i="2"/>
  <c r="P495" i="2"/>
  <c r="P494" i="2" s="1"/>
  <c r="O494" i="2"/>
  <c r="O320" i="2"/>
  <c r="P320" i="2" s="1"/>
  <c r="P319" i="2" s="1"/>
  <c r="P324" i="2"/>
  <c r="P323" i="2" s="1"/>
  <c r="O323" i="2"/>
  <c r="P317" i="2"/>
  <c r="P316" i="2"/>
  <c r="O316" i="2"/>
  <c r="P309" i="2"/>
  <c r="O308" i="2"/>
  <c r="O306" i="2" s="1"/>
  <c r="O392" i="2"/>
  <c r="O390" i="2" s="1"/>
  <c r="O389" i="2"/>
  <c r="O387" i="2" s="1"/>
  <c r="O386" i="2"/>
  <c r="P219" i="2"/>
  <c r="O217" i="2"/>
  <c r="O665" i="2"/>
  <c r="P573" i="2"/>
  <c r="O570" i="2"/>
  <c r="O319" i="2" l="1"/>
  <c r="O25" i="2"/>
  <c r="Q76" i="10" l="1"/>
  <c r="N76" i="10"/>
  <c r="I76" i="10"/>
  <c r="B76" i="10" s="1"/>
  <c r="E76" i="10"/>
  <c r="Q75" i="10"/>
  <c r="N75" i="10"/>
  <c r="H75" i="10"/>
  <c r="D75" i="10"/>
  <c r="D38" i="10" s="1"/>
  <c r="D77" i="10" s="1"/>
  <c r="I74" i="10"/>
  <c r="B74" i="10" s="1"/>
  <c r="I73" i="10"/>
  <c r="B73" i="10"/>
  <c r="Q70" i="10"/>
  <c r="N70" i="10"/>
  <c r="I70" i="10"/>
  <c r="B70" i="10" s="1"/>
  <c r="Q69" i="10"/>
  <c r="N69" i="10"/>
  <c r="I69" i="10"/>
  <c r="B69" i="10" s="1"/>
  <c r="E69" i="10"/>
  <c r="Q68" i="10"/>
  <c r="N68" i="10"/>
  <c r="I68" i="10"/>
  <c r="B68" i="10" s="1"/>
  <c r="E68" i="10"/>
  <c r="Q67" i="10"/>
  <c r="N67" i="10"/>
  <c r="E67" i="10"/>
  <c r="I67" i="10" s="1"/>
  <c r="B67" i="10" s="1"/>
  <c r="Q66" i="10"/>
  <c r="N66" i="10"/>
  <c r="H66" i="10"/>
  <c r="I66" i="10" s="1"/>
  <c r="G66" i="10"/>
  <c r="D66" i="10"/>
  <c r="N65" i="10"/>
  <c r="I65" i="10"/>
  <c r="H65" i="10"/>
  <c r="B65" i="10"/>
  <c r="I64" i="10"/>
  <c r="H64" i="10"/>
  <c r="E64" i="10"/>
  <c r="B64" i="10"/>
  <c r="Q63" i="10"/>
  <c r="N63" i="10"/>
  <c r="I63" i="10"/>
  <c r="B63" i="10" s="1"/>
  <c r="D63" i="10"/>
  <c r="Q62" i="10"/>
  <c r="N62" i="10"/>
  <c r="E62" i="10"/>
  <c r="I62" i="10" s="1"/>
  <c r="B62" i="10" s="1"/>
  <c r="I61" i="10"/>
  <c r="B61" i="10" s="1"/>
  <c r="Q60" i="10"/>
  <c r="N60" i="10"/>
  <c r="I60" i="10"/>
  <c r="B60" i="10" s="1"/>
  <c r="E60" i="10"/>
  <c r="Q59" i="10"/>
  <c r="N59" i="10"/>
  <c r="E59" i="10"/>
  <c r="I59" i="10" s="1"/>
  <c r="B59" i="10" s="1"/>
  <c r="Q58" i="10"/>
  <c r="N58" i="10"/>
  <c r="E58" i="10"/>
  <c r="I58" i="10" s="1"/>
  <c r="B58" i="10" s="1"/>
  <c r="N57" i="10"/>
  <c r="I57" i="10"/>
  <c r="B57" i="10"/>
  <c r="Q56" i="10"/>
  <c r="N56" i="10"/>
  <c r="B56" i="10"/>
  <c r="N55" i="10"/>
  <c r="I55" i="10"/>
  <c r="B55" i="10" s="1"/>
  <c r="I54" i="10"/>
  <c r="B54" i="10"/>
  <c r="Q53" i="10"/>
  <c r="N53" i="10"/>
  <c r="I53" i="10"/>
  <c r="B53" i="10"/>
  <c r="I52" i="10"/>
  <c r="B52" i="10" s="1"/>
  <c r="I50" i="10"/>
  <c r="B50" i="10"/>
  <c r="Q49" i="10"/>
  <c r="N49" i="10"/>
  <c r="I49" i="10"/>
  <c r="H49" i="10"/>
  <c r="E49" i="10"/>
  <c r="B49" i="10"/>
  <c r="Q48" i="10"/>
  <c r="N48" i="10"/>
  <c r="M48" i="10"/>
  <c r="H48" i="10"/>
  <c r="E48" i="10"/>
  <c r="I48" i="10" s="1"/>
  <c r="B48" i="10" s="1"/>
  <c r="Q47" i="10"/>
  <c r="N47" i="10"/>
  <c r="I47" i="10"/>
  <c r="B47" i="10" s="1"/>
  <c r="G47" i="10"/>
  <c r="G38" i="10" s="1"/>
  <c r="D47" i="10"/>
  <c r="Q46" i="10"/>
  <c r="P46" i="10"/>
  <c r="P38" i="10" s="1"/>
  <c r="M46" i="10"/>
  <c r="N46" i="10" s="1"/>
  <c r="I46" i="10"/>
  <c r="H46" i="10"/>
  <c r="H38" i="10" s="1"/>
  <c r="H77" i="10" s="1"/>
  <c r="E46" i="10"/>
  <c r="B46" i="10"/>
  <c r="I45" i="10"/>
  <c r="B45" i="10" s="1"/>
  <c r="I44" i="10"/>
  <c r="B44" i="10" s="1"/>
  <c r="Q43" i="10"/>
  <c r="N43" i="10"/>
  <c r="I43" i="10"/>
  <c r="B43" i="10" s="1"/>
  <c r="Q42" i="10"/>
  <c r="N42" i="10"/>
  <c r="I42" i="10"/>
  <c r="E42" i="10"/>
  <c r="B42" i="10"/>
  <c r="Q41" i="10"/>
  <c r="N41" i="10"/>
  <c r="E41" i="10"/>
  <c r="Q40" i="10"/>
  <c r="N40" i="10"/>
  <c r="I40" i="10"/>
  <c r="E40" i="10"/>
  <c r="Q39" i="10"/>
  <c r="N39" i="10"/>
  <c r="L39" i="10"/>
  <c r="L38" i="10" s="1"/>
  <c r="L77" i="10" s="1"/>
  <c r="L79" i="10" s="1"/>
  <c r="I39" i="10"/>
  <c r="E39" i="10"/>
  <c r="B39" i="10"/>
  <c r="O38" i="10"/>
  <c r="M38" i="10"/>
  <c r="M77" i="10" s="1"/>
  <c r="K38" i="10"/>
  <c r="J38" i="10"/>
  <c r="F38" i="10"/>
  <c r="F77" i="10" s="1"/>
  <c r="C38" i="10"/>
  <c r="Q37" i="10"/>
  <c r="N37" i="10"/>
  <c r="E37" i="10"/>
  <c r="I37" i="10" s="1"/>
  <c r="B37" i="10" s="1"/>
  <c r="Q36" i="10"/>
  <c r="N36" i="10"/>
  <c r="I36" i="10"/>
  <c r="B36" i="10" s="1"/>
  <c r="E36" i="10"/>
  <c r="Q35" i="10"/>
  <c r="N35" i="10"/>
  <c r="I35" i="10"/>
  <c r="B35" i="10" s="1"/>
  <c r="E35" i="10"/>
  <c r="Q34" i="10"/>
  <c r="N34" i="10"/>
  <c r="E34" i="10"/>
  <c r="I34" i="10" s="1"/>
  <c r="B34" i="10" s="1"/>
  <c r="Q33" i="10"/>
  <c r="N33" i="10"/>
  <c r="E33" i="10"/>
  <c r="I33" i="10" s="1"/>
  <c r="B33" i="10" s="1"/>
  <c r="Q32" i="10"/>
  <c r="N32" i="10"/>
  <c r="I32" i="10"/>
  <c r="B32" i="10" s="1"/>
  <c r="E32" i="10"/>
  <c r="Q31" i="10"/>
  <c r="N31" i="10"/>
  <c r="L31" i="10"/>
  <c r="I31" i="10"/>
  <c r="G31" i="10"/>
  <c r="D31" i="10"/>
  <c r="B31" i="10"/>
  <c r="Q30" i="10"/>
  <c r="N30" i="10"/>
  <c r="I30" i="10"/>
  <c r="B30" i="10" s="1"/>
  <c r="E30" i="10"/>
  <c r="Q29" i="10"/>
  <c r="N29" i="10"/>
  <c r="E29" i="10"/>
  <c r="Q28" i="10"/>
  <c r="N28" i="10"/>
  <c r="I28" i="10"/>
  <c r="B28" i="10" s="1"/>
  <c r="E28" i="10"/>
  <c r="Q27" i="10"/>
  <c r="N27" i="10"/>
  <c r="L27" i="10"/>
  <c r="I27" i="10"/>
  <c r="G27" i="10"/>
  <c r="D27" i="10"/>
  <c r="D20" i="10" s="1"/>
  <c r="B27" i="10"/>
  <c r="Q26" i="10"/>
  <c r="N26" i="10"/>
  <c r="I26" i="10"/>
  <c r="B26" i="10" s="1"/>
  <c r="E26" i="10"/>
  <c r="Q25" i="10"/>
  <c r="N25" i="10"/>
  <c r="I25" i="10"/>
  <c r="B25" i="10" s="1"/>
  <c r="E25" i="10"/>
  <c r="Q24" i="10"/>
  <c r="N24" i="10"/>
  <c r="E24" i="10"/>
  <c r="I24" i="10" s="1"/>
  <c r="Q23" i="10"/>
  <c r="N23" i="10"/>
  <c r="E23" i="10"/>
  <c r="I23" i="10" s="1"/>
  <c r="B23" i="10" s="1"/>
  <c r="Q22" i="10"/>
  <c r="N22" i="10"/>
  <c r="E22" i="10"/>
  <c r="E20" i="10" s="1"/>
  <c r="Q21" i="10"/>
  <c r="N21" i="10"/>
  <c r="L21" i="10"/>
  <c r="L20" i="10" s="1"/>
  <c r="I21" i="10"/>
  <c r="G21" i="10"/>
  <c r="D21" i="10"/>
  <c r="B21" i="10"/>
  <c r="Q20" i="10"/>
  <c r="P20" i="10"/>
  <c r="O20" i="10"/>
  <c r="M20" i="10"/>
  <c r="K20" i="10"/>
  <c r="J20" i="10"/>
  <c r="N20" i="10" s="1"/>
  <c r="H20" i="10"/>
  <c r="G20" i="10"/>
  <c r="F20" i="10"/>
  <c r="C20" i="10"/>
  <c r="Q19" i="10"/>
  <c r="O19" i="10"/>
  <c r="J19" i="10"/>
  <c r="N19" i="10" s="1"/>
  <c r="I19" i="10"/>
  <c r="B19" i="10" s="1"/>
  <c r="E19" i="10"/>
  <c r="Q18" i="10"/>
  <c r="Q17" i="10"/>
  <c r="N17" i="10"/>
  <c r="L17" i="10"/>
  <c r="I17" i="10"/>
  <c r="B17" i="10" s="1"/>
  <c r="B16" i="10" s="1"/>
  <c r="G17" i="10"/>
  <c r="G16" i="10" s="1"/>
  <c r="D17" i="10"/>
  <c r="Q16" i="10"/>
  <c r="P16" i="10"/>
  <c r="O16" i="10"/>
  <c r="M16" i="10"/>
  <c r="L16" i="10"/>
  <c r="K16" i="10"/>
  <c r="I16" i="10"/>
  <c r="H16" i="10"/>
  <c r="F16" i="10"/>
  <c r="E16" i="10"/>
  <c r="D16" i="10"/>
  <c r="C16" i="10"/>
  <c r="Q15" i="10"/>
  <c r="N15" i="10"/>
  <c r="E15" i="10"/>
  <c r="I15" i="10" s="1"/>
  <c r="Q14" i="10"/>
  <c r="N14" i="10"/>
  <c r="E14" i="10"/>
  <c r="I14" i="10" s="1"/>
  <c r="Q13" i="10"/>
  <c r="O13" i="10"/>
  <c r="J13" i="10"/>
  <c r="N13" i="10" s="1"/>
  <c r="I13" i="10"/>
  <c r="E13" i="10"/>
  <c r="E12" i="10" s="1"/>
  <c r="P12" i="10"/>
  <c r="O12" i="10"/>
  <c r="Q12" i="10" s="1"/>
  <c r="M12" i="10"/>
  <c r="L12" i="10"/>
  <c r="K12" i="10"/>
  <c r="K77" i="10" s="1"/>
  <c r="J12" i="10"/>
  <c r="N12" i="10" s="1"/>
  <c r="H12" i="10"/>
  <c r="G12" i="10"/>
  <c r="F12" i="10"/>
  <c r="D12" i="10"/>
  <c r="C12" i="10"/>
  <c r="C77" i="10" s="1"/>
  <c r="B12" i="10"/>
  <c r="G77" i="10" l="1"/>
  <c r="D81" i="10"/>
  <c r="D79" i="10"/>
  <c r="D78" i="10"/>
  <c r="I12" i="10"/>
  <c r="Q38" i="10"/>
  <c r="Q77" i="10" s="1"/>
  <c r="P77" i="10"/>
  <c r="H81" i="10"/>
  <c r="H78" i="10"/>
  <c r="F79" i="10"/>
  <c r="F78" i="10"/>
  <c r="F81" i="10"/>
  <c r="C81" i="10"/>
  <c r="C79" i="10"/>
  <c r="C78" i="10"/>
  <c r="K78" i="10"/>
  <c r="K79" i="10"/>
  <c r="E38" i="10"/>
  <c r="E77" i="10" s="1"/>
  <c r="N38" i="10"/>
  <c r="O77" i="10"/>
  <c r="O79" i="10" s="1"/>
  <c r="J16" i="10"/>
  <c r="N16" i="10" s="1"/>
  <c r="I22" i="10"/>
  <c r="I41" i="10"/>
  <c r="B41" i="10" s="1"/>
  <c r="E75" i="10"/>
  <c r="I75" i="10" s="1"/>
  <c r="B75" i="10" s="1"/>
  <c r="B40" i="10"/>
  <c r="B38" i="10" s="1"/>
  <c r="B22" i="10" l="1"/>
  <c r="B20" i="10" s="1"/>
  <c r="I20" i="10"/>
  <c r="B77" i="10"/>
  <c r="E79" i="10"/>
  <c r="E78" i="10"/>
  <c r="E81" i="10"/>
  <c r="E82" i="10" s="1"/>
  <c r="E83" i="10" s="1"/>
  <c r="Q81" i="10"/>
  <c r="O82" i="10"/>
  <c r="N77" i="10"/>
  <c r="N81" i="10" s="1"/>
  <c r="J77" i="10"/>
  <c r="I38" i="10"/>
  <c r="I77" i="10" s="1"/>
  <c r="G81" i="10"/>
  <c r="G79" i="10"/>
  <c r="G78" i="10"/>
  <c r="B78" i="10" l="1"/>
  <c r="B81" i="10"/>
  <c r="J81" i="10"/>
  <c r="J82" i="10" s="1"/>
  <c r="J79" i="10"/>
  <c r="I78" i="10"/>
  <c r="I81" i="10"/>
  <c r="P159" i="2" l="1"/>
  <c r="P158" i="2" s="1"/>
  <c r="O158" i="2"/>
  <c r="O666" i="2" l="1"/>
  <c r="O664" i="2"/>
  <c r="O662" i="2"/>
  <c r="O660" i="2"/>
  <c r="O658" i="2"/>
  <c r="O656" i="2"/>
  <c r="O652" i="2"/>
  <c r="O650" i="2"/>
  <c r="O648" i="2"/>
  <c r="O646" i="2"/>
  <c r="O644" i="2"/>
  <c r="O641" i="2"/>
  <c r="O639" i="2"/>
  <c r="O637" i="2"/>
  <c r="O635" i="2"/>
  <c r="O631" i="2"/>
  <c r="O629" i="2"/>
  <c r="O627" i="2"/>
  <c r="O622" i="2"/>
  <c r="O620" i="2"/>
  <c r="O618" i="2"/>
  <c r="O616" i="2"/>
  <c r="O612" i="2"/>
  <c r="O609" i="2"/>
  <c r="O605" i="2"/>
  <c r="O601" i="2"/>
  <c r="O599" i="2"/>
  <c r="O597" i="2"/>
  <c r="O594" i="2"/>
  <c r="O591" i="2"/>
  <c r="O589" i="2"/>
  <c r="O587" i="2"/>
  <c r="O585" i="2"/>
  <c r="O583" i="2"/>
  <c r="O581" i="2"/>
  <c r="O579" i="2"/>
  <c r="O577" i="2"/>
  <c r="O575" i="2"/>
  <c r="O565" i="2"/>
  <c r="O564" i="2" s="1"/>
  <c r="O563" i="2" s="1"/>
  <c r="O560" i="2"/>
  <c r="O559" i="2" s="1"/>
  <c r="O558" i="2" s="1"/>
  <c r="O556" i="2"/>
  <c r="O554" i="2"/>
  <c r="O551" i="2"/>
  <c r="O548" i="2"/>
  <c r="O546" i="2"/>
  <c r="O544" i="2"/>
  <c r="O542" i="2"/>
  <c r="O540" i="2"/>
  <c r="O537" i="2"/>
  <c r="O535" i="2"/>
  <c r="O533" i="2"/>
  <c r="O531" i="2"/>
  <c r="O529" i="2"/>
  <c r="O525" i="2"/>
  <c r="O523" i="2"/>
  <c r="O521" i="2"/>
  <c r="O519" i="2"/>
  <c r="O514" i="2"/>
  <c r="O513" i="2" s="1"/>
  <c r="O512" i="2" s="1"/>
  <c r="O510" i="2"/>
  <c r="O509" i="2" s="1"/>
  <c r="O508" i="2" s="1"/>
  <c r="O506" i="2"/>
  <c r="O498" i="2"/>
  <c r="O496" i="2"/>
  <c r="O492" i="2"/>
  <c r="O489" i="2"/>
  <c r="O484" i="2"/>
  <c r="O467" i="2"/>
  <c r="O465" i="2"/>
  <c r="O462" i="2"/>
  <c r="O460" i="2"/>
  <c r="O458" i="2"/>
  <c r="O453" i="2"/>
  <c r="O449" i="2"/>
  <c r="O448" i="2" s="1"/>
  <c r="O445" i="2"/>
  <c r="O444" i="2" s="1"/>
  <c r="O441" i="2"/>
  <c r="O440" i="2" s="1"/>
  <c r="O438" i="2"/>
  <c r="O433" i="2"/>
  <c r="O428" i="2"/>
  <c r="O425" i="2"/>
  <c r="O420" i="2"/>
  <c r="O419" i="2" s="1"/>
  <c r="O416" i="2"/>
  <c r="O413" i="2"/>
  <c r="O408" i="2"/>
  <c r="O404" i="2"/>
  <c r="O403" i="2" s="1"/>
  <c r="O402" i="2" s="1"/>
  <c r="O393" i="2"/>
  <c r="O385" i="2"/>
  <c r="O382" i="2"/>
  <c r="O379" i="2"/>
  <c r="O375" i="2"/>
  <c r="O372" i="2"/>
  <c r="O369" i="2"/>
  <c r="O366" i="2"/>
  <c r="O364" i="2"/>
  <c r="O360" i="2"/>
  <c r="O359" i="2" s="1"/>
  <c r="O357" i="2"/>
  <c r="O353" i="2"/>
  <c r="O350" i="2"/>
  <c r="O347" i="2"/>
  <c r="O344" i="2"/>
  <c r="O340" i="2"/>
  <c r="O338" i="2"/>
  <c r="O336" i="2"/>
  <c r="O333" i="2"/>
  <c r="O331" i="2"/>
  <c r="O328" i="2"/>
  <c r="O326" i="2"/>
  <c r="O321" i="2"/>
  <c r="O318" i="2" s="1"/>
  <c r="O314" i="2"/>
  <c r="O312" i="2"/>
  <c r="O310" i="2"/>
  <c r="O303" i="2"/>
  <c r="O301" i="2"/>
  <c r="O299" i="2"/>
  <c r="O297" i="2"/>
  <c r="O294" i="2"/>
  <c r="O292" i="2"/>
  <c r="O290" i="2"/>
  <c r="O288" i="2"/>
  <c r="O286" i="2"/>
  <c r="O281" i="2"/>
  <c r="O276" i="2"/>
  <c r="O272" i="2"/>
  <c r="O271" i="2" s="1"/>
  <c r="O269" i="2"/>
  <c r="O268" i="2" s="1"/>
  <c r="O265" i="2"/>
  <c r="O263" i="2"/>
  <c r="O261" i="2"/>
  <c r="O258" i="2"/>
  <c r="O257" i="2" s="1"/>
  <c r="O254" i="2"/>
  <c r="O253" i="2" s="1"/>
  <c r="O251" i="2"/>
  <c r="O249" i="2"/>
  <c r="O238" i="2"/>
  <c r="O237" i="2" s="1"/>
  <c r="O235" i="2"/>
  <c r="O233" i="2"/>
  <c r="O231" i="2"/>
  <c r="O227" i="2"/>
  <c r="O224" i="2"/>
  <c r="O221" i="2"/>
  <c r="O216" i="2"/>
  <c r="O213" i="2"/>
  <c r="O212" i="2" s="1"/>
  <c r="O210" i="2"/>
  <c r="O209" i="2" s="1"/>
  <c r="O205" i="2"/>
  <c r="O203" i="2"/>
  <c r="O201" i="2"/>
  <c r="O199" i="2"/>
  <c r="O197" i="2"/>
  <c r="O195" i="2"/>
  <c r="O193" i="2"/>
  <c r="O187" i="2"/>
  <c r="O182" i="2"/>
  <c r="O180" i="2"/>
  <c r="O178" i="2"/>
  <c r="O176" i="2"/>
  <c r="O174" i="2"/>
  <c r="O172" i="2"/>
  <c r="O170" i="2"/>
  <c r="O168" i="2"/>
  <c r="O164" i="2"/>
  <c r="O155" i="2"/>
  <c r="O154" i="2" s="1"/>
  <c r="O151" i="2"/>
  <c r="O149" i="2"/>
  <c r="O145" i="2"/>
  <c r="O141" i="2"/>
  <c r="O132" i="2"/>
  <c r="O130" i="2"/>
  <c r="O122" i="2"/>
  <c r="O114" i="2"/>
  <c r="O112" i="2"/>
  <c r="O107" i="2"/>
  <c r="O105" i="2"/>
  <c r="O103" i="2"/>
  <c r="O101" i="2"/>
  <c r="O95" i="2"/>
  <c r="O90" i="2"/>
  <c r="O88" i="2"/>
  <c r="O86" i="2"/>
  <c r="O84" i="2"/>
  <c r="O79" i="2"/>
  <c r="O75" i="2"/>
  <c r="O73" i="2"/>
  <c r="O71" i="2"/>
  <c r="O69" i="2"/>
  <c r="O59" i="2"/>
  <c r="O58" i="2" s="1"/>
  <c r="O51" i="2"/>
  <c r="O47" i="2"/>
  <c r="O44" i="2"/>
  <c r="O42" i="2"/>
  <c r="O40" i="2"/>
  <c r="O38" i="2"/>
  <c r="O36" i="2"/>
  <c r="O34" i="2"/>
  <c r="O30" i="2"/>
  <c r="O23" i="2"/>
  <c r="O21" i="2"/>
  <c r="O19" i="2"/>
  <c r="O17" i="2"/>
  <c r="O15" i="2"/>
  <c r="AM666" i="2"/>
  <c r="AM664" i="2"/>
  <c r="AM660" i="2"/>
  <c r="AM659" i="2"/>
  <c r="AM658" i="2" s="1"/>
  <c r="AM656" i="2"/>
  <c r="AM652" i="2"/>
  <c r="AM650" i="2"/>
  <c r="AM646" i="2"/>
  <c r="AM644" i="2"/>
  <c r="AM639" i="2"/>
  <c r="AM637" i="2"/>
  <c r="AM635" i="2"/>
  <c r="AM631" i="2"/>
  <c r="AM629" i="2"/>
  <c r="AM627" i="2"/>
  <c r="AM622" i="2"/>
  <c r="AM620" i="2"/>
  <c r="AM618" i="2"/>
  <c r="AM616" i="2"/>
  <c r="AM612" i="2"/>
  <c r="AM609" i="2"/>
  <c r="AM605" i="2"/>
  <c r="AM601" i="2"/>
  <c r="AM599" i="2"/>
  <c r="AM597" i="2"/>
  <c r="AM594" i="2"/>
  <c r="AM591" i="2"/>
  <c r="AM589" i="2"/>
  <c r="AM587" i="2"/>
  <c r="AM585" i="2"/>
  <c r="AM583" i="2"/>
  <c r="AM581" i="2"/>
  <c r="AM579" i="2"/>
  <c r="AM577" i="2"/>
  <c r="AM575" i="2"/>
  <c r="AM570" i="2"/>
  <c r="AM565" i="2"/>
  <c r="AM564" i="2" s="1"/>
  <c r="AM563" i="2" s="1"/>
  <c r="AM560" i="2"/>
  <c r="AM559" i="2" s="1"/>
  <c r="AM558" i="2" s="1"/>
  <c r="AM556" i="2"/>
  <c r="AM554" i="2"/>
  <c r="AM551" i="2"/>
  <c r="AM548" i="2"/>
  <c r="AM546" i="2"/>
  <c r="AM544" i="2"/>
  <c r="AM542" i="2"/>
  <c r="AM540" i="2"/>
  <c r="AM537" i="2"/>
  <c r="AM535" i="2"/>
  <c r="AM533" i="2"/>
  <c r="AM531" i="2"/>
  <c r="AM529" i="2"/>
  <c r="AM525" i="2"/>
  <c r="AM523" i="2"/>
  <c r="AM521" i="2"/>
  <c r="AM519" i="2"/>
  <c r="AM514" i="2"/>
  <c r="AM513" i="2" s="1"/>
  <c r="AM512" i="2" s="1"/>
  <c r="AM510" i="2"/>
  <c r="AM509" i="2" s="1"/>
  <c r="AM508" i="2" s="1"/>
  <c r="AM506" i="2"/>
  <c r="AM504" i="2"/>
  <c r="AM496" i="2"/>
  <c r="AM489" i="2"/>
  <c r="AM484" i="2"/>
  <c r="AM482" i="2"/>
  <c r="AM480" i="2"/>
  <c r="AM475" i="2"/>
  <c r="AM467" i="2"/>
  <c r="AM465" i="2"/>
  <c r="AM462" i="2"/>
  <c r="AM453" i="2"/>
  <c r="AM438" i="2"/>
  <c r="AM425" i="2"/>
  <c r="AM420" i="2"/>
  <c r="AM419" i="2" s="1"/>
  <c r="AM416" i="2"/>
  <c r="AM413" i="2"/>
  <c r="AM408" i="2"/>
  <c r="AM404" i="2"/>
  <c r="AM403" i="2" s="1"/>
  <c r="AM402" i="2" s="1"/>
  <c r="AM399" i="2"/>
  <c r="AM396" i="2"/>
  <c r="AM390" i="2"/>
  <c r="AM387" i="2"/>
  <c r="AM385" i="2"/>
  <c r="AM382" i="2"/>
  <c r="AM379" i="2"/>
  <c r="AM375" i="2"/>
  <c r="AM372" i="2"/>
  <c r="AM366" i="2"/>
  <c r="AM364" i="2"/>
  <c r="AM353" i="2"/>
  <c r="AM352" i="2" s="1"/>
  <c r="AM350" i="2"/>
  <c r="AM347" i="2"/>
  <c r="AM344" i="2"/>
  <c r="AM340" i="2"/>
  <c r="AM338" i="2"/>
  <c r="AM336" i="2"/>
  <c r="AM330" i="2"/>
  <c r="AM328" i="2"/>
  <c r="AM326" i="2"/>
  <c r="AM312" i="2"/>
  <c r="AM310" i="2"/>
  <c r="AM306" i="2"/>
  <c r="AM303" i="2"/>
  <c r="AM301" i="2"/>
  <c r="AM299" i="2"/>
  <c r="AM297" i="2"/>
  <c r="AM292" i="2"/>
  <c r="AM290" i="2"/>
  <c r="AM288" i="2"/>
  <c r="AM286" i="2"/>
  <c r="AM281" i="2"/>
  <c r="AM276" i="2"/>
  <c r="AM272" i="2"/>
  <c r="AM271" i="2" s="1"/>
  <c r="AM269" i="2"/>
  <c r="AM268" i="2" s="1"/>
  <c r="AM265" i="2"/>
  <c r="AM263" i="2"/>
  <c r="AM261" i="2"/>
  <c r="AM258" i="2"/>
  <c r="AM257" i="2" s="1"/>
  <c r="AM254" i="2"/>
  <c r="AM253" i="2" s="1"/>
  <c r="AM251" i="2"/>
  <c r="AM249" i="2"/>
  <c r="AM242" i="2"/>
  <c r="AM241" i="2" s="1"/>
  <c r="AM240" i="2" s="1"/>
  <c r="AM238" i="2"/>
  <c r="AM237" i="2" s="1"/>
  <c r="AM235" i="2"/>
  <c r="AM233" i="2"/>
  <c r="AM231" i="2"/>
  <c r="AM227" i="2"/>
  <c r="AM224" i="2"/>
  <c r="AM221" i="2"/>
  <c r="AM217" i="2"/>
  <c r="AM216" i="2" s="1"/>
  <c r="AM213" i="2"/>
  <c r="AM212" i="2" s="1"/>
  <c r="AM210" i="2"/>
  <c r="AM209" i="2" s="1"/>
  <c r="AM206" i="2"/>
  <c r="AM201" i="2"/>
  <c r="AM199" i="2"/>
  <c r="AM197" i="2"/>
  <c r="AM195" i="2"/>
  <c r="AM193" i="2"/>
  <c r="AM190" i="2"/>
  <c r="AM187" i="2"/>
  <c r="AM182" i="2"/>
  <c r="AM180" i="2"/>
  <c r="AM178" i="2"/>
  <c r="AM176" i="2"/>
  <c r="AM174" i="2"/>
  <c r="AM172" i="2"/>
  <c r="AM170" i="2"/>
  <c r="AM168" i="2"/>
  <c r="AM164" i="2"/>
  <c r="AM155" i="2"/>
  <c r="AM151" i="2"/>
  <c r="AM149" i="2"/>
  <c r="AM145" i="2"/>
  <c r="AM141" i="2"/>
  <c r="AM122" i="2"/>
  <c r="AM119" i="2"/>
  <c r="AM116" i="2"/>
  <c r="AM112" i="2"/>
  <c r="AM107" i="2"/>
  <c r="AM105" i="2"/>
  <c r="AM103" i="2"/>
  <c r="AM101" i="2"/>
  <c r="AM95" i="2"/>
  <c r="AM90" i="2"/>
  <c r="AM88" i="2"/>
  <c r="AM86" i="2"/>
  <c r="AM84" i="2"/>
  <c r="AM75" i="2"/>
  <c r="AM73" i="2"/>
  <c r="AM71" i="2"/>
  <c r="AM69" i="2"/>
  <c r="AM65" i="2"/>
  <c r="AM59" i="2"/>
  <c r="AM54" i="2"/>
  <c r="AM51" i="2"/>
  <c r="AM47" i="2"/>
  <c r="AM44" i="2"/>
  <c r="AM42" i="2"/>
  <c r="AM34" i="2"/>
  <c r="AM21" i="2"/>
  <c r="AM17" i="2"/>
  <c r="AM15" i="2"/>
  <c r="AB666" i="2"/>
  <c r="AB664" i="2"/>
  <c r="AB660" i="2"/>
  <c r="AB659" i="2"/>
  <c r="AB658" i="2" s="1"/>
  <c r="AB656" i="2"/>
  <c r="AB652" i="2"/>
  <c r="AB650" i="2"/>
  <c r="AB646" i="2"/>
  <c r="AB644" i="2"/>
  <c r="AB639" i="2"/>
  <c r="AB637" i="2"/>
  <c r="AB635" i="2"/>
  <c r="AB631" i="2"/>
  <c r="AB629" i="2"/>
  <c r="AB627" i="2"/>
  <c r="AB622" i="2"/>
  <c r="AB620" i="2"/>
  <c r="AB618" i="2"/>
  <c r="AB616" i="2"/>
  <c r="AB612" i="2"/>
  <c r="AB609" i="2"/>
  <c r="AB605" i="2"/>
  <c r="AB601" i="2"/>
  <c r="AB599" i="2"/>
  <c r="AB597" i="2"/>
  <c r="AB594" i="2"/>
  <c r="AB591" i="2"/>
  <c r="AB589" i="2"/>
  <c r="AB587" i="2"/>
  <c r="AB585" i="2"/>
  <c r="AB583" i="2"/>
  <c r="AB581" i="2"/>
  <c r="AB579" i="2"/>
  <c r="AB577" i="2"/>
  <c r="AB575" i="2"/>
  <c r="AB570" i="2"/>
  <c r="AB565" i="2"/>
  <c r="AB564" i="2" s="1"/>
  <c r="AB563" i="2" s="1"/>
  <c r="AB560" i="2"/>
  <c r="AB559" i="2" s="1"/>
  <c r="AB558" i="2" s="1"/>
  <c r="AB556" i="2"/>
  <c r="AB554" i="2"/>
  <c r="AB551" i="2"/>
  <c r="AB548" i="2"/>
  <c r="AB546" i="2"/>
  <c r="AB544" i="2"/>
  <c r="AB542" i="2"/>
  <c r="AB540" i="2"/>
  <c r="AB537" i="2"/>
  <c r="AB535" i="2"/>
  <c r="AB533" i="2"/>
  <c r="AB531" i="2"/>
  <c r="AB529" i="2"/>
  <c r="AB525" i="2"/>
  <c r="AB523" i="2"/>
  <c r="AB521" i="2"/>
  <c r="AB519" i="2"/>
  <c r="AB514" i="2"/>
  <c r="AB513" i="2" s="1"/>
  <c r="AB512" i="2" s="1"/>
  <c r="AB510" i="2"/>
  <c r="AB509" i="2" s="1"/>
  <c r="AB508" i="2" s="1"/>
  <c r="AB506" i="2"/>
  <c r="AB504" i="2"/>
  <c r="AB496" i="2"/>
  <c r="AB489" i="2"/>
  <c r="AB484" i="2"/>
  <c r="AB482" i="2"/>
  <c r="AB480" i="2"/>
  <c r="AB475" i="2"/>
  <c r="AB467" i="2"/>
  <c r="AB465" i="2"/>
  <c r="AB462" i="2"/>
  <c r="AB453" i="2"/>
  <c r="AB438" i="2"/>
  <c r="AB425" i="2"/>
  <c r="AB420" i="2"/>
  <c r="AB419" i="2" s="1"/>
  <c r="AB416" i="2"/>
  <c r="AB413" i="2"/>
  <c r="AB408" i="2"/>
  <c r="AB404" i="2"/>
  <c r="AB403" i="2" s="1"/>
  <c r="AB402" i="2" s="1"/>
  <c r="AB399" i="2"/>
  <c r="AB396" i="2"/>
  <c r="AB390" i="2"/>
  <c r="AB387" i="2"/>
  <c r="AB385" i="2"/>
  <c r="AB382" i="2"/>
  <c r="AB379" i="2"/>
  <c r="AB375" i="2"/>
  <c r="AB372" i="2"/>
  <c r="AB366" i="2"/>
  <c r="AB364" i="2"/>
  <c r="AB353" i="2"/>
  <c r="AB352" i="2" s="1"/>
  <c r="AB350" i="2"/>
  <c r="AB347" i="2"/>
  <c r="AB344" i="2"/>
  <c r="AB340" i="2"/>
  <c r="AB338" i="2"/>
  <c r="AB336" i="2"/>
  <c r="AB330" i="2"/>
  <c r="AB328" i="2"/>
  <c r="AB326" i="2"/>
  <c r="AB312" i="2"/>
  <c r="AB310" i="2"/>
  <c r="AB306" i="2"/>
  <c r="AB303" i="2"/>
  <c r="AB301" i="2"/>
  <c r="AB299" i="2"/>
  <c r="AB297" i="2"/>
  <c r="AB292" i="2"/>
  <c r="AB290" i="2"/>
  <c r="AB288" i="2"/>
  <c r="AB286" i="2"/>
  <c r="AB281" i="2"/>
  <c r="AB276" i="2"/>
  <c r="AB272" i="2"/>
  <c r="AB271" i="2" s="1"/>
  <c r="AB269" i="2"/>
  <c r="AB268" i="2" s="1"/>
  <c r="AB265" i="2"/>
  <c r="AB263" i="2"/>
  <c r="AB261" i="2"/>
  <c r="AB258" i="2"/>
  <c r="AB257" i="2" s="1"/>
  <c r="AB254" i="2"/>
  <c r="AB253" i="2" s="1"/>
  <c r="AB251" i="2"/>
  <c r="AB249" i="2"/>
  <c r="AB242" i="2"/>
  <c r="AB241" i="2" s="1"/>
  <c r="AB240" i="2" s="1"/>
  <c r="AB238" i="2"/>
  <c r="AB237" i="2" s="1"/>
  <c r="AB235" i="2"/>
  <c r="AB233" i="2"/>
  <c r="AB231" i="2"/>
  <c r="AB227" i="2"/>
  <c r="AB224" i="2"/>
  <c r="AB221" i="2"/>
  <c r="AB217" i="2"/>
  <c r="AB216" i="2" s="1"/>
  <c r="AB213" i="2"/>
  <c r="AB212" i="2" s="1"/>
  <c r="AB210" i="2"/>
  <c r="AB209" i="2" s="1"/>
  <c r="AB206" i="2"/>
  <c r="AB205" i="2" s="1"/>
  <c r="AB201" i="2"/>
  <c r="AB199" i="2"/>
  <c r="AB197" i="2"/>
  <c r="AB195" i="2"/>
  <c r="AB193" i="2"/>
  <c r="AB190" i="2"/>
  <c r="AB187" i="2"/>
  <c r="AB182" i="2"/>
  <c r="AB180" i="2"/>
  <c r="AB178" i="2"/>
  <c r="AB176" i="2"/>
  <c r="AB174" i="2"/>
  <c r="AB172" i="2"/>
  <c r="AB170" i="2"/>
  <c r="AB168" i="2"/>
  <c r="AB164" i="2"/>
  <c r="AB155" i="2"/>
  <c r="AB151" i="2"/>
  <c r="AB149" i="2"/>
  <c r="AB145" i="2"/>
  <c r="AB141" i="2"/>
  <c r="AB122" i="2"/>
  <c r="AB119" i="2"/>
  <c r="AB116" i="2"/>
  <c r="AB112" i="2"/>
  <c r="AB107" i="2"/>
  <c r="AB105" i="2"/>
  <c r="AB103" i="2"/>
  <c r="AB101" i="2"/>
  <c r="AB95" i="2"/>
  <c r="AB90" i="2"/>
  <c r="AB88" i="2"/>
  <c r="AB86" i="2"/>
  <c r="AB84" i="2"/>
  <c r="AB75" i="2"/>
  <c r="AB73" i="2"/>
  <c r="AB71" i="2"/>
  <c r="AB69" i="2"/>
  <c r="AB65" i="2"/>
  <c r="AB59" i="2"/>
  <c r="AB58" i="2" s="1"/>
  <c r="AB54" i="2"/>
  <c r="AB51" i="2"/>
  <c r="AB47" i="2"/>
  <c r="AB44" i="2"/>
  <c r="AB42" i="2"/>
  <c r="AB34" i="2"/>
  <c r="AB21" i="2"/>
  <c r="AB17" i="2"/>
  <c r="AB15" i="2"/>
  <c r="O643" i="2" l="1"/>
  <c r="O539" i="2"/>
  <c r="O111" i="2"/>
  <c r="O110" i="2" s="1"/>
  <c r="O64" i="2"/>
  <c r="O325" i="2"/>
  <c r="AM424" i="2"/>
  <c r="O488" i="2"/>
  <c r="AB452" i="2"/>
  <c r="AB553" i="2"/>
  <c r="AM553" i="2"/>
  <c r="AB395" i="2"/>
  <c r="O305" i="2"/>
  <c r="O464" i="2"/>
  <c r="O343" i="2"/>
  <c r="O395" i="2"/>
  <c r="O368" i="2"/>
  <c r="AB248" i="2"/>
  <c r="AB247" i="2" s="1"/>
  <c r="AM378" i="2"/>
  <c r="O352" i="2"/>
  <c r="O415" i="2"/>
  <c r="AB305" i="2"/>
  <c r="AM154" i="2"/>
  <c r="AM153" i="2" s="1"/>
  <c r="O153" i="2"/>
  <c r="AM248" i="2"/>
  <c r="AM247" i="2" s="1"/>
  <c r="AM368" i="2"/>
  <c r="O528" i="2"/>
  <c r="AB154" i="2"/>
  <c r="AB153" i="2" s="1"/>
  <c r="O604" i="2"/>
  <c r="AB220" i="2"/>
  <c r="AB215" i="2" s="1"/>
  <c r="AB111" i="2"/>
  <c r="AB110" i="2" s="1"/>
  <c r="AB140" i="2"/>
  <c r="AB139" i="2" s="1"/>
  <c r="AB325" i="2"/>
  <c r="AB368" i="2"/>
  <c r="AB488" i="2"/>
  <c r="AB487" i="2" s="1"/>
  <c r="AM395" i="2"/>
  <c r="O140" i="2"/>
  <c r="O139" i="2" s="1"/>
  <c r="O330" i="2"/>
  <c r="O553" i="2"/>
  <c r="O220" i="2"/>
  <c r="O215" i="2" s="1"/>
  <c r="O518" i="2"/>
  <c r="O517" i="2" s="1"/>
  <c r="AB83" i="2"/>
  <c r="AB148" i="2"/>
  <c r="AB147" i="2" s="1"/>
  <c r="AB363" i="2"/>
  <c r="AB378" i="2"/>
  <c r="AB407" i="2"/>
  <c r="AB424" i="2"/>
  <c r="AM14" i="2"/>
  <c r="AM528" i="2"/>
  <c r="O148" i="2"/>
  <c r="O147" i="2" s="1"/>
  <c r="O186" i="2"/>
  <c r="O185" i="2" s="1"/>
  <c r="O230" i="2"/>
  <c r="O260" i="2"/>
  <c r="AM569" i="2"/>
  <c r="AB464" i="2"/>
  <c r="AM415" i="2"/>
  <c r="AM407" i="2"/>
  <c r="AM452" i="2"/>
  <c r="AM488" i="2"/>
  <c r="AM487" i="2" s="1"/>
  <c r="O487" i="2"/>
  <c r="AB296" i="2"/>
  <c r="AM325" i="2"/>
  <c r="AM285" i="2"/>
  <c r="O296" i="2"/>
  <c r="AM335" i="2"/>
  <c r="AM363" i="2"/>
  <c r="O335" i="2"/>
  <c r="O378" i="2"/>
  <c r="AB275" i="2"/>
  <c r="AB274" i="2" s="1"/>
  <c r="AB260" i="2"/>
  <c r="AB256" i="2" s="1"/>
  <c r="AM260" i="2"/>
  <c r="O248" i="2"/>
  <c r="O247" i="2" s="1"/>
  <c r="AM220" i="2"/>
  <c r="AM215" i="2" s="1"/>
  <c r="AB186" i="2"/>
  <c r="AB185" i="2" s="1"/>
  <c r="O46" i="2"/>
  <c r="AM46" i="2"/>
  <c r="O83" i="2"/>
  <c r="O256" i="2"/>
  <c r="O275" i="2"/>
  <c r="O274" i="2" s="1"/>
  <c r="O424" i="2"/>
  <c r="O407" i="2"/>
  <c r="O363" i="2"/>
  <c r="O229" i="2"/>
  <c r="O163" i="2"/>
  <c r="O162" i="2" s="1"/>
  <c r="O14" i="2"/>
  <c r="O267" i="2"/>
  <c r="O285" i="2"/>
  <c r="O482" i="2"/>
  <c r="O626" i="2"/>
  <c r="O480" i="2"/>
  <c r="O569" i="2"/>
  <c r="O611" i="2"/>
  <c r="O242" i="2"/>
  <c r="O241" i="2" s="1"/>
  <c r="O240" i="2" s="1"/>
  <c r="O342" i="2"/>
  <c r="O452" i="2"/>
  <c r="O504" i="2"/>
  <c r="O503" i="2" s="1"/>
  <c r="O502" i="2" s="1"/>
  <c r="AB14" i="2"/>
  <c r="AB46" i="2"/>
  <c r="AB64" i="2"/>
  <c r="AB163" i="2"/>
  <c r="AB162" i="2" s="1"/>
  <c r="AB335" i="2"/>
  <c r="AB518" i="2"/>
  <c r="AB517" i="2" s="1"/>
  <c r="AB539" i="2"/>
  <c r="AB611" i="2"/>
  <c r="AB267" i="2"/>
  <c r="AB626" i="2"/>
  <c r="AM64" i="2"/>
  <c r="AB343" i="2"/>
  <c r="AB415" i="2"/>
  <c r="AB474" i="2"/>
  <c r="AB473" i="2" s="1"/>
  <c r="AB528" i="2"/>
  <c r="AB569" i="2"/>
  <c r="AM58" i="2"/>
  <c r="AM140" i="2"/>
  <c r="AM139" i="2" s="1"/>
  <c r="AM296" i="2"/>
  <c r="AM186" i="2"/>
  <c r="AM205" i="2"/>
  <c r="AM267" i="2"/>
  <c r="AM305" i="2"/>
  <c r="AM83" i="2"/>
  <c r="AM111" i="2"/>
  <c r="AM110" i="2" s="1"/>
  <c r="AM148" i="2"/>
  <c r="AM147" i="2" s="1"/>
  <c r="AM163" i="2"/>
  <c r="AM162" i="2" s="1"/>
  <c r="AM230" i="2"/>
  <c r="AM229" i="2" s="1"/>
  <c r="AM275" i="2"/>
  <c r="AM274" i="2" s="1"/>
  <c r="AM474" i="2"/>
  <c r="AM473" i="2" s="1"/>
  <c r="AM626" i="2"/>
  <c r="AM343" i="2"/>
  <c r="AM342" i="2" s="1"/>
  <c r="AM464" i="2"/>
  <c r="AM518" i="2"/>
  <c r="AM517" i="2" s="1"/>
  <c r="AM611" i="2"/>
  <c r="AM643" i="2"/>
  <c r="AM503" i="2"/>
  <c r="AM502" i="2" s="1"/>
  <c r="AM604" i="2"/>
  <c r="AM539" i="2"/>
  <c r="AM256" i="2"/>
  <c r="AB643" i="2"/>
  <c r="AB503" i="2"/>
  <c r="AB502" i="2" s="1"/>
  <c r="AB342" i="2"/>
  <c r="AB285" i="2"/>
  <c r="AB230" i="2"/>
  <c r="AB229" i="2" s="1"/>
  <c r="AB604" i="2"/>
  <c r="AB568" i="2" s="1"/>
  <c r="AB562" i="2" s="1"/>
  <c r="AB668" i="2" l="1"/>
  <c r="AM423" i="2"/>
  <c r="AM377" i="2"/>
  <c r="O13" i="2"/>
  <c r="AM668" i="2"/>
  <c r="AB423" i="2"/>
  <c r="AB422" i="2" s="1"/>
  <c r="AM527" i="2"/>
  <c r="AM516" i="2" s="1"/>
  <c r="AM568" i="2"/>
  <c r="AM562" i="2" s="1"/>
  <c r="O362" i="2"/>
  <c r="AB362" i="2"/>
  <c r="AB406" i="2"/>
  <c r="AB527" i="2"/>
  <c r="AB516" i="2" s="1"/>
  <c r="AB63" i="2"/>
  <c r="AM362" i="2"/>
  <c r="AB377" i="2"/>
  <c r="O377" i="2"/>
  <c r="AB486" i="2"/>
  <c r="AM486" i="2"/>
  <c r="O406" i="2"/>
  <c r="O486" i="2"/>
  <c r="AM406" i="2"/>
  <c r="O527" i="2"/>
  <c r="O516" i="2" s="1"/>
  <c r="O109" i="2"/>
  <c r="AB109" i="2"/>
  <c r="O63" i="2"/>
  <c r="AB246" i="2"/>
  <c r="O668" i="2"/>
  <c r="O423" i="2"/>
  <c r="O474" i="2"/>
  <c r="O473" i="2" s="1"/>
  <c r="AM422" i="2"/>
  <c r="AB284" i="2"/>
  <c r="AB283" i="2" s="1"/>
  <c r="O284" i="2"/>
  <c r="AM284" i="2"/>
  <c r="AM246" i="2"/>
  <c r="AB184" i="2"/>
  <c r="O184" i="2"/>
  <c r="AM185" i="2"/>
  <c r="AM184" i="2" s="1"/>
  <c r="O246" i="2"/>
  <c r="O568" i="2"/>
  <c r="O562" i="2" s="1"/>
  <c r="AM109" i="2"/>
  <c r="AM63" i="2"/>
  <c r="AM13" i="2"/>
  <c r="AB13" i="2"/>
  <c r="AB12" i="2" s="1"/>
  <c r="O422" i="2" l="1"/>
  <c r="O12" i="2"/>
  <c r="AM283" i="2"/>
  <c r="O283" i="2"/>
  <c r="AM12" i="2"/>
  <c r="AB624" i="2"/>
  <c r="AB669" i="2" s="1"/>
  <c r="AM624" i="2" l="1"/>
  <c r="AM669" i="2" s="1"/>
  <c r="O624" i="2"/>
  <c r="M483" i="2"/>
  <c r="O669" i="2" l="1"/>
  <c r="M665" i="2"/>
  <c r="M188" i="2" l="1"/>
  <c r="C18" i="4" l="1"/>
  <c r="M155" i="2" l="1"/>
  <c r="N157" i="2"/>
  <c r="P157" i="2" s="1"/>
  <c r="M481" i="2" l="1"/>
  <c r="N493" i="2" l="1"/>
  <c r="M492" i="2"/>
  <c r="Q379" i="2"/>
  <c r="R379" i="2"/>
  <c r="T379" i="2"/>
  <c r="V379" i="2"/>
  <c r="X379" i="2"/>
  <c r="Z379" i="2"/>
  <c r="AD379" i="2"/>
  <c r="AE379" i="2"/>
  <c r="AG379" i="2"/>
  <c r="AI379" i="2"/>
  <c r="AK379" i="2"/>
  <c r="N394" i="2"/>
  <c r="M393" i="2"/>
  <c r="N492" i="2" l="1"/>
  <c r="P493" i="2"/>
  <c r="P492" i="2" s="1"/>
  <c r="N393" i="2"/>
  <c r="P394" i="2"/>
  <c r="P393" i="2" s="1"/>
  <c r="M289" i="2"/>
  <c r="AK664" i="2" l="1"/>
  <c r="Z664" i="2"/>
  <c r="AK666" i="2"/>
  <c r="AL665" i="2"/>
  <c r="AK660" i="2"/>
  <c r="AK659" i="2"/>
  <c r="AK658" i="2"/>
  <c r="AK656" i="2"/>
  <c r="AK652" i="2"/>
  <c r="AK650" i="2"/>
  <c r="AK646" i="2"/>
  <c r="AK644" i="2"/>
  <c r="AK639" i="2"/>
  <c r="AK637" i="2"/>
  <c r="AK635" i="2"/>
  <c r="AK631" i="2"/>
  <c r="AK629" i="2"/>
  <c r="AK627" i="2"/>
  <c r="AK622" i="2"/>
  <c r="AK620" i="2"/>
  <c r="AK618" i="2"/>
  <c r="AK616" i="2"/>
  <c r="AK612" i="2"/>
  <c r="AK609" i="2"/>
  <c r="AK605" i="2"/>
  <c r="AK601" i="2"/>
  <c r="AK599" i="2"/>
  <c r="AK597" i="2"/>
  <c r="AK594" i="2"/>
  <c r="AK591" i="2"/>
  <c r="AK589" i="2"/>
  <c r="AK587" i="2"/>
  <c r="AK585" i="2"/>
  <c r="AK583" i="2"/>
  <c r="AK581" i="2"/>
  <c r="AK579" i="2"/>
  <c r="AK577" i="2"/>
  <c r="AK575" i="2"/>
  <c r="AK570" i="2"/>
  <c r="AK565" i="2"/>
  <c r="AK564" i="2" s="1"/>
  <c r="AK563" i="2" s="1"/>
  <c r="AK560" i="2"/>
  <c r="AK559" i="2" s="1"/>
  <c r="AK558" i="2" s="1"/>
  <c r="AK556" i="2"/>
  <c r="AK554" i="2"/>
  <c r="AK553" i="2" s="1"/>
  <c r="AK551" i="2"/>
  <c r="AL549" i="2"/>
  <c r="AK548" i="2"/>
  <c r="AK546" i="2"/>
  <c r="AK544" i="2"/>
  <c r="AK542" i="2"/>
  <c r="AK540" i="2"/>
  <c r="AK537" i="2"/>
  <c r="AK535" i="2"/>
  <c r="AK533" i="2"/>
  <c r="AK531" i="2"/>
  <c r="AK529" i="2"/>
  <c r="AK525" i="2"/>
  <c r="AK523" i="2"/>
  <c r="AK521" i="2"/>
  <c r="AK519" i="2"/>
  <c r="AK514" i="2"/>
  <c r="AK513" i="2" s="1"/>
  <c r="AK512" i="2" s="1"/>
  <c r="AK510" i="2"/>
  <c r="AK509" i="2" s="1"/>
  <c r="AK508" i="2" s="1"/>
  <c r="AK506" i="2"/>
  <c r="AK504" i="2"/>
  <c r="AK496" i="2"/>
  <c r="AK489" i="2"/>
  <c r="AK484" i="2"/>
  <c r="AK482" i="2"/>
  <c r="AK480" i="2"/>
  <c r="AK475" i="2"/>
  <c r="AL472" i="2"/>
  <c r="AL470" i="2"/>
  <c r="AK467" i="2"/>
  <c r="AK465" i="2"/>
  <c r="AK462" i="2"/>
  <c r="AK453" i="2"/>
  <c r="AK438" i="2"/>
  <c r="AK425" i="2"/>
  <c r="AK420" i="2"/>
  <c r="AK419" i="2" s="1"/>
  <c r="AK416" i="2"/>
  <c r="AK413" i="2"/>
  <c r="AK408" i="2"/>
  <c r="AK404" i="2"/>
  <c r="AK403" i="2" s="1"/>
  <c r="AK402" i="2" s="1"/>
  <c r="AK399" i="2"/>
  <c r="AL398" i="2"/>
  <c r="AK396" i="2"/>
  <c r="AK390" i="2"/>
  <c r="AK387" i="2"/>
  <c r="AK385" i="2"/>
  <c r="AK382" i="2"/>
  <c r="AK375" i="2"/>
  <c r="AK372" i="2"/>
  <c r="AK366" i="2"/>
  <c r="AK364" i="2"/>
  <c r="AK353" i="2"/>
  <c r="AK352" i="2" s="1"/>
  <c r="AK350" i="2"/>
  <c r="AK347" i="2"/>
  <c r="AK344" i="2"/>
  <c r="AK340" i="2"/>
  <c r="AK338" i="2"/>
  <c r="AK336" i="2"/>
  <c r="AK330" i="2"/>
  <c r="AK328" i="2"/>
  <c r="AK326" i="2"/>
  <c r="AK312" i="2"/>
  <c r="AK310" i="2"/>
  <c r="AK306" i="2"/>
  <c r="AK303" i="2"/>
  <c r="AK301" i="2"/>
  <c r="AK299" i="2"/>
  <c r="AK297" i="2"/>
  <c r="AK292" i="2"/>
  <c r="AK290" i="2"/>
  <c r="AK288" i="2"/>
  <c r="AK286" i="2"/>
  <c r="AK281" i="2"/>
  <c r="AK276" i="2"/>
  <c r="AK272" i="2"/>
  <c r="AK271" i="2" s="1"/>
  <c r="AK269" i="2"/>
  <c r="AK268" i="2" s="1"/>
  <c r="AK265" i="2"/>
  <c r="AK263" i="2"/>
  <c r="AK261" i="2"/>
  <c r="AK258" i="2"/>
  <c r="AK257" i="2" s="1"/>
  <c r="AK254" i="2"/>
  <c r="AK253" i="2" s="1"/>
  <c r="AK251" i="2"/>
  <c r="AK249" i="2"/>
  <c r="AK242" i="2"/>
  <c r="AK241" i="2" s="1"/>
  <c r="AK240" i="2" s="1"/>
  <c r="AK238" i="2"/>
  <c r="AK237" i="2" s="1"/>
  <c r="AK235" i="2"/>
  <c r="AK233" i="2"/>
  <c r="AK231" i="2"/>
  <c r="AK227" i="2"/>
  <c r="AK224" i="2"/>
  <c r="AK221" i="2"/>
  <c r="AK217" i="2"/>
  <c r="AK216" i="2" s="1"/>
  <c r="AK213" i="2"/>
  <c r="AK212" i="2" s="1"/>
  <c r="AK210" i="2"/>
  <c r="AK209" i="2" s="1"/>
  <c r="AK206" i="2"/>
  <c r="AK205" i="2" s="1"/>
  <c r="AK201" i="2"/>
  <c r="AK199" i="2"/>
  <c r="AK197" i="2"/>
  <c r="AK195" i="2"/>
  <c r="AK193" i="2"/>
  <c r="AK190" i="2"/>
  <c r="AK187" i="2"/>
  <c r="AK182" i="2"/>
  <c r="AK180" i="2"/>
  <c r="AK178" i="2"/>
  <c r="AK176" i="2"/>
  <c r="AK174" i="2"/>
  <c r="AK172" i="2"/>
  <c r="AK170" i="2"/>
  <c r="AK168" i="2"/>
  <c r="AK164" i="2"/>
  <c r="AK155" i="2"/>
  <c r="AK151" i="2"/>
  <c r="AK149" i="2"/>
  <c r="AK145" i="2"/>
  <c r="AK141" i="2"/>
  <c r="AK122" i="2"/>
  <c r="AK119" i="2"/>
  <c r="AK116" i="2"/>
  <c r="AK112" i="2"/>
  <c r="AK107" i="2"/>
  <c r="AK105" i="2"/>
  <c r="AK103" i="2"/>
  <c r="AK101" i="2"/>
  <c r="AK95" i="2"/>
  <c r="AK90" i="2"/>
  <c r="AK88" i="2"/>
  <c r="AK86" i="2"/>
  <c r="AK84" i="2"/>
  <c r="AK75" i="2"/>
  <c r="AK73" i="2"/>
  <c r="AK71" i="2"/>
  <c r="AK69" i="2"/>
  <c r="AK65" i="2"/>
  <c r="AK59" i="2"/>
  <c r="AK58" i="2" s="1"/>
  <c r="AK54" i="2"/>
  <c r="AK51" i="2"/>
  <c r="AK47" i="2"/>
  <c r="AK44" i="2"/>
  <c r="AK42" i="2"/>
  <c r="AK34" i="2"/>
  <c r="AK21" i="2"/>
  <c r="AK17" i="2"/>
  <c r="AK15" i="2"/>
  <c r="Z666" i="2"/>
  <c r="Z660" i="2"/>
  <c r="Z659" i="2"/>
  <c r="Z658" i="2" s="1"/>
  <c r="Z656" i="2"/>
  <c r="Z652" i="2"/>
  <c r="Z650" i="2"/>
  <c r="Z646" i="2"/>
  <c r="Z644" i="2"/>
  <c r="Z639" i="2"/>
  <c r="Z637" i="2"/>
  <c r="Z635" i="2"/>
  <c r="Z631" i="2"/>
  <c r="Z629" i="2"/>
  <c r="Z627" i="2"/>
  <c r="Z622" i="2"/>
  <c r="Z620" i="2"/>
  <c r="Z618" i="2"/>
  <c r="Z616" i="2"/>
  <c r="Z612" i="2"/>
  <c r="Z609" i="2"/>
  <c r="Z605" i="2"/>
  <c r="Z601" i="2"/>
  <c r="Z599" i="2"/>
  <c r="Z597" i="2"/>
  <c r="Z594" i="2"/>
  <c r="Z591" i="2"/>
  <c r="Z589" i="2"/>
  <c r="Z587" i="2"/>
  <c r="Z585" i="2"/>
  <c r="Z583" i="2"/>
  <c r="Z581" i="2"/>
  <c r="Z579" i="2"/>
  <c r="Z577" i="2"/>
  <c r="Z575" i="2"/>
  <c r="Z570" i="2"/>
  <c r="Z565" i="2"/>
  <c r="Z564" i="2" s="1"/>
  <c r="Z563" i="2" s="1"/>
  <c r="Z560" i="2"/>
  <c r="Z559" i="2" s="1"/>
  <c r="Z558" i="2" s="1"/>
  <c r="Z556" i="2"/>
  <c r="Z554" i="2"/>
  <c r="Z551" i="2"/>
  <c r="Z548" i="2"/>
  <c r="Z546" i="2"/>
  <c r="Z544" i="2"/>
  <c r="Z542" i="2"/>
  <c r="Z540" i="2"/>
  <c r="Z537" i="2"/>
  <c r="Z535" i="2"/>
  <c r="Z533" i="2"/>
  <c r="Z531" i="2"/>
  <c r="Z529" i="2"/>
  <c r="Z525" i="2"/>
  <c r="Z523" i="2"/>
  <c r="Z521" i="2"/>
  <c r="Z519" i="2"/>
  <c r="Z514" i="2"/>
  <c r="Z513" i="2" s="1"/>
  <c r="Z512" i="2" s="1"/>
  <c r="Z510" i="2"/>
  <c r="Z509" i="2" s="1"/>
  <c r="Z508" i="2" s="1"/>
  <c r="Z506" i="2"/>
  <c r="Z504" i="2"/>
  <c r="Z496" i="2"/>
  <c r="Z489" i="2"/>
  <c r="Z484" i="2"/>
  <c r="Z482" i="2"/>
  <c r="Z480" i="2"/>
  <c r="Z475" i="2"/>
  <c r="Z467" i="2"/>
  <c r="Z465" i="2"/>
  <c r="Z462" i="2"/>
  <c r="Z453" i="2"/>
  <c r="Z438" i="2"/>
  <c r="Z425" i="2"/>
  <c r="Z420" i="2"/>
  <c r="Z419" i="2" s="1"/>
  <c r="Z416" i="2"/>
  <c r="Z413" i="2"/>
  <c r="Z408" i="2"/>
  <c r="Z404" i="2"/>
  <c r="Z403" i="2" s="1"/>
  <c r="Z402" i="2" s="1"/>
  <c r="Z399" i="2"/>
  <c r="Z396" i="2"/>
  <c r="Z390" i="2"/>
  <c r="Z387" i="2"/>
  <c r="Z385" i="2"/>
  <c r="Z382" i="2"/>
  <c r="Z375" i="2"/>
  <c r="Z372" i="2"/>
  <c r="Z366" i="2"/>
  <c r="Z364" i="2"/>
  <c r="Z353" i="2"/>
  <c r="Z352" i="2" s="1"/>
  <c r="Z350" i="2"/>
  <c r="Z347" i="2"/>
  <c r="Z344" i="2"/>
  <c r="Z340" i="2"/>
  <c r="Z338" i="2"/>
  <c r="Z336" i="2"/>
  <c r="Z330" i="2"/>
  <c r="Z328" i="2"/>
  <c r="Z326" i="2"/>
  <c r="Z312" i="2"/>
  <c r="Z310" i="2"/>
  <c r="Z306" i="2"/>
  <c r="Z303" i="2"/>
  <c r="Z301" i="2"/>
  <c r="Z299" i="2"/>
  <c r="Z297" i="2"/>
  <c r="Z292" i="2"/>
  <c r="Z290" i="2"/>
  <c r="Z288" i="2"/>
  <c r="Z286" i="2"/>
  <c r="Z281" i="2"/>
  <c r="Z276" i="2"/>
  <c r="Z272" i="2"/>
  <c r="Z271" i="2" s="1"/>
  <c r="Z269" i="2"/>
  <c r="Z268" i="2" s="1"/>
  <c r="Z265" i="2"/>
  <c r="Z263" i="2"/>
  <c r="Z261" i="2"/>
  <c r="Z258" i="2"/>
  <c r="Z257" i="2" s="1"/>
  <c r="Z254" i="2"/>
  <c r="Z253" i="2" s="1"/>
  <c r="Z251" i="2"/>
  <c r="Z249" i="2"/>
  <c r="Z242" i="2"/>
  <c r="Z241" i="2" s="1"/>
  <c r="Z240" i="2" s="1"/>
  <c r="Z238" i="2"/>
  <c r="Z237" i="2" s="1"/>
  <c r="Z235" i="2"/>
  <c r="Z233" i="2"/>
  <c r="Z231" i="2"/>
  <c r="Z227" i="2"/>
  <c r="Z224" i="2"/>
  <c r="Z221" i="2"/>
  <c r="Z217" i="2"/>
  <c r="Z216" i="2" s="1"/>
  <c r="Z213" i="2"/>
  <c r="Z212" i="2" s="1"/>
  <c r="Z210" i="2"/>
  <c r="Z209" i="2" s="1"/>
  <c r="Z206" i="2"/>
  <c r="Z205" i="2" s="1"/>
  <c r="Z201" i="2"/>
  <c r="Z199" i="2"/>
  <c r="Z197" i="2"/>
  <c r="Z195" i="2"/>
  <c r="Z193" i="2"/>
  <c r="Z190" i="2"/>
  <c r="Z187" i="2"/>
  <c r="Z182" i="2"/>
  <c r="Z180" i="2"/>
  <c r="Z178" i="2"/>
  <c r="Z176" i="2"/>
  <c r="Z174" i="2"/>
  <c r="Z172" i="2"/>
  <c r="Z170" i="2"/>
  <c r="Z168" i="2"/>
  <c r="Z164" i="2"/>
  <c r="Z155" i="2"/>
  <c r="Z151" i="2"/>
  <c r="Z149" i="2"/>
  <c r="Z145" i="2"/>
  <c r="Z141" i="2"/>
  <c r="Z122" i="2"/>
  <c r="Z119" i="2"/>
  <c r="Z116" i="2"/>
  <c r="Z112" i="2"/>
  <c r="Z107" i="2"/>
  <c r="Z105" i="2"/>
  <c r="Z103" i="2"/>
  <c r="Z101" i="2"/>
  <c r="Z95" i="2"/>
  <c r="Z90" i="2"/>
  <c r="Z88" i="2"/>
  <c r="Z86" i="2"/>
  <c r="Z84" i="2"/>
  <c r="Z75" i="2"/>
  <c r="Z73" i="2"/>
  <c r="Z71" i="2"/>
  <c r="Z69" i="2"/>
  <c r="Z65" i="2"/>
  <c r="Z59" i="2"/>
  <c r="Z58" i="2" s="1"/>
  <c r="Z54" i="2"/>
  <c r="Z51" i="2"/>
  <c r="Z47" i="2"/>
  <c r="Z44" i="2"/>
  <c r="Z42" i="2"/>
  <c r="Z34" i="2"/>
  <c r="Z21" i="2"/>
  <c r="Z17" i="2"/>
  <c r="Z15" i="2"/>
  <c r="AK325" i="2" l="1"/>
  <c r="Z140" i="2"/>
  <c r="Z139" i="2" s="1"/>
  <c r="Z407" i="2"/>
  <c r="Z503" i="2"/>
  <c r="Z502" i="2" s="1"/>
  <c r="AK140" i="2"/>
  <c r="AK139" i="2" s="1"/>
  <c r="Z154" i="2"/>
  <c r="Z153" i="2" s="1"/>
  <c r="AK395" i="2"/>
  <c r="AK154" i="2"/>
  <c r="AK153" i="2" s="1"/>
  <c r="Z343" i="2"/>
  <c r="Z342" i="2" s="1"/>
  <c r="Z553" i="2"/>
  <c r="AK275" i="2"/>
  <c r="AK274" i="2" s="1"/>
  <c r="AK503" i="2"/>
  <c r="AK502" i="2" s="1"/>
  <c r="AK407" i="2"/>
  <c r="AK424" i="2"/>
  <c r="Z296" i="2"/>
  <c r="AK335" i="2"/>
  <c r="Z275" i="2"/>
  <c r="Z274" i="2" s="1"/>
  <c r="AK148" i="2"/>
  <c r="AK147" i="2" s="1"/>
  <c r="Z111" i="2"/>
  <c r="Z110" i="2" s="1"/>
  <c r="Z148" i="2"/>
  <c r="Z147" i="2" s="1"/>
  <c r="Z220" i="2"/>
  <c r="Z215" i="2" s="1"/>
  <c r="AK111" i="2"/>
  <c r="AK110" i="2" s="1"/>
  <c r="AK220" i="2"/>
  <c r="AK215" i="2" s="1"/>
  <c r="AL471" i="2"/>
  <c r="AN472" i="2"/>
  <c r="AN471" i="2" s="1"/>
  <c r="AK488" i="2"/>
  <c r="AK487" i="2" s="1"/>
  <c r="AK611" i="2"/>
  <c r="AL469" i="2"/>
  <c r="AN470" i="2"/>
  <c r="AN469" i="2" s="1"/>
  <c r="AL664" i="2"/>
  <c r="AN665" i="2"/>
  <c r="AN664" i="2" s="1"/>
  <c r="AK415" i="2"/>
  <c r="AK518" i="2"/>
  <c r="AK517" i="2" s="1"/>
  <c r="AL396" i="2"/>
  <c r="AN398" i="2"/>
  <c r="AN396" i="2" s="1"/>
  <c r="AN549" i="2"/>
  <c r="AK604" i="2"/>
  <c r="Z378" i="2"/>
  <c r="Z488" i="2"/>
  <c r="Z487" i="2" s="1"/>
  <c r="Z46" i="2"/>
  <c r="Z285" i="2"/>
  <c r="Z368" i="2"/>
  <c r="Z518" i="2"/>
  <c r="Z517" i="2" s="1"/>
  <c r="Z248" i="2"/>
  <c r="Z247" i="2" s="1"/>
  <c r="Z464" i="2"/>
  <c r="Z626" i="2"/>
  <c r="AK46" i="2"/>
  <c r="AK83" i="2"/>
  <c r="AK343" i="2"/>
  <c r="AK342" i="2" s="1"/>
  <c r="AK474" i="2"/>
  <c r="AK473" i="2" s="1"/>
  <c r="Z267" i="2"/>
  <c r="Z415" i="2"/>
  <c r="Z406" i="2" s="1"/>
  <c r="AK267" i="2"/>
  <c r="Z14" i="2"/>
  <c r="Z335" i="2"/>
  <c r="AK378" i="2"/>
  <c r="AK377" i="2" s="1"/>
  <c r="AK363" i="2"/>
  <c r="AK14" i="2"/>
  <c r="Z163" i="2"/>
  <c r="Z162" i="2" s="1"/>
  <c r="AK186" i="2"/>
  <c r="AK185" i="2" s="1"/>
  <c r="Z186" i="2"/>
  <c r="Z185" i="2" s="1"/>
  <c r="Z230" i="2"/>
  <c r="Z229" i="2" s="1"/>
  <c r="AK230" i="2"/>
  <c r="AK229" i="2" s="1"/>
  <c r="AK260" i="2"/>
  <c r="AK256" i="2" s="1"/>
  <c r="Z260" i="2"/>
  <c r="Z256" i="2" s="1"/>
  <c r="AK248" i="2"/>
  <c r="AK247" i="2" s="1"/>
  <c r="AK285" i="2"/>
  <c r="AK296" i="2"/>
  <c r="AK305" i="2"/>
  <c r="Z363" i="2"/>
  <c r="AK368" i="2"/>
  <c r="Z424" i="2"/>
  <c r="AK464" i="2"/>
  <c r="Z474" i="2"/>
  <c r="Z473" i="2" s="1"/>
  <c r="AK528" i="2"/>
  <c r="AK539" i="2"/>
  <c r="Z528" i="2"/>
  <c r="AK569" i="2"/>
  <c r="Z604" i="2"/>
  <c r="Z611" i="2"/>
  <c r="AK643" i="2"/>
  <c r="AK452" i="2"/>
  <c r="AK626" i="2"/>
  <c r="AK163" i="2"/>
  <c r="AK162" i="2" s="1"/>
  <c r="AK64" i="2"/>
  <c r="Z539" i="2"/>
  <c r="Z395" i="2"/>
  <c r="Z83" i="2"/>
  <c r="Z569" i="2"/>
  <c r="Z643" i="2"/>
  <c r="Z64" i="2"/>
  <c r="Z305" i="2"/>
  <c r="Z325" i="2"/>
  <c r="Z452" i="2"/>
  <c r="N315" i="2"/>
  <c r="M314" i="2"/>
  <c r="AK406" i="2" l="1"/>
  <c r="Z486" i="2"/>
  <c r="AK486" i="2"/>
  <c r="Z377" i="2"/>
  <c r="AK13" i="2"/>
  <c r="Z362" i="2"/>
  <c r="AK568" i="2"/>
  <c r="AK562" i="2" s="1"/>
  <c r="Z109" i="2"/>
  <c r="AK423" i="2"/>
  <c r="AK422" i="2" s="1"/>
  <c r="N314" i="2"/>
  <c r="P315" i="2"/>
  <c r="P314" i="2" s="1"/>
  <c r="Z13" i="2"/>
  <c r="AK63" i="2"/>
  <c r="Z63" i="2"/>
  <c r="AK109" i="2"/>
  <c r="AK362" i="2"/>
  <c r="AK284" i="2"/>
  <c r="Z527" i="2"/>
  <c r="Z516" i="2" s="1"/>
  <c r="Z668" i="2"/>
  <c r="Z568" i="2"/>
  <c r="Z562" i="2" s="1"/>
  <c r="AK668" i="2"/>
  <c r="AK246" i="2"/>
  <c r="Z184" i="2"/>
  <c r="AK184" i="2"/>
  <c r="Z246" i="2"/>
  <c r="Z284" i="2"/>
  <c r="Z423" i="2"/>
  <c r="Z422" i="2" s="1"/>
  <c r="AK527" i="2"/>
  <c r="AK516" i="2" s="1"/>
  <c r="M207" i="2"/>
  <c r="M511" i="2"/>
  <c r="M505" i="2"/>
  <c r="N322" i="2"/>
  <c r="M321" i="2"/>
  <c r="M318" i="2" s="1"/>
  <c r="M287" i="2"/>
  <c r="M218" i="2"/>
  <c r="AK12" i="2" l="1"/>
  <c r="Z283" i="2"/>
  <c r="AK283" i="2"/>
  <c r="N321" i="2"/>
  <c r="N318" i="2" s="1"/>
  <c r="P322" i="2"/>
  <c r="P321" i="2" s="1"/>
  <c r="P318" i="2" s="1"/>
  <c r="Z12" i="2"/>
  <c r="AK624" i="2"/>
  <c r="AK669" i="2" s="1"/>
  <c r="M666" i="2"/>
  <c r="M664" i="2"/>
  <c r="M662" i="2"/>
  <c r="M660" i="2"/>
  <c r="M658" i="2"/>
  <c r="M656" i="2"/>
  <c r="M652" i="2"/>
  <c r="M650" i="2"/>
  <c r="M648" i="2"/>
  <c r="M646" i="2"/>
  <c r="M644" i="2"/>
  <c r="M641" i="2"/>
  <c r="M639" i="2"/>
  <c r="M637" i="2"/>
  <c r="M635" i="2"/>
  <c r="M631" i="2"/>
  <c r="M629" i="2"/>
  <c r="M627" i="2"/>
  <c r="M622" i="2"/>
  <c r="M620" i="2"/>
  <c r="M618" i="2"/>
  <c r="M616" i="2"/>
  <c r="M612" i="2"/>
  <c r="M609" i="2"/>
  <c r="M605" i="2"/>
  <c r="M601" i="2"/>
  <c r="M599" i="2"/>
  <c r="M597" i="2"/>
  <c r="M594" i="2"/>
  <c r="M591" i="2"/>
  <c r="M589" i="2"/>
  <c r="M587" i="2"/>
  <c r="M585" i="2"/>
  <c r="M583" i="2"/>
  <c r="M581" i="2"/>
  <c r="M579" i="2"/>
  <c r="M577" i="2"/>
  <c r="M575" i="2"/>
  <c r="M570" i="2"/>
  <c r="M565" i="2"/>
  <c r="M564" i="2" s="1"/>
  <c r="M563" i="2" s="1"/>
  <c r="M560" i="2"/>
  <c r="M559" i="2" s="1"/>
  <c r="M558" i="2" s="1"/>
  <c r="M556" i="2"/>
  <c r="M554" i="2"/>
  <c r="M551" i="2"/>
  <c r="M548" i="2"/>
  <c r="M546" i="2"/>
  <c r="M544" i="2"/>
  <c r="M542" i="2"/>
  <c r="M540" i="2"/>
  <c r="M537" i="2"/>
  <c r="M535" i="2"/>
  <c r="M533" i="2"/>
  <c r="M531" i="2"/>
  <c r="M529" i="2"/>
  <c r="M525" i="2"/>
  <c r="M523" i="2"/>
  <c r="M521" i="2"/>
  <c r="M519" i="2"/>
  <c r="M514" i="2"/>
  <c r="M513" i="2" s="1"/>
  <c r="M512" i="2" s="1"/>
  <c r="M510" i="2"/>
  <c r="M509" i="2" s="1"/>
  <c r="M508" i="2" s="1"/>
  <c r="M506" i="2"/>
  <c r="M504" i="2"/>
  <c r="M498" i="2"/>
  <c r="M496" i="2"/>
  <c r="M489" i="2"/>
  <c r="M484" i="2"/>
  <c r="M482" i="2"/>
  <c r="M480" i="2"/>
  <c r="M475" i="2"/>
  <c r="M467" i="2"/>
  <c r="M465" i="2"/>
  <c r="M462" i="2"/>
  <c r="M460" i="2"/>
  <c r="M458" i="2"/>
  <c r="M453" i="2"/>
  <c r="M449" i="2"/>
  <c r="M448" i="2" s="1"/>
  <c r="M445" i="2"/>
  <c r="M444" i="2" s="1"/>
  <c r="M441" i="2"/>
  <c r="M440" i="2" s="1"/>
  <c r="M438" i="2"/>
  <c r="M433" i="2"/>
  <c r="M428" i="2"/>
  <c r="M425" i="2"/>
  <c r="M420" i="2"/>
  <c r="M419" i="2" s="1"/>
  <c r="M416" i="2"/>
  <c r="M413" i="2"/>
  <c r="M408" i="2"/>
  <c r="M404" i="2"/>
  <c r="M403" i="2" s="1"/>
  <c r="M402" i="2" s="1"/>
  <c r="M399" i="2"/>
  <c r="M396" i="2"/>
  <c r="M390" i="2"/>
  <c r="M387" i="2"/>
  <c r="M385" i="2"/>
  <c r="M382" i="2"/>
  <c r="M379" i="2"/>
  <c r="M375" i="2"/>
  <c r="M372" i="2"/>
  <c r="M369" i="2"/>
  <c r="M366" i="2"/>
  <c r="M364" i="2"/>
  <c r="M360" i="2"/>
  <c r="M359" i="2" s="1"/>
  <c r="M357" i="2"/>
  <c r="M353" i="2"/>
  <c r="M350" i="2"/>
  <c r="M347" i="2"/>
  <c r="M344" i="2"/>
  <c r="M340" i="2"/>
  <c r="M338" i="2"/>
  <c r="M336" i="2"/>
  <c r="M333" i="2"/>
  <c r="M331" i="2"/>
  <c r="M328" i="2"/>
  <c r="M326" i="2"/>
  <c r="M312" i="2"/>
  <c r="M310" i="2"/>
  <c r="M306" i="2"/>
  <c r="M303" i="2"/>
  <c r="M301" i="2"/>
  <c r="M299" i="2"/>
  <c r="M297" i="2"/>
  <c r="M294" i="2"/>
  <c r="M292" i="2"/>
  <c r="M290" i="2"/>
  <c r="M288" i="2"/>
  <c r="M286" i="2"/>
  <c r="M281" i="2"/>
  <c r="M276" i="2"/>
  <c r="M272" i="2"/>
  <c r="M271" i="2" s="1"/>
  <c r="M269" i="2"/>
  <c r="M268" i="2" s="1"/>
  <c r="M265" i="2"/>
  <c r="M263" i="2"/>
  <c r="M261" i="2"/>
  <c r="M258" i="2"/>
  <c r="M257" i="2" s="1"/>
  <c r="M254" i="2"/>
  <c r="M253" i="2" s="1"/>
  <c r="M251" i="2"/>
  <c r="M249" i="2"/>
  <c r="M244" i="2"/>
  <c r="M242" i="2" s="1"/>
  <c r="M241" i="2" s="1"/>
  <c r="M240" i="2" s="1"/>
  <c r="M238" i="2"/>
  <c r="M237" i="2" s="1"/>
  <c r="M235" i="2"/>
  <c r="M233" i="2"/>
  <c r="M231" i="2"/>
  <c r="M227" i="2"/>
  <c r="M224" i="2"/>
  <c r="M221" i="2"/>
  <c r="M217" i="2"/>
  <c r="M216" i="2" s="1"/>
  <c r="M213" i="2"/>
  <c r="M212" i="2" s="1"/>
  <c r="M210" i="2"/>
  <c r="M209" i="2" s="1"/>
  <c r="M206" i="2"/>
  <c r="M205" i="2" s="1"/>
  <c r="M203" i="2"/>
  <c r="M201" i="2"/>
  <c r="M199" i="2"/>
  <c r="M197" i="2"/>
  <c r="M195" i="2"/>
  <c r="M193" i="2"/>
  <c r="M190" i="2"/>
  <c r="M187" i="2"/>
  <c r="M182" i="2"/>
  <c r="M180" i="2"/>
  <c r="M178" i="2"/>
  <c r="M176" i="2"/>
  <c r="M174" i="2"/>
  <c r="M172" i="2"/>
  <c r="M170" i="2"/>
  <c r="M168" i="2"/>
  <c r="M164" i="2"/>
  <c r="M154" i="2"/>
  <c r="M153" i="2" s="1"/>
  <c r="M151" i="2"/>
  <c r="M149" i="2"/>
  <c r="M145" i="2"/>
  <c r="M141" i="2"/>
  <c r="M132" i="2"/>
  <c r="M130" i="2"/>
  <c r="M122" i="2"/>
  <c r="M119" i="2"/>
  <c r="M116" i="2"/>
  <c r="M114" i="2"/>
  <c r="M112" i="2"/>
  <c r="M107" i="2"/>
  <c r="M105" i="2"/>
  <c r="M103" i="2"/>
  <c r="M101" i="2"/>
  <c r="M95" i="2"/>
  <c r="M90" i="2"/>
  <c r="M88" i="2"/>
  <c r="M86" i="2"/>
  <c r="M84" i="2"/>
  <c r="M79" i="2"/>
  <c r="M75" i="2"/>
  <c r="M73" i="2"/>
  <c r="M71" i="2"/>
  <c r="M69" i="2"/>
  <c r="M65" i="2"/>
  <c r="M59" i="2"/>
  <c r="M58" i="2" s="1"/>
  <c r="M54" i="2"/>
  <c r="M51" i="2"/>
  <c r="M47" i="2"/>
  <c r="M44" i="2"/>
  <c r="M42" i="2"/>
  <c r="M40" i="2"/>
  <c r="M38" i="2"/>
  <c r="M36" i="2"/>
  <c r="M34" i="2"/>
  <c r="M30" i="2"/>
  <c r="M25" i="2"/>
  <c r="M23" i="2"/>
  <c r="M21" i="2"/>
  <c r="M19" i="2"/>
  <c r="M17" i="2"/>
  <c r="M15" i="2"/>
  <c r="Z624" i="2" l="1"/>
  <c r="Z669" i="2" s="1"/>
  <c r="M140" i="2"/>
  <c r="M139" i="2" s="1"/>
  <c r="M378" i="2"/>
  <c r="M488" i="2"/>
  <c r="M487" i="2" s="1"/>
  <c r="M464" i="2"/>
  <c r="M553" i="2"/>
  <c r="M275" i="2"/>
  <c r="M274" i="2" s="1"/>
  <c r="M46" i="2"/>
  <c r="M305" i="2"/>
  <c r="M503" i="2"/>
  <c r="M502" i="2" s="1"/>
  <c r="M148" i="2"/>
  <c r="M147" i="2" s="1"/>
  <c r="M267" i="2"/>
  <c r="M325" i="2"/>
  <c r="M163" i="2"/>
  <c r="M162" i="2" s="1"/>
  <c r="M368" i="2"/>
  <c r="M415" i="2"/>
  <c r="M64" i="2"/>
  <c r="M352" i="2"/>
  <c r="M111" i="2"/>
  <c r="M110" i="2" s="1"/>
  <c r="M363" i="2"/>
  <c r="M604" i="2"/>
  <c r="M539" i="2"/>
  <c r="M518" i="2"/>
  <c r="M517" i="2" s="1"/>
  <c r="M407" i="2"/>
  <c r="M14" i="2"/>
  <c r="M83" i="2"/>
  <c r="M220" i="2"/>
  <c r="M215" i="2" s="1"/>
  <c r="M452" i="2"/>
  <c r="M230" i="2"/>
  <c r="M229" i="2" s="1"/>
  <c r="M260" i="2"/>
  <c r="M256" i="2" s="1"/>
  <c r="M335" i="2"/>
  <c r="M643" i="2"/>
  <c r="M285" i="2"/>
  <c r="M330" i="2"/>
  <c r="M343" i="2"/>
  <c r="M424" i="2"/>
  <c r="M186" i="2"/>
  <c r="M185" i="2" s="1"/>
  <c r="M296" i="2"/>
  <c r="M528" i="2"/>
  <c r="M626" i="2"/>
  <c r="M248" i="2"/>
  <c r="M247" i="2" s="1"/>
  <c r="M474" i="2"/>
  <c r="M473" i="2" s="1"/>
  <c r="M395" i="2"/>
  <c r="M569" i="2"/>
  <c r="M611" i="2"/>
  <c r="M486" i="2" l="1"/>
  <c r="M109" i="2"/>
  <c r="M423" i="2"/>
  <c r="M422" i="2" s="1"/>
  <c r="M13" i="2"/>
  <c r="M527" i="2"/>
  <c r="M516" i="2" s="1"/>
  <c r="M246" i="2"/>
  <c r="M377" i="2"/>
  <c r="M342" i="2"/>
  <c r="M362" i="2"/>
  <c r="M406" i="2"/>
  <c r="M284" i="2"/>
  <c r="M63" i="2"/>
  <c r="M184" i="2"/>
  <c r="M668" i="2"/>
  <c r="M568" i="2"/>
  <c r="M562" i="2" s="1"/>
  <c r="M12" i="2" l="1"/>
  <c r="M283" i="2"/>
  <c r="M624" i="2" l="1"/>
  <c r="M669" i="2" s="1"/>
  <c r="K651" i="2"/>
  <c r="E18" i="4" l="1"/>
  <c r="D18" i="4"/>
  <c r="Q408" i="2" l="1"/>
  <c r="R408" i="2"/>
  <c r="T408" i="2"/>
  <c r="V408" i="2"/>
  <c r="X408" i="2"/>
  <c r="AD408" i="2"/>
  <c r="AE408" i="2"/>
  <c r="AG408" i="2"/>
  <c r="AI408" i="2"/>
  <c r="K408" i="2"/>
  <c r="L411" i="2"/>
  <c r="N411" i="2" s="1"/>
  <c r="P411" i="2" s="1"/>
  <c r="R276" i="2"/>
  <c r="T276" i="2"/>
  <c r="V276" i="2"/>
  <c r="X276" i="2"/>
  <c r="AE276" i="2"/>
  <c r="AG276" i="2"/>
  <c r="AI276" i="2"/>
  <c r="K276" i="2"/>
  <c r="L279" i="2"/>
  <c r="N279" i="2" s="1"/>
  <c r="P279" i="2" s="1"/>
  <c r="K664" i="2" l="1"/>
  <c r="K498" i="2" l="1"/>
  <c r="K132" i="2" l="1"/>
  <c r="K130" i="2"/>
  <c r="L133" i="2"/>
  <c r="L132" i="2" l="1"/>
  <c r="N133" i="2"/>
  <c r="L461" i="2"/>
  <c r="K460" i="2"/>
  <c r="K458" i="2"/>
  <c r="K114" i="2"/>
  <c r="L80" i="2"/>
  <c r="K79" i="2"/>
  <c r="AI99" i="2"/>
  <c r="X99" i="2"/>
  <c r="K99" i="2"/>
  <c r="AJ541" i="2"/>
  <c r="AI540" i="2"/>
  <c r="X540" i="2"/>
  <c r="K540" i="2"/>
  <c r="K244" i="2"/>
  <c r="Q330" i="2"/>
  <c r="R330" i="2"/>
  <c r="S330" i="2"/>
  <c r="T330" i="2"/>
  <c r="U330" i="2"/>
  <c r="X330" i="2"/>
  <c r="AD330" i="2"/>
  <c r="AE330" i="2"/>
  <c r="AF330" i="2"/>
  <c r="AG330" i="2"/>
  <c r="AH330" i="2"/>
  <c r="AI330" i="2"/>
  <c r="L334" i="2"/>
  <c r="K333" i="2"/>
  <c r="K331" i="2"/>
  <c r="L295" i="2"/>
  <c r="N295" i="2" s="1"/>
  <c r="K294" i="2"/>
  <c r="AJ667" i="2"/>
  <c r="AL667" i="2" s="1"/>
  <c r="AI666" i="2"/>
  <c r="Y667" i="2"/>
  <c r="X666" i="2"/>
  <c r="L667" i="2"/>
  <c r="N667" i="2" s="1"/>
  <c r="K666" i="2"/>
  <c r="L663" i="2"/>
  <c r="K662" i="2"/>
  <c r="K648" i="2"/>
  <c r="Q648" i="2"/>
  <c r="R648" i="2"/>
  <c r="S648" i="2"/>
  <c r="T648" i="2"/>
  <c r="U648" i="2"/>
  <c r="V648" i="2"/>
  <c r="N294" i="2" l="1"/>
  <c r="P295" i="2"/>
  <c r="P294" i="2" s="1"/>
  <c r="N132" i="2"/>
  <c r="P133" i="2"/>
  <c r="P132" i="2" s="1"/>
  <c r="N666" i="2"/>
  <c r="P667" i="2"/>
  <c r="P666" i="2" s="1"/>
  <c r="AL666" i="2"/>
  <c r="AN667" i="2"/>
  <c r="AN666" i="2" s="1"/>
  <c r="AJ666" i="2"/>
  <c r="AJ540" i="2"/>
  <c r="AL541" i="2"/>
  <c r="AN541" i="2" s="1"/>
  <c r="AN540" i="2" s="1"/>
  <c r="Y666" i="2"/>
  <c r="AA667" i="2"/>
  <c r="L666" i="2"/>
  <c r="L294" i="2"/>
  <c r="L333" i="2"/>
  <c r="N334" i="2"/>
  <c r="L79" i="2"/>
  <c r="N80" i="2"/>
  <c r="L460" i="2"/>
  <c r="N461" i="2"/>
  <c r="L662" i="2"/>
  <c r="N663" i="2"/>
  <c r="K330" i="2"/>
  <c r="L642" i="2"/>
  <c r="K641" i="2"/>
  <c r="K30" i="2"/>
  <c r="K25" i="2"/>
  <c r="K23" i="2"/>
  <c r="K19" i="2"/>
  <c r="K40" i="2"/>
  <c r="K38" i="2"/>
  <c r="K36" i="2"/>
  <c r="K203" i="2"/>
  <c r="K360" i="2"/>
  <c r="K359" i="2" s="1"/>
  <c r="K357" i="2"/>
  <c r="K369" i="2"/>
  <c r="K433" i="2"/>
  <c r="K428" i="2"/>
  <c r="K449" i="2"/>
  <c r="K448" i="2" s="1"/>
  <c r="K445" i="2"/>
  <c r="K444" i="2" s="1"/>
  <c r="K441" i="2"/>
  <c r="K440" i="2" s="1"/>
  <c r="K660" i="2"/>
  <c r="K658" i="2"/>
  <c r="K656" i="2"/>
  <c r="L653" i="2"/>
  <c r="N653" i="2" s="1"/>
  <c r="K652" i="2"/>
  <c r="K650" i="2"/>
  <c r="K646" i="2"/>
  <c r="K644" i="2"/>
  <c r="K639" i="2"/>
  <c r="K637" i="2"/>
  <c r="K635" i="2"/>
  <c r="K631" i="2"/>
  <c r="K629" i="2"/>
  <c r="K627" i="2"/>
  <c r="K622" i="2"/>
  <c r="K620" i="2"/>
  <c r="K618" i="2"/>
  <c r="K616" i="2"/>
  <c r="K612" i="2"/>
  <c r="K609" i="2"/>
  <c r="K605" i="2"/>
  <c r="K601" i="2"/>
  <c r="K599" i="2"/>
  <c r="K597" i="2"/>
  <c r="K594" i="2"/>
  <c r="K591" i="2"/>
  <c r="K589" i="2"/>
  <c r="K587" i="2"/>
  <c r="K585" i="2"/>
  <c r="K583" i="2"/>
  <c r="K581" i="2"/>
  <c r="K579" i="2"/>
  <c r="K577" i="2"/>
  <c r="K575" i="2"/>
  <c r="K570" i="2"/>
  <c r="K565" i="2"/>
  <c r="K564" i="2" s="1"/>
  <c r="K563" i="2" s="1"/>
  <c r="K560" i="2"/>
  <c r="K559" i="2" s="1"/>
  <c r="K558" i="2" s="1"/>
  <c r="K556" i="2"/>
  <c r="K554" i="2"/>
  <c r="K551" i="2"/>
  <c r="K548" i="2"/>
  <c r="K546" i="2"/>
  <c r="K544" i="2"/>
  <c r="K542" i="2"/>
  <c r="K537" i="2"/>
  <c r="K535" i="2"/>
  <c r="K533" i="2"/>
  <c r="K531" i="2"/>
  <c r="K529" i="2"/>
  <c r="K525" i="2"/>
  <c r="K523" i="2"/>
  <c r="K521" i="2"/>
  <c r="K519" i="2"/>
  <c r="K514" i="2"/>
  <c r="K513" i="2" s="1"/>
  <c r="K512" i="2" s="1"/>
  <c r="K510" i="2"/>
  <c r="K509" i="2" s="1"/>
  <c r="K508" i="2" s="1"/>
  <c r="K506" i="2"/>
  <c r="K504" i="2"/>
  <c r="K496" i="2"/>
  <c r="K489" i="2"/>
  <c r="K484" i="2"/>
  <c r="K482" i="2"/>
  <c r="K480" i="2"/>
  <c r="K475" i="2"/>
  <c r="K467" i="2"/>
  <c r="L466" i="2"/>
  <c r="N466" i="2" s="1"/>
  <c r="K465" i="2"/>
  <c r="K462" i="2"/>
  <c r="K453" i="2"/>
  <c r="K438" i="2"/>
  <c r="K425" i="2"/>
  <c r="K420" i="2"/>
  <c r="K419" i="2" s="1"/>
  <c r="K416" i="2"/>
  <c r="K413" i="2"/>
  <c r="K404" i="2"/>
  <c r="K403" i="2" s="1"/>
  <c r="K402" i="2" s="1"/>
  <c r="K399" i="2"/>
  <c r="K396" i="2"/>
  <c r="K390" i="2"/>
  <c r="K387" i="2"/>
  <c r="K385" i="2"/>
  <c r="K382" i="2"/>
  <c r="K379" i="2"/>
  <c r="K375" i="2"/>
  <c r="K372" i="2"/>
  <c r="K366" i="2"/>
  <c r="K364" i="2"/>
  <c r="K353" i="2"/>
  <c r="K350" i="2"/>
  <c r="K347" i="2"/>
  <c r="K344" i="2"/>
  <c r="K340" i="2"/>
  <c r="K338" i="2"/>
  <c r="K336" i="2"/>
  <c r="K328" i="2"/>
  <c r="K326" i="2"/>
  <c r="K312" i="2"/>
  <c r="K310" i="2"/>
  <c r="K306" i="2"/>
  <c r="K303" i="2"/>
  <c r="K301" i="2"/>
  <c r="K299" i="2"/>
  <c r="K297" i="2"/>
  <c r="K292" i="2"/>
  <c r="K290" i="2"/>
  <c r="K288" i="2"/>
  <c r="K286" i="2"/>
  <c r="K281" i="2"/>
  <c r="K272" i="2"/>
  <c r="K271" i="2" s="1"/>
  <c r="K269" i="2"/>
  <c r="K268" i="2" s="1"/>
  <c r="K265" i="2"/>
  <c r="K263" i="2"/>
  <c r="K261" i="2"/>
  <c r="K258" i="2"/>
  <c r="K257" i="2" s="1"/>
  <c r="K254" i="2"/>
  <c r="K253" i="2" s="1"/>
  <c r="K251" i="2"/>
  <c r="K249" i="2"/>
  <c r="K242" i="2"/>
  <c r="K241" i="2" s="1"/>
  <c r="K240" i="2" s="1"/>
  <c r="K238" i="2"/>
  <c r="K237" i="2" s="1"/>
  <c r="K235" i="2"/>
  <c r="K233" i="2"/>
  <c r="K231" i="2"/>
  <c r="K227" i="2"/>
  <c r="K224" i="2"/>
  <c r="K221" i="2"/>
  <c r="K217" i="2"/>
  <c r="K216" i="2" s="1"/>
  <c r="K213" i="2"/>
  <c r="K212" i="2" s="1"/>
  <c r="K210" i="2"/>
  <c r="K209" i="2" s="1"/>
  <c r="K206" i="2"/>
  <c r="K205" i="2" s="1"/>
  <c r="K201" i="2"/>
  <c r="K199" i="2"/>
  <c r="K197" i="2"/>
  <c r="K195" i="2"/>
  <c r="K193" i="2"/>
  <c r="K190" i="2"/>
  <c r="K187" i="2"/>
  <c r="K182" i="2"/>
  <c r="K180" i="2"/>
  <c r="K178" i="2"/>
  <c r="K176" i="2"/>
  <c r="K174" i="2"/>
  <c r="K172" i="2"/>
  <c r="K170" i="2"/>
  <c r="K168" i="2"/>
  <c r="K164" i="2"/>
  <c r="K155" i="2"/>
  <c r="K154" i="2" s="1"/>
  <c r="K153" i="2" s="1"/>
  <c r="K151" i="2"/>
  <c r="K149" i="2"/>
  <c r="K145" i="2"/>
  <c r="K141" i="2"/>
  <c r="K122" i="2"/>
  <c r="K119" i="2"/>
  <c r="K116" i="2"/>
  <c r="K112" i="2"/>
  <c r="K107" i="2"/>
  <c r="K105" i="2"/>
  <c r="K103" i="2"/>
  <c r="K101" i="2"/>
  <c r="K95" i="2"/>
  <c r="K90" i="2"/>
  <c r="K88" i="2"/>
  <c r="K86" i="2"/>
  <c r="K84" i="2"/>
  <c r="K75" i="2"/>
  <c r="K73" i="2"/>
  <c r="K71" i="2"/>
  <c r="K69" i="2"/>
  <c r="K65" i="2"/>
  <c r="K59" i="2"/>
  <c r="K58" i="2" s="1"/>
  <c r="K54" i="2"/>
  <c r="K51" i="2"/>
  <c r="K47" i="2"/>
  <c r="K44" i="2"/>
  <c r="K42" i="2"/>
  <c r="K34" i="2"/>
  <c r="K21" i="2"/>
  <c r="K17" i="2"/>
  <c r="K15" i="2"/>
  <c r="X660" i="2"/>
  <c r="X659" i="2"/>
  <c r="X658" i="2" s="1"/>
  <c r="X656" i="2"/>
  <c r="X652" i="2"/>
  <c r="X650" i="2"/>
  <c r="X646" i="2"/>
  <c r="X644" i="2"/>
  <c r="X639" i="2"/>
  <c r="X637" i="2"/>
  <c r="X635" i="2"/>
  <c r="X631" i="2"/>
  <c r="X629" i="2"/>
  <c r="X627" i="2"/>
  <c r="X622" i="2"/>
  <c r="X620" i="2"/>
  <c r="X618" i="2"/>
  <c r="X616" i="2"/>
  <c r="X612" i="2"/>
  <c r="X609" i="2"/>
  <c r="X605" i="2"/>
  <c r="X601" i="2"/>
  <c r="X599" i="2"/>
  <c r="X597" i="2"/>
  <c r="X594" i="2"/>
  <c r="X591" i="2"/>
  <c r="X589" i="2"/>
  <c r="X587" i="2"/>
  <c r="X585" i="2"/>
  <c r="X583" i="2"/>
  <c r="X581" i="2"/>
  <c r="X579" i="2"/>
  <c r="X577" i="2"/>
  <c r="X575" i="2"/>
  <c r="X570" i="2"/>
  <c r="X565" i="2"/>
  <c r="X564" i="2" s="1"/>
  <c r="X563" i="2" s="1"/>
  <c r="X560" i="2"/>
  <c r="X559" i="2" s="1"/>
  <c r="X558" i="2" s="1"/>
  <c r="X556" i="2"/>
  <c r="X554" i="2"/>
  <c r="X551" i="2"/>
  <c r="X548" i="2"/>
  <c r="X546" i="2"/>
  <c r="X544" i="2"/>
  <c r="X542" i="2"/>
  <c r="X537" i="2"/>
  <c r="X535" i="2"/>
  <c r="X533" i="2"/>
  <c r="X531" i="2"/>
  <c r="X529" i="2"/>
  <c r="X525" i="2"/>
  <c r="X523" i="2"/>
  <c r="X521" i="2"/>
  <c r="X519" i="2"/>
  <c r="X514" i="2"/>
  <c r="X513" i="2" s="1"/>
  <c r="X512" i="2" s="1"/>
  <c r="X510" i="2"/>
  <c r="X509" i="2" s="1"/>
  <c r="X508" i="2" s="1"/>
  <c r="X506" i="2"/>
  <c r="X504" i="2"/>
  <c r="X496" i="2"/>
  <c r="X489" i="2"/>
  <c r="X484" i="2"/>
  <c r="X482" i="2"/>
  <c r="X480" i="2"/>
  <c r="X475" i="2"/>
  <c r="X467" i="2"/>
  <c r="X465" i="2"/>
  <c r="X462" i="2"/>
  <c r="X453" i="2"/>
  <c r="X438" i="2"/>
  <c r="X425" i="2"/>
  <c r="X420" i="2"/>
  <c r="X419" i="2" s="1"/>
  <c r="X416" i="2"/>
  <c r="X413" i="2"/>
  <c r="X404" i="2"/>
  <c r="X403" i="2" s="1"/>
  <c r="X402" i="2" s="1"/>
  <c r="X399" i="2"/>
  <c r="X396" i="2"/>
  <c r="X390" i="2"/>
  <c r="X387" i="2"/>
  <c r="X385" i="2"/>
  <c r="X382" i="2"/>
  <c r="X375" i="2"/>
  <c r="X372" i="2"/>
  <c r="X366" i="2"/>
  <c r="X364" i="2"/>
  <c r="X353" i="2"/>
  <c r="X352" i="2" s="1"/>
  <c r="X350" i="2"/>
  <c r="X347" i="2"/>
  <c r="X344" i="2"/>
  <c r="X340" i="2"/>
  <c r="X338" i="2"/>
  <c r="X336" i="2"/>
  <c r="X328" i="2"/>
  <c r="X326" i="2"/>
  <c r="X312" i="2"/>
  <c r="X310" i="2"/>
  <c r="Y308" i="2"/>
  <c r="AA308" i="2" s="1"/>
  <c r="AC308" i="2" s="1"/>
  <c r="X306" i="2"/>
  <c r="X303" i="2"/>
  <c r="X301" i="2"/>
  <c r="X299" i="2"/>
  <c r="X297" i="2"/>
  <c r="X292" i="2"/>
  <c r="X290" i="2"/>
  <c r="X288" i="2"/>
  <c r="X286" i="2"/>
  <c r="X281" i="2"/>
  <c r="X275" i="2" s="1"/>
  <c r="X274" i="2" s="1"/>
  <c r="X272" i="2"/>
  <c r="X271" i="2" s="1"/>
  <c r="X269" i="2"/>
  <c r="X268" i="2" s="1"/>
  <c r="X265" i="2"/>
  <c r="X263" i="2"/>
  <c r="X261" i="2"/>
  <c r="X258" i="2"/>
  <c r="X257" i="2" s="1"/>
  <c r="X254" i="2"/>
  <c r="X253" i="2" s="1"/>
  <c r="X251" i="2"/>
  <c r="X249" i="2"/>
  <c r="X242" i="2"/>
  <c r="X241" i="2" s="1"/>
  <c r="X240" i="2" s="1"/>
  <c r="X238" i="2"/>
  <c r="X237" i="2" s="1"/>
  <c r="X235" i="2"/>
  <c r="X233" i="2"/>
  <c r="X231" i="2"/>
  <c r="X227" i="2"/>
  <c r="X224" i="2"/>
  <c r="X221" i="2"/>
  <c r="X217" i="2"/>
  <c r="X216" i="2" s="1"/>
  <c r="X213" i="2"/>
  <c r="X212" i="2" s="1"/>
  <c r="X210" i="2"/>
  <c r="X209" i="2" s="1"/>
  <c r="X206" i="2"/>
  <c r="X205" i="2" s="1"/>
  <c r="X201" i="2"/>
  <c r="X199" i="2"/>
  <c r="X197" i="2"/>
  <c r="X195" i="2"/>
  <c r="X193" i="2"/>
  <c r="X190" i="2"/>
  <c r="X187" i="2"/>
  <c r="X182" i="2"/>
  <c r="X180" i="2"/>
  <c r="X178" i="2"/>
  <c r="X176" i="2"/>
  <c r="X174" i="2"/>
  <c r="X172" i="2"/>
  <c r="X170" i="2"/>
  <c r="X168" i="2"/>
  <c r="X164" i="2"/>
  <c r="X155" i="2"/>
  <c r="X151" i="2"/>
  <c r="X149" i="2"/>
  <c r="X145" i="2"/>
  <c r="X141" i="2"/>
  <c r="Y123" i="2"/>
  <c r="X122" i="2"/>
  <c r="X119" i="2"/>
  <c r="X116" i="2"/>
  <c r="X112" i="2"/>
  <c r="X107" i="2"/>
  <c r="X105" i="2"/>
  <c r="X103" i="2"/>
  <c r="X101" i="2"/>
  <c r="X95" i="2"/>
  <c r="X90" i="2"/>
  <c r="X88" i="2"/>
  <c r="X86" i="2"/>
  <c r="X84" i="2"/>
  <c r="X75" i="2"/>
  <c r="X73" i="2"/>
  <c r="X71" i="2"/>
  <c r="X69" i="2"/>
  <c r="X65" i="2"/>
  <c r="X59" i="2"/>
  <c r="X58" i="2" s="1"/>
  <c r="X54" i="2"/>
  <c r="X51" i="2"/>
  <c r="X47" i="2"/>
  <c r="X44" i="2"/>
  <c r="X42" i="2"/>
  <c r="X34" i="2"/>
  <c r="X21" i="2"/>
  <c r="X17" i="2"/>
  <c r="X15" i="2"/>
  <c r="AI660" i="2"/>
  <c r="AI659" i="2"/>
  <c r="AI658" i="2" s="1"/>
  <c r="AI656" i="2"/>
  <c r="AI652" i="2"/>
  <c r="AI650" i="2"/>
  <c r="AI646" i="2"/>
  <c r="AI644" i="2"/>
  <c r="AI639" i="2"/>
  <c r="AI637" i="2"/>
  <c r="AI635" i="2"/>
  <c r="AI631" i="2"/>
  <c r="AI629" i="2"/>
  <c r="AI627" i="2"/>
  <c r="AI622" i="2"/>
  <c r="AI620" i="2"/>
  <c r="AI618" i="2"/>
  <c r="AI616" i="2"/>
  <c r="AI612" i="2"/>
  <c r="AI609" i="2"/>
  <c r="AI605" i="2"/>
  <c r="AI601" i="2"/>
  <c r="AI599" i="2"/>
  <c r="AI597" i="2"/>
  <c r="AI594" i="2"/>
  <c r="AI591" i="2"/>
  <c r="AI589" i="2"/>
  <c r="AI587" i="2"/>
  <c r="AI585" i="2"/>
  <c r="AI583" i="2"/>
  <c r="AI581" i="2"/>
  <c r="AI579" i="2"/>
  <c r="AI577" i="2"/>
  <c r="AI575" i="2"/>
  <c r="AI570" i="2"/>
  <c r="AI565" i="2"/>
  <c r="AI564" i="2" s="1"/>
  <c r="AI563" i="2" s="1"/>
  <c r="AI560" i="2"/>
  <c r="AI559" i="2" s="1"/>
  <c r="AI558" i="2" s="1"/>
  <c r="AI556" i="2"/>
  <c r="AI554" i="2"/>
  <c r="AI551" i="2"/>
  <c r="AI548" i="2"/>
  <c r="AI546" i="2"/>
  <c r="AI544" i="2"/>
  <c r="AI542" i="2"/>
  <c r="AI537" i="2"/>
  <c r="AI535" i="2"/>
  <c r="AI533" i="2"/>
  <c r="AI531" i="2"/>
  <c r="AI529" i="2"/>
  <c r="AI525" i="2"/>
  <c r="AI523" i="2"/>
  <c r="AI521" i="2"/>
  <c r="AI519" i="2"/>
  <c r="AI514" i="2"/>
  <c r="AI513" i="2" s="1"/>
  <c r="AI512" i="2" s="1"/>
  <c r="AI510" i="2"/>
  <c r="AI509" i="2" s="1"/>
  <c r="AI508" i="2" s="1"/>
  <c r="AI506" i="2"/>
  <c r="AI504" i="2"/>
  <c r="AI496" i="2"/>
  <c r="AI489" i="2"/>
  <c r="AI484" i="2"/>
  <c r="AI482" i="2"/>
  <c r="AI480" i="2"/>
  <c r="AI475" i="2"/>
  <c r="AI467" i="2"/>
  <c r="AI465" i="2"/>
  <c r="AI462" i="2"/>
  <c r="AI453" i="2"/>
  <c r="AI438" i="2"/>
  <c r="AI425" i="2"/>
  <c r="AI420" i="2"/>
  <c r="AI416" i="2"/>
  <c r="AI413" i="2"/>
  <c r="AI404" i="2"/>
  <c r="AI403" i="2" s="1"/>
  <c r="AI402" i="2" s="1"/>
  <c r="AI399" i="2"/>
  <c r="AI396" i="2"/>
  <c r="AI390" i="2"/>
  <c r="AI387" i="2"/>
  <c r="AI385" i="2"/>
  <c r="AI382" i="2"/>
  <c r="AI375" i="2"/>
  <c r="AI372" i="2"/>
  <c r="AI366" i="2"/>
  <c r="AI364" i="2"/>
  <c r="AI353" i="2"/>
  <c r="AI352" i="2" s="1"/>
  <c r="AI350" i="2"/>
  <c r="AI347" i="2"/>
  <c r="AI344" i="2"/>
  <c r="AI340" i="2"/>
  <c r="AI338" i="2"/>
  <c r="AI336" i="2"/>
  <c r="AI328" i="2"/>
  <c r="AI326" i="2"/>
  <c r="AI312" i="2"/>
  <c r="AI310" i="2"/>
  <c r="AI306" i="2"/>
  <c r="AI303" i="2"/>
  <c r="AI301" i="2"/>
  <c r="AI299" i="2"/>
  <c r="AI297" i="2"/>
  <c r="AI292" i="2"/>
  <c r="AI290" i="2"/>
  <c r="AI288" i="2"/>
  <c r="AI286" i="2"/>
  <c r="AI281" i="2"/>
  <c r="AI272" i="2"/>
  <c r="AI271" i="2" s="1"/>
  <c r="AI269" i="2"/>
  <c r="AI268" i="2" s="1"/>
  <c r="AI265" i="2"/>
  <c r="AI263" i="2"/>
  <c r="AI261" i="2"/>
  <c r="AI258" i="2"/>
  <c r="AI257" i="2" s="1"/>
  <c r="AI254" i="2"/>
  <c r="AI253" i="2" s="1"/>
  <c r="AI251" i="2"/>
  <c r="AI249" i="2"/>
  <c r="AI242" i="2"/>
  <c r="AI241" i="2" s="1"/>
  <c r="AI240" i="2" s="1"/>
  <c r="AI238" i="2"/>
  <c r="AI237" i="2" s="1"/>
  <c r="AI235" i="2"/>
  <c r="AI233" i="2"/>
  <c r="AI231" i="2"/>
  <c r="AI227" i="2"/>
  <c r="AI224" i="2"/>
  <c r="AI221" i="2"/>
  <c r="AI217" i="2"/>
  <c r="AI216" i="2" s="1"/>
  <c r="AI213" i="2"/>
  <c r="AI212" i="2" s="1"/>
  <c r="AI210" i="2"/>
  <c r="AI209" i="2" s="1"/>
  <c r="AI206" i="2"/>
  <c r="AI205" i="2" s="1"/>
  <c r="AI201" i="2"/>
  <c r="AI199" i="2"/>
  <c r="AI197" i="2"/>
  <c r="AI195" i="2"/>
  <c r="AI193" i="2"/>
  <c r="AI190" i="2"/>
  <c r="AI187" i="2"/>
  <c r="AI182" i="2"/>
  <c r="AI180" i="2"/>
  <c r="AI178" i="2"/>
  <c r="AI176" i="2"/>
  <c r="AI174" i="2"/>
  <c r="AI172" i="2"/>
  <c r="AI170" i="2"/>
  <c r="AI168" i="2"/>
  <c r="AI164" i="2"/>
  <c r="AI155" i="2"/>
  <c r="AI151" i="2"/>
  <c r="AI149" i="2"/>
  <c r="AI145" i="2"/>
  <c r="AI141" i="2"/>
  <c r="AI122" i="2"/>
  <c r="AI119" i="2"/>
  <c r="AI116" i="2"/>
  <c r="AI112" i="2"/>
  <c r="AI107" i="2"/>
  <c r="AI105" i="2"/>
  <c r="AI103" i="2"/>
  <c r="AI101" i="2"/>
  <c r="AI95" i="2"/>
  <c r="AI90" i="2"/>
  <c r="AI88" i="2"/>
  <c r="AI86" i="2"/>
  <c r="AI84" i="2"/>
  <c r="AI75" i="2"/>
  <c r="AI73" i="2"/>
  <c r="AI71" i="2"/>
  <c r="AI69" i="2"/>
  <c r="AI65" i="2"/>
  <c r="AI59" i="2"/>
  <c r="AI58" i="2" s="1"/>
  <c r="AI54" i="2"/>
  <c r="AI51" i="2"/>
  <c r="AI47" i="2"/>
  <c r="AI44" i="2"/>
  <c r="AI42" i="2"/>
  <c r="AI34" i="2"/>
  <c r="AI21" i="2"/>
  <c r="AI17" i="2"/>
  <c r="AI15" i="2"/>
  <c r="W665" i="2"/>
  <c r="W664" i="2" s="1"/>
  <c r="J665" i="2"/>
  <c r="V664" i="2"/>
  <c r="I664" i="2"/>
  <c r="AF661" i="2"/>
  <c r="AH661" i="2" s="1"/>
  <c r="S661" i="2"/>
  <c r="F661" i="2"/>
  <c r="AG660" i="2"/>
  <c r="AE660" i="2"/>
  <c r="AD660" i="2"/>
  <c r="V660" i="2"/>
  <c r="T660" i="2"/>
  <c r="R660" i="2"/>
  <c r="Q660" i="2"/>
  <c r="I660" i="2"/>
  <c r="G660" i="2"/>
  <c r="E660" i="2"/>
  <c r="D660" i="2"/>
  <c r="AG659" i="2"/>
  <c r="AG658" i="2" s="1"/>
  <c r="AF659" i="2"/>
  <c r="T659" i="2"/>
  <c r="T658" i="2" s="1"/>
  <c r="S659" i="2"/>
  <c r="G659" i="2"/>
  <c r="G658" i="2" s="1"/>
  <c r="E659" i="2"/>
  <c r="AE658" i="2"/>
  <c r="AD658" i="2"/>
  <c r="V658" i="2"/>
  <c r="R658" i="2"/>
  <c r="Q658" i="2"/>
  <c r="I658" i="2"/>
  <c r="D658" i="2"/>
  <c r="AF657" i="2"/>
  <c r="S657" i="2"/>
  <c r="E657" i="2"/>
  <c r="F657" i="2" s="1"/>
  <c r="AG656" i="2"/>
  <c r="AE656" i="2"/>
  <c r="AD656" i="2"/>
  <c r="V656" i="2"/>
  <c r="T656" i="2"/>
  <c r="R656" i="2"/>
  <c r="Q656" i="2"/>
  <c r="I656" i="2"/>
  <c r="G656" i="2"/>
  <c r="D656" i="2"/>
  <c r="AF653" i="2"/>
  <c r="S653" i="2"/>
  <c r="U653" i="2" s="1"/>
  <c r="AG652" i="2"/>
  <c r="AE652" i="2"/>
  <c r="AD652" i="2"/>
  <c r="V652" i="2"/>
  <c r="T652" i="2"/>
  <c r="R652" i="2"/>
  <c r="Q652" i="2"/>
  <c r="I652" i="2"/>
  <c r="G652" i="2"/>
  <c r="E652" i="2"/>
  <c r="D652" i="2"/>
  <c r="AF651" i="2"/>
  <c r="V651" i="2"/>
  <c r="V650" i="2" s="1"/>
  <c r="Q651" i="2"/>
  <c r="F651" i="2"/>
  <c r="AG650" i="2"/>
  <c r="AE650" i="2"/>
  <c r="AD650" i="2"/>
  <c r="T650" i="2"/>
  <c r="R650" i="2"/>
  <c r="I650" i="2"/>
  <c r="G650" i="2"/>
  <c r="E650" i="2"/>
  <c r="D650" i="2"/>
  <c r="W649" i="2"/>
  <c r="W648" i="2" s="1"/>
  <c r="H649" i="2"/>
  <c r="I648" i="2"/>
  <c r="G648" i="2"/>
  <c r="AF647" i="2"/>
  <c r="AH647" i="2" s="1"/>
  <c r="S647" i="2"/>
  <c r="G647" i="2"/>
  <c r="G646" i="2" s="1"/>
  <c r="F647" i="2"/>
  <c r="AG646" i="2"/>
  <c r="AE646" i="2"/>
  <c r="AD646" i="2"/>
  <c r="V646" i="2"/>
  <c r="T646" i="2"/>
  <c r="R646" i="2"/>
  <c r="Q646" i="2"/>
  <c r="I646" i="2"/>
  <c r="E646" i="2"/>
  <c r="D646" i="2"/>
  <c r="AF645" i="2"/>
  <c r="S645" i="2"/>
  <c r="D645" i="2"/>
  <c r="F645" i="2" s="1"/>
  <c r="AG644" i="2"/>
  <c r="AE644" i="2"/>
  <c r="AD644" i="2"/>
  <c r="V644" i="2"/>
  <c r="T644" i="2"/>
  <c r="R644" i="2"/>
  <c r="Q644" i="2"/>
  <c r="I644" i="2"/>
  <c r="G644" i="2"/>
  <c r="E644" i="2"/>
  <c r="AF640" i="2"/>
  <c r="S640" i="2"/>
  <c r="S639" i="2" s="1"/>
  <c r="F640" i="2"/>
  <c r="AG639" i="2"/>
  <c r="AE639" i="2"/>
  <c r="AD639" i="2"/>
  <c r="V639" i="2"/>
  <c r="T639" i="2"/>
  <c r="R639" i="2"/>
  <c r="Q639" i="2"/>
  <c r="I639" i="2"/>
  <c r="G639" i="2"/>
  <c r="E639" i="2"/>
  <c r="D639" i="2"/>
  <c r="AF638" i="2"/>
  <c r="AF637" i="2" s="1"/>
  <c r="S638" i="2"/>
  <c r="D638" i="2"/>
  <c r="AG637" i="2"/>
  <c r="AE637" i="2"/>
  <c r="AD637" i="2"/>
  <c r="V637" i="2"/>
  <c r="T637" i="2"/>
  <c r="R637" i="2"/>
  <c r="Q637" i="2"/>
  <c r="I637" i="2"/>
  <c r="G637" i="2"/>
  <c r="E637" i="2"/>
  <c r="AF636" i="2"/>
  <c r="S636" i="2"/>
  <c r="F636" i="2"/>
  <c r="AG635" i="2"/>
  <c r="AE635" i="2"/>
  <c r="AD635" i="2"/>
  <c r="V635" i="2"/>
  <c r="T635" i="2"/>
  <c r="R635" i="2"/>
  <c r="Q635" i="2"/>
  <c r="I635" i="2"/>
  <c r="G635" i="2"/>
  <c r="E635" i="2"/>
  <c r="D635" i="2"/>
  <c r="AF634" i="2"/>
  <c r="AH634" i="2" s="1"/>
  <c r="AJ634" i="2" s="1"/>
  <c r="AL634" i="2" s="1"/>
  <c r="S634" i="2"/>
  <c r="U634" i="2" s="1"/>
  <c r="W634" i="2" s="1"/>
  <c r="Y634" i="2" s="1"/>
  <c r="AA634" i="2" s="1"/>
  <c r="AC634" i="2" s="1"/>
  <c r="F634" i="2"/>
  <c r="H634" i="2" s="1"/>
  <c r="J634" i="2" s="1"/>
  <c r="L634" i="2" s="1"/>
  <c r="N634" i="2" s="1"/>
  <c r="P634" i="2" s="1"/>
  <c r="AF633" i="2"/>
  <c r="AH633" i="2" s="1"/>
  <c r="AJ633" i="2" s="1"/>
  <c r="AL633" i="2" s="1"/>
  <c r="S633" i="2"/>
  <c r="F633" i="2"/>
  <c r="AF632" i="2"/>
  <c r="S632" i="2"/>
  <c r="U632" i="2" s="1"/>
  <c r="F632" i="2"/>
  <c r="H632" i="2" s="1"/>
  <c r="AG631" i="2"/>
  <c r="AE631" i="2"/>
  <c r="AD631" i="2"/>
  <c r="V631" i="2"/>
  <c r="T631" i="2"/>
  <c r="R631" i="2"/>
  <c r="Q631" i="2"/>
  <c r="I631" i="2"/>
  <c r="G631" i="2"/>
  <c r="E631" i="2"/>
  <c r="D631" i="2"/>
  <c r="AF630" i="2"/>
  <c r="S630" i="2"/>
  <c r="F630" i="2"/>
  <c r="H630" i="2" s="1"/>
  <c r="AG629" i="2"/>
  <c r="AE629" i="2"/>
  <c r="AD629" i="2"/>
  <c r="V629" i="2"/>
  <c r="T629" i="2"/>
  <c r="R629" i="2"/>
  <c r="Q629" i="2"/>
  <c r="I629" i="2"/>
  <c r="G629" i="2"/>
  <c r="E629" i="2"/>
  <c r="D629" i="2"/>
  <c r="AF628" i="2"/>
  <c r="S628" i="2"/>
  <c r="S627" i="2" s="1"/>
  <c r="F628" i="2"/>
  <c r="AG627" i="2"/>
  <c r="AE627" i="2"/>
  <c r="AD627" i="2"/>
  <c r="V627" i="2"/>
  <c r="T627" i="2"/>
  <c r="R627" i="2"/>
  <c r="Q627" i="2"/>
  <c r="I627" i="2"/>
  <c r="G627" i="2"/>
  <c r="E627" i="2"/>
  <c r="D627" i="2"/>
  <c r="AF623" i="2"/>
  <c r="AH623" i="2" s="1"/>
  <c r="AH622" i="2" s="1"/>
  <c r="S623" i="2"/>
  <c r="F623" i="2"/>
  <c r="AG622" i="2"/>
  <c r="AF622" i="2"/>
  <c r="AE622" i="2"/>
  <c r="AD622" i="2"/>
  <c r="V622" i="2"/>
  <c r="T622" i="2"/>
  <c r="R622" i="2"/>
  <c r="Q622" i="2"/>
  <c r="I622" i="2"/>
  <c r="G622" i="2"/>
  <c r="E622" i="2"/>
  <c r="D622" i="2"/>
  <c r="AF621" i="2"/>
  <c r="AH621" i="2" s="1"/>
  <c r="S621" i="2"/>
  <c r="F621" i="2"/>
  <c r="AG620" i="2"/>
  <c r="AE620" i="2"/>
  <c r="AD620" i="2"/>
  <c r="V620" i="2"/>
  <c r="T620" i="2"/>
  <c r="R620" i="2"/>
  <c r="Q620" i="2"/>
  <c r="I620" i="2"/>
  <c r="G620" i="2"/>
  <c r="E620" i="2"/>
  <c r="D620" i="2"/>
  <c r="AF619" i="2"/>
  <c r="AF618" i="2" s="1"/>
  <c r="S619" i="2"/>
  <c r="D619" i="2"/>
  <c r="AG618" i="2"/>
  <c r="AE618" i="2"/>
  <c r="AD618" i="2"/>
  <c r="V618" i="2"/>
  <c r="T618" i="2"/>
  <c r="R618" i="2"/>
  <c r="Q618" i="2"/>
  <c r="I618" i="2"/>
  <c r="G618" i="2"/>
  <c r="E618" i="2"/>
  <c r="AF617" i="2"/>
  <c r="AF616" i="2" s="1"/>
  <c r="S617" i="2"/>
  <c r="D617" i="2"/>
  <c r="AG616" i="2"/>
  <c r="AE616" i="2"/>
  <c r="AD616" i="2"/>
  <c r="V616" i="2"/>
  <c r="T616" i="2"/>
  <c r="R616" i="2"/>
  <c r="Q616" i="2"/>
  <c r="I616" i="2"/>
  <c r="G616" i="2"/>
  <c r="E616" i="2"/>
  <c r="AF615" i="2"/>
  <c r="AH615" i="2" s="1"/>
  <c r="AJ615" i="2" s="1"/>
  <c r="AL615" i="2" s="1"/>
  <c r="S615" i="2"/>
  <c r="U615" i="2" s="1"/>
  <c r="W615" i="2" s="1"/>
  <c r="Y615" i="2" s="1"/>
  <c r="AA615" i="2" s="1"/>
  <c r="AC615" i="2" s="1"/>
  <c r="F615" i="2"/>
  <c r="H615" i="2" s="1"/>
  <c r="J615" i="2" s="1"/>
  <c r="AD614" i="2"/>
  <c r="AF614" i="2" s="1"/>
  <c r="AH614" i="2" s="1"/>
  <c r="Q614" i="2"/>
  <c r="S614" i="2" s="1"/>
  <c r="U614" i="2" s="1"/>
  <c r="D614" i="2"/>
  <c r="AF613" i="2"/>
  <c r="AH613" i="2" s="1"/>
  <c r="AJ613" i="2" s="1"/>
  <c r="AL613" i="2" s="1"/>
  <c r="S613" i="2"/>
  <c r="U613" i="2" s="1"/>
  <c r="W613" i="2" s="1"/>
  <c r="Y613" i="2" s="1"/>
  <c r="AA613" i="2" s="1"/>
  <c r="AC613" i="2" s="1"/>
  <c r="F613" i="2"/>
  <c r="H613" i="2" s="1"/>
  <c r="AG612" i="2"/>
  <c r="AE612" i="2"/>
  <c r="AD612" i="2"/>
  <c r="V612" i="2"/>
  <c r="T612" i="2"/>
  <c r="R612" i="2"/>
  <c r="I612" i="2"/>
  <c r="G612" i="2"/>
  <c r="E612" i="2"/>
  <c r="AF610" i="2"/>
  <c r="AH610" i="2" s="1"/>
  <c r="S610" i="2"/>
  <c r="F610" i="2"/>
  <c r="H610" i="2" s="1"/>
  <c r="H609" i="2" s="1"/>
  <c r="AG609" i="2"/>
  <c r="AE609" i="2"/>
  <c r="AD609" i="2"/>
  <c r="V609" i="2"/>
  <c r="T609" i="2"/>
  <c r="R609" i="2"/>
  <c r="Q609" i="2"/>
  <c r="I609" i="2"/>
  <c r="G609" i="2"/>
  <c r="E609" i="2"/>
  <c r="D609" i="2"/>
  <c r="AH608" i="2"/>
  <c r="AJ608" i="2" s="1"/>
  <c r="AL608" i="2" s="1"/>
  <c r="U608" i="2"/>
  <c r="W608" i="2" s="1"/>
  <c r="Y608" i="2" s="1"/>
  <c r="AA608" i="2" s="1"/>
  <c r="AC608" i="2" s="1"/>
  <c r="F608" i="2"/>
  <c r="H608" i="2" s="1"/>
  <c r="J608" i="2" s="1"/>
  <c r="AF607" i="2"/>
  <c r="AH607" i="2" s="1"/>
  <c r="AJ607" i="2" s="1"/>
  <c r="AL607" i="2" s="1"/>
  <c r="S607" i="2"/>
  <c r="U607" i="2" s="1"/>
  <c r="W607" i="2" s="1"/>
  <c r="Y607" i="2" s="1"/>
  <c r="AA607" i="2" s="1"/>
  <c r="AC607" i="2" s="1"/>
  <c r="F607" i="2"/>
  <c r="H607" i="2" s="1"/>
  <c r="J607" i="2" s="1"/>
  <c r="L607" i="2" s="1"/>
  <c r="N607" i="2" s="1"/>
  <c r="P607" i="2" s="1"/>
  <c r="AF606" i="2"/>
  <c r="S606" i="2"/>
  <c r="U606" i="2" s="1"/>
  <c r="F606" i="2"/>
  <c r="AG605" i="2"/>
  <c r="AE605" i="2"/>
  <c r="AE604" i="2" s="1"/>
  <c r="AD605" i="2"/>
  <c r="V605" i="2"/>
  <c r="T605" i="2"/>
  <c r="R605" i="2"/>
  <c r="Q605" i="2"/>
  <c r="I605" i="2"/>
  <c r="G605" i="2"/>
  <c r="G604" i="2" s="1"/>
  <c r="E605" i="2"/>
  <c r="D605" i="2"/>
  <c r="D604" i="2" s="1"/>
  <c r="AF603" i="2"/>
  <c r="AH603" i="2" s="1"/>
  <c r="AJ603" i="2" s="1"/>
  <c r="AL603" i="2" s="1"/>
  <c r="S603" i="2"/>
  <c r="F603" i="2"/>
  <c r="H603" i="2" s="1"/>
  <c r="J603" i="2" s="1"/>
  <c r="L603" i="2" s="1"/>
  <c r="N603" i="2" s="1"/>
  <c r="P603" i="2" s="1"/>
  <c r="AF602" i="2"/>
  <c r="AH602" i="2" s="1"/>
  <c r="S602" i="2"/>
  <c r="U602" i="2" s="1"/>
  <c r="W602" i="2" s="1"/>
  <c r="Y602" i="2" s="1"/>
  <c r="AA602" i="2" s="1"/>
  <c r="AC602" i="2" s="1"/>
  <c r="F602" i="2"/>
  <c r="AG601" i="2"/>
  <c r="AE601" i="2"/>
  <c r="AD601" i="2"/>
  <c r="V601" i="2"/>
  <c r="T601" i="2"/>
  <c r="R601" i="2"/>
  <c r="Q601" i="2"/>
  <c r="I601" i="2"/>
  <c r="G601" i="2"/>
  <c r="E601" i="2"/>
  <c r="D601" i="2"/>
  <c r="AF600" i="2"/>
  <c r="AH600" i="2" s="1"/>
  <c r="S600" i="2"/>
  <c r="F600" i="2"/>
  <c r="AG599" i="2"/>
  <c r="AE599" i="2"/>
  <c r="AD599" i="2"/>
  <c r="V599" i="2"/>
  <c r="T599" i="2"/>
  <c r="R599" i="2"/>
  <c r="Q599" i="2"/>
  <c r="I599" i="2"/>
  <c r="G599" i="2"/>
  <c r="E599" i="2"/>
  <c r="D599" i="2"/>
  <c r="AF598" i="2"/>
  <c r="AF597" i="2" s="1"/>
  <c r="S598" i="2"/>
  <c r="F598" i="2"/>
  <c r="AG597" i="2"/>
  <c r="AE597" i="2"/>
  <c r="AD597" i="2"/>
  <c r="V597" i="2"/>
  <c r="T597" i="2"/>
  <c r="R597" i="2"/>
  <c r="Q597" i="2"/>
  <c r="I597" i="2"/>
  <c r="G597" i="2"/>
  <c r="E597" i="2"/>
  <c r="D597" i="2"/>
  <c r="AF596" i="2"/>
  <c r="AH596" i="2" s="1"/>
  <c r="AJ596" i="2" s="1"/>
  <c r="AL596" i="2" s="1"/>
  <c r="S596" i="2"/>
  <c r="U596" i="2" s="1"/>
  <c r="W596" i="2" s="1"/>
  <c r="Y596" i="2" s="1"/>
  <c r="AA596" i="2" s="1"/>
  <c r="AC596" i="2" s="1"/>
  <c r="F596" i="2"/>
  <c r="H596" i="2" s="1"/>
  <c r="J596" i="2" s="1"/>
  <c r="L596" i="2" s="1"/>
  <c r="N596" i="2" s="1"/>
  <c r="P596" i="2" s="1"/>
  <c r="AF595" i="2"/>
  <c r="AH595" i="2" s="1"/>
  <c r="S595" i="2"/>
  <c r="F595" i="2"/>
  <c r="H595" i="2" s="1"/>
  <c r="AG594" i="2"/>
  <c r="AE594" i="2"/>
  <c r="AD594" i="2"/>
  <c r="V594" i="2"/>
  <c r="T594" i="2"/>
  <c r="R594" i="2"/>
  <c r="Q594" i="2"/>
  <c r="I594" i="2"/>
  <c r="G594" i="2"/>
  <c r="E594" i="2"/>
  <c r="D594" i="2"/>
  <c r="AF593" i="2"/>
  <c r="AH593" i="2" s="1"/>
  <c r="AJ593" i="2" s="1"/>
  <c r="AL593" i="2" s="1"/>
  <c r="S593" i="2"/>
  <c r="U593" i="2" s="1"/>
  <c r="W593" i="2" s="1"/>
  <c r="Y593" i="2" s="1"/>
  <c r="AA593" i="2" s="1"/>
  <c r="AC593" i="2" s="1"/>
  <c r="F593" i="2"/>
  <c r="H593" i="2" s="1"/>
  <c r="J593" i="2" s="1"/>
  <c r="L593" i="2" s="1"/>
  <c r="N593" i="2" s="1"/>
  <c r="P593" i="2" s="1"/>
  <c r="AF592" i="2"/>
  <c r="S592" i="2"/>
  <c r="F592" i="2"/>
  <c r="H592" i="2" s="1"/>
  <c r="AG591" i="2"/>
  <c r="AE591" i="2"/>
  <c r="AD591" i="2"/>
  <c r="V591" i="2"/>
  <c r="T591" i="2"/>
  <c r="R591" i="2"/>
  <c r="Q591" i="2"/>
  <c r="I591" i="2"/>
  <c r="G591" i="2"/>
  <c r="E591" i="2"/>
  <c r="D591" i="2"/>
  <c r="AF590" i="2"/>
  <c r="AH590" i="2" s="1"/>
  <c r="S590" i="2"/>
  <c r="F590" i="2"/>
  <c r="H590" i="2" s="1"/>
  <c r="AG589" i="2"/>
  <c r="AE589" i="2"/>
  <c r="AD589" i="2"/>
  <c r="V589" i="2"/>
  <c r="T589" i="2"/>
  <c r="R589" i="2"/>
  <c r="Q589" i="2"/>
  <c r="I589" i="2"/>
  <c r="G589" i="2"/>
  <c r="E589" i="2"/>
  <c r="D589" i="2"/>
  <c r="AF588" i="2"/>
  <c r="S588" i="2"/>
  <c r="F588" i="2"/>
  <c r="AG587" i="2"/>
  <c r="AE587" i="2"/>
  <c r="AD587" i="2"/>
  <c r="V587" i="2"/>
  <c r="T587" i="2"/>
  <c r="R587" i="2"/>
  <c r="Q587" i="2"/>
  <c r="I587" i="2"/>
  <c r="G587" i="2"/>
  <c r="E587" i="2"/>
  <c r="D587" i="2"/>
  <c r="AF586" i="2"/>
  <c r="S586" i="2"/>
  <c r="F586" i="2"/>
  <c r="H586" i="2" s="1"/>
  <c r="J586" i="2" s="1"/>
  <c r="AG585" i="2"/>
  <c r="AE585" i="2"/>
  <c r="AD585" i="2"/>
  <c r="V585" i="2"/>
  <c r="T585" i="2"/>
  <c r="R585" i="2"/>
  <c r="Q585" i="2"/>
  <c r="I585" i="2"/>
  <c r="G585" i="2"/>
  <c r="E585" i="2"/>
  <c r="D585" i="2"/>
  <c r="AF584" i="2"/>
  <c r="AH584" i="2" s="1"/>
  <c r="S584" i="2"/>
  <c r="F584" i="2"/>
  <c r="F583" i="2" s="1"/>
  <c r="AG583" i="2"/>
  <c r="AE583" i="2"/>
  <c r="AD583" i="2"/>
  <c r="V583" i="2"/>
  <c r="T583" i="2"/>
  <c r="R583" i="2"/>
  <c r="Q583" i="2"/>
  <c r="I583" i="2"/>
  <c r="G583" i="2"/>
  <c r="E583" i="2"/>
  <c r="D583" i="2"/>
  <c r="AF582" i="2"/>
  <c r="AH582" i="2" s="1"/>
  <c r="S582" i="2"/>
  <c r="S581" i="2" s="1"/>
  <c r="F582" i="2"/>
  <c r="H582" i="2" s="1"/>
  <c r="AG581" i="2"/>
  <c r="AE581" i="2"/>
  <c r="AD581" i="2"/>
  <c r="V581" i="2"/>
  <c r="T581" i="2"/>
  <c r="R581" i="2"/>
  <c r="Q581" i="2"/>
  <c r="I581" i="2"/>
  <c r="G581" i="2"/>
  <c r="E581" i="2"/>
  <c r="D581" i="2"/>
  <c r="AF580" i="2"/>
  <c r="S580" i="2"/>
  <c r="U580" i="2" s="1"/>
  <c r="F580" i="2"/>
  <c r="H580" i="2" s="1"/>
  <c r="AG579" i="2"/>
  <c r="AE579" i="2"/>
  <c r="AD579" i="2"/>
  <c r="V579" i="2"/>
  <c r="T579" i="2"/>
  <c r="R579" i="2"/>
  <c r="Q579" i="2"/>
  <c r="I579" i="2"/>
  <c r="G579" i="2"/>
  <c r="E579" i="2"/>
  <c r="D579" i="2"/>
  <c r="AF578" i="2"/>
  <c r="S578" i="2"/>
  <c r="F578" i="2"/>
  <c r="AG577" i="2"/>
  <c r="AE577" i="2"/>
  <c r="AD577" i="2"/>
  <c r="V577" i="2"/>
  <c r="T577" i="2"/>
  <c r="R577" i="2"/>
  <c r="Q577" i="2"/>
  <c r="I577" i="2"/>
  <c r="G577" i="2"/>
  <c r="E577" i="2"/>
  <c r="D577" i="2"/>
  <c r="AF576" i="2"/>
  <c r="AH576" i="2" s="1"/>
  <c r="S576" i="2"/>
  <c r="U576" i="2" s="1"/>
  <c r="U575" i="2" s="1"/>
  <c r="F576" i="2"/>
  <c r="AG575" i="2"/>
  <c r="AE575" i="2"/>
  <c r="AD575" i="2"/>
  <c r="V575" i="2"/>
  <c r="T575" i="2"/>
  <c r="R575" i="2"/>
  <c r="Q575" i="2"/>
  <c r="I575" i="2"/>
  <c r="G575" i="2"/>
  <c r="E575" i="2"/>
  <c r="D575" i="2"/>
  <c r="AF574" i="2"/>
  <c r="AH574" i="2" s="1"/>
  <c r="AJ574" i="2" s="1"/>
  <c r="AL574" i="2" s="1"/>
  <c r="S574" i="2"/>
  <c r="U574" i="2" s="1"/>
  <c r="W574" i="2" s="1"/>
  <c r="Y574" i="2" s="1"/>
  <c r="AA574" i="2" s="1"/>
  <c r="AC574" i="2" s="1"/>
  <c r="F574" i="2"/>
  <c r="H574" i="2" s="1"/>
  <c r="J574" i="2" s="1"/>
  <c r="AF572" i="2"/>
  <c r="S572" i="2"/>
  <c r="U572" i="2" s="1"/>
  <c r="W572" i="2" s="1"/>
  <c r="Y572" i="2" s="1"/>
  <c r="AA572" i="2" s="1"/>
  <c r="AC572" i="2" s="1"/>
  <c r="F572" i="2"/>
  <c r="AF571" i="2"/>
  <c r="AH571" i="2" s="1"/>
  <c r="AJ571" i="2" s="1"/>
  <c r="AL571" i="2" s="1"/>
  <c r="S571" i="2"/>
  <c r="F571" i="2"/>
  <c r="H571" i="2" s="1"/>
  <c r="J571" i="2" s="1"/>
  <c r="AG570" i="2"/>
  <c r="AE570" i="2"/>
  <c r="AD570" i="2"/>
  <c r="V570" i="2"/>
  <c r="T570" i="2"/>
  <c r="R570" i="2"/>
  <c r="Q570" i="2"/>
  <c r="I570" i="2"/>
  <c r="G570" i="2"/>
  <c r="E570" i="2"/>
  <c r="D570" i="2"/>
  <c r="AF567" i="2"/>
  <c r="S567" i="2"/>
  <c r="U567" i="2" s="1"/>
  <c r="F567" i="2"/>
  <c r="H567" i="2" s="1"/>
  <c r="J567" i="2" s="1"/>
  <c r="L567" i="2" s="1"/>
  <c r="N567" i="2" s="1"/>
  <c r="P567" i="2" s="1"/>
  <c r="AF566" i="2"/>
  <c r="AH566" i="2" s="1"/>
  <c r="AJ566" i="2" s="1"/>
  <c r="AL566" i="2" s="1"/>
  <c r="S566" i="2"/>
  <c r="F566" i="2"/>
  <c r="H566" i="2" s="1"/>
  <c r="AG565" i="2"/>
  <c r="AG564" i="2" s="1"/>
  <c r="AG563" i="2" s="1"/>
  <c r="AE565" i="2"/>
  <c r="AE564" i="2" s="1"/>
  <c r="AE563" i="2" s="1"/>
  <c r="AD565" i="2"/>
  <c r="AD564" i="2" s="1"/>
  <c r="AD563" i="2" s="1"/>
  <c r="V565" i="2"/>
  <c r="V564" i="2" s="1"/>
  <c r="V563" i="2" s="1"/>
  <c r="T565" i="2"/>
  <c r="T564" i="2" s="1"/>
  <c r="T563" i="2" s="1"/>
  <c r="R565" i="2"/>
  <c r="R564" i="2" s="1"/>
  <c r="R563" i="2" s="1"/>
  <c r="Q565" i="2"/>
  <c r="Q564" i="2" s="1"/>
  <c r="Q563" i="2" s="1"/>
  <c r="I565" i="2"/>
  <c r="I564" i="2" s="1"/>
  <c r="I563" i="2" s="1"/>
  <c r="G565" i="2"/>
  <c r="G564" i="2" s="1"/>
  <c r="G563" i="2" s="1"/>
  <c r="E565" i="2"/>
  <c r="E564" i="2" s="1"/>
  <c r="E563" i="2" s="1"/>
  <c r="D565" i="2"/>
  <c r="D564" i="2" s="1"/>
  <c r="D563" i="2" s="1"/>
  <c r="AF561" i="2"/>
  <c r="S561" i="2"/>
  <c r="F561" i="2"/>
  <c r="H561" i="2" s="1"/>
  <c r="AG560" i="2"/>
  <c r="AG559" i="2" s="1"/>
  <c r="AG558" i="2" s="1"/>
  <c r="AE560" i="2"/>
  <c r="AE559" i="2" s="1"/>
  <c r="AE558" i="2" s="1"/>
  <c r="AD560" i="2"/>
  <c r="AD559" i="2" s="1"/>
  <c r="AD558" i="2" s="1"/>
  <c r="V560" i="2"/>
  <c r="V559" i="2" s="1"/>
  <c r="V558" i="2" s="1"/>
  <c r="T560" i="2"/>
  <c r="T559" i="2" s="1"/>
  <c r="T558" i="2" s="1"/>
  <c r="R560" i="2"/>
  <c r="R559" i="2" s="1"/>
  <c r="R558" i="2" s="1"/>
  <c r="Q560" i="2"/>
  <c r="Q559" i="2" s="1"/>
  <c r="Q558" i="2" s="1"/>
  <c r="I560" i="2"/>
  <c r="I559" i="2" s="1"/>
  <c r="I558" i="2" s="1"/>
  <c r="G560" i="2"/>
  <c r="G559" i="2" s="1"/>
  <c r="G558" i="2" s="1"/>
  <c r="E560" i="2"/>
  <c r="E559" i="2" s="1"/>
  <c r="E558" i="2" s="1"/>
  <c r="D560" i="2"/>
  <c r="D559" i="2" s="1"/>
  <c r="D558" i="2" s="1"/>
  <c r="AH557" i="2"/>
  <c r="U557" i="2"/>
  <c r="F557" i="2"/>
  <c r="AG556" i="2"/>
  <c r="AE556" i="2"/>
  <c r="AD556" i="2"/>
  <c r="V556" i="2"/>
  <c r="T556" i="2"/>
  <c r="R556" i="2"/>
  <c r="Q556" i="2"/>
  <c r="I556" i="2"/>
  <c r="G556" i="2"/>
  <c r="E556" i="2"/>
  <c r="D556" i="2"/>
  <c r="AF555" i="2"/>
  <c r="S555" i="2"/>
  <c r="U555" i="2" s="1"/>
  <c r="F555" i="2"/>
  <c r="AG554" i="2"/>
  <c r="AE554" i="2"/>
  <c r="AD554" i="2"/>
  <c r="V554" i="2"/>
  <c r="T554" i="2"/>
  <c r="R554" i="2"/>
  <c r="Q554" i="2"/>
  <c r="I554" i="2"/>
  <c r="G554" i="2"/>
  <c r="E554" i="2"/>
  <c r="D554" i="2"/>
  <c r="AF552" i="2"/>
  <c r="AF551" i="2" s="1"/>
  <c r="S552" i="2"/>
  <c r="U552" i="2" s="1"/>
  <c r="W552" i="2" s="1"/>
  <c r="F552" i="2"/>
  <c r="AG551" i="2"/>
  <c r="AE551" i="2"/>
  <c r="AD551" i="2"/>
  <c r="V551" i="2"/>
  <c r="T551" i="2"/>
  <c r="R551" i="2"/>
  <c r="Q551" i="2"/>
  <c r="I551" i="2"/>
  <c r="G551" i="2"/>
  <c r="E551" i="2"/>
  <c r="D551" i="2"/>
  <c r="AH550" i="2"/>
  <c r="AJ550" i="2" s="1"/>
  <c r="AL550" i="2" s="1"/>
  <c r="S550" i="2"/>
  <c r="U550" i="2" s="1"/>
  <c r="F550" i="2"/>
  <c r="H550" i="2" s="1"/>
  <c r="J550" i="2" s="1"/>
  <c r="AH549" i="2"/>
  <c r="S549" i="2"/>
  <c r="U549" i="2" s="1"/>
  <c r="W549" i="2" s="1"/>
  <c r="Y549" i="2" s="1"/>
  <c r="AA549" i="2" s="1"/>
  <c r="AC549" i="2" s="1"/>
  <c r="F549" i="2"/>
  <c r="AG548" i="2"/>
  <c r="AE548" i="2"/>
  <c r="AD548" i="2"/>
  <c r="V548" i="2"/>
  <c r="T548" i="2"/>
  <c r="R548" i="2"/>
  <c r="Q548" i="2"/>
  <c r="I548" i="2"/>
  <c r="G548" i="2"/>
  <c r="E548" i="2"/>
  <c r="D548" i="2"/>
  <c r="AF547" i="2"/>
  <c r="S547" i="2"/>
  <c r="U547" i="2" s="1"/>
  <c r="F547" i="2"/>
  <c r="H547" i="2" s="1"/>
  <c r="AG546" i="2"/>
  <c r="AE546" i="2"/>
  <c r="AD546" i="2"/>
  <c r="V546" i="2"/>
  <c r="T546" i="2"/>
  <c r="R546" i="2"/>
  <c r="Q546" i="2"/>
  <c r="I546" i="2"/>
  <c r="G546" i="2"/>
  <c r="E546" i="2"/>
  <c r="D546" i="2"/>
  <c r="AF545" i="2"/>
  <c r="AH545" i="2" s="1"/>
  <c r="S545" i="2"/>
  <c r="U545" i="2" s="1"/>
  <c r="U544" i="2" s="1"/>
  <c r="F545" i="2"/>
  <c r="H545" i="2" s="1"/>
  <c r="J545" i="2" s="1"/>
  <c r="AG544" i="2"/>
  <c r="AE544" i="2"/>
  <c r="AD544" i="2"/>
  <c r="V544" i="2"/>
  <c r="T544" i="2"/>
  <c r="R544" i="2"/>
  <c r="Q544" i="2"/>
  <c r="I544" i="2"/>
  <c r="G544" i="2"/>
  <c r="E544" i="2"/>
  <c r="D544" i="2"/>
  <c r="AF543" i="2"/>
  <c r="AH543" i="2" s="1"/>
  <c r="S543" i="2"/>
  <c r="F543" i="2"/>
  <c r="AG542" i="2"/>
  <c r="AE542" i="2"/>
  <c r="AD542" i="2"/>
  <c r="V542" i="2"/>
  <c r="T542" i="2"/>
  <c r="R542" i="2"/>
  <c r="Q542" i="2"/>
  <c r="I542" i="2"/>
  <c r="G542" i="2"/>
  <c r="E542" i="2"/>
  <c r="D542" i="2"/>
  <c r="AH538" i="2"/>
  <c r="S538" i="2"/>
  <c r="F538" i="2"/>
  <c r="H538" i="2" s="1"/>
  <c r="AG537" i="2"/>
  <c r="AE537" i="2"/>
  <c r="AD537" i="2"/>
  <c r="V537" i="2"/>
  <c r="T537" i="2"/>
  <c r="R537" i="2"/>
  <c r="Q537" i="2"/>
  <c r="I537" i="2"/>
  <c r="G537" i="2"/>
  <c r="E537" i="2"/>
  <c r="D537" i="2"/>
  <c r="AH536" i="2"/>
  <c r="AJ536" i="2" s="1"/>
  <c r="S536" i="2"/>
  <c r="F536" i="2"/>
  <c r="H536" i="2" s="1"/>
  <c r="H535" i="2" s="1"/>
  <c r="AG535" i="2"/>
  <c r="AE535" i="2"/>
  <c r="AD535" i="2"/>
  <c r="V535" i="2"/>
  <c r="T535" i="2"/>
  <c r="R535" i="2"/>
  <c r="Q535" i="2"/>
  <c r="I535" i="2"/>
  <c r="G535" i="2"/>
  <c r="E535" i="2"/>
  <c r="D535" i="2"/>
  <c r="AF534" i="2"/>
  <c r="AH534" i="2" s="1"/>
  <c r="S534" i="2"/>
  <c r="U534" i="2" s="1"/>
  <c r="F534" i="2"/>
  <c r="F533" i="2" s="1"/>
  <c r="AG533" i="2"/>
  <c r="AE533" i="2"/>
  <c r="AD533" i="2"/>
  <c r="V533" i="2"/>
  <c r="T533" i="2"/>
  <c r="R533" i="2"/>
  <c r="Q533" i="2"/>
  <c r="I533" i="2"/>
  <c r="G533" i="2"/>
  <c r="E533" i="2"/>
  <c r="D533" i="2"/>
  <c r="AF532" i="2"/>
  <c r="AF531" i="2" s="1"/>
  <c r="S532" i="2"/>
  <c r="S531" i="2" s="1"/>
  <c r="F532" i="2"/>
  <c r="AG531" i="2"/>
  <c r="AE531" i="2"/>
  <c r="AD531" i="2"/>
  <c r="V531" i="2"/>
  <c r="T531" i="2"/>
  <c r="R531" i="2"/>
  <c r="Q531" i="2"/>
  <c r="I531" i="2"/>
  <c r="G531" i="2"/>
  <c r="E531" i="2"/>
  <c r="D531" i="2"/>
  <c r="AF530" i="2"/>
  <c r="S530" i="2"/>
  <c r="F530" i="2"/>
  <c r="AG529" i="2"/>
  <c r="AE529" i="2"/>
  <c r="AD529" i="2"/>
  <c r="V529" i="2"/>
  <c r="T529" i="2"/>
  <c r="R529" i="2"/>
  <c r="Q529" i="2"/>
  <c r="I529" i="2"/>
  <c r="G529" i="2"/>
  <c r="E529" i="2"/>
  <c r="D529" i="2"/>
  <c r="AH526" i="2"/>
  <c r="AJ526" i="2" s="1"/>
  <c r="S526" i="2"/>
  <c r="U526" i="2" s="1"/>
  <c r="F526" i="2"/>
  <c r="H526" i="2" s="1"/>
  <c r="H525" i="2" s="1"/>
  <c r="AG525" i="2"/>
  <c r="AE525" i="2"/>
  <c r="AD525" i="2"/>
  <c r="V525" i="2"/>
  <c r="T525" i="2"/>
  <c r="R525" i="2"/>
  <c r="Q525" i="2"/>
  <c r="I525" i="2"/>
  <c r="G525" i="2"/>
  <c r="E525" i="2"/>
  <c r="D525" i="2"/>
  <c r="AH524" i="2"/>
  <c r="S524" i="2"/>
  <c r="U524" i="2" s="1"/>
  <c r="F524" i="2"/>
  <c r="H524" i="2" s="1"/>
  <c r="AG523" i="2"/>
  <c r="AE523" i="2"/>
  <c r="AD523" i="2"/>
  <c r="V523" i="2"/>
  <c r="T523" i="2"/>
  <c r="R523" i="2"/>
  <c r="Q523" i="2"/>
  <c r="I523" i="2"/>
  <c r="G523" i="2"/>
  <c r="E523" i="2"/>
  <c r="D523" i="2"/>
  <c r="AF522" i="2"/>
  <c r="S522" i="2"/>
  <c r="F522" i="2"/>
  <c r="AG521" i="2"/>
  <c r="AE521" i="2"/>
  <c r="AD521" i="2"/>
  <c r="V521" i="2"/>
  <c r="T521" i="2"/>
  <c r="R521" i="2"/>
  <c r="Q521" i="2"/>
  <c r="I521" i="2"/>
  <c r="G521" i="2"/>
  <c r="E521" i="2"/>
  <c r="D521" i="2"/>
  <c r="AH520" i="2"/>
  <c r="AJ520" i="2" s="1"/>
  <c r="S520" i="2"/>
  <c r="F520" i="2"/>
  <c r="H520" i="2" s="1"/>
  <c r="AG519" i="2"/>
  <c r="AE519" i="2"/>
  <c r="AD519" i="2"/>
  <c r="V519" i="2"/>
  <c r="T519" i="2"/>
  <c r="R519" i="2"/>
  <c r="Q519" i="2"/>
  <c r="I519" i="2"/>
  <c r="G519" i="2"/>
  <c r="E519" i="2"/>
  <c r="D519" i="2"/>
  <c r="AF515" i="2"/>
  <c r="AF514" i="2" s="1"/>
  <c r="AF513" i="2" s="1"/>
  <c r="AF512" i="2" s="1"/>
  <c r="S515" i="2"/>
  <c r="U515" i="2" s="1"/>
  <c r="F515" i="2"/>
  <c r="H515" i="2" s="1"/>
  <c r="AG514" i="2"/>
  <c r="AG513" i="2" s="1"/>
  <c r="AG512" i="2" s="1"/>
  <c r="AE514" i="2"/>
  <c r="AE513" i="2" s="1"/>
  <c r="AE512" i="2" s="1"/>
  <c r="AD514" i="2"/>
  <c r="AD513" i="2" s="1"/>
  <c r="AD512" i="2" s="1"/>
  <c r="V514" i="2"/>
  <c r="V513" i="2" s="1"/>
  <c r="V512" i="2" s="1"/>
  <c r="T514" i="2"/>
  <c r="T513" i="2" s="1"/>
  <c r="T512" i="2" s="1"/>
  <c r="R514" i="2"/>
  <c r="R513" i="2" s="1"/>
  <c r="R512" i="2" s="1"/>
  <c r="Q514" i="2"/>
  <c r="Q513" i="2" s="1"/>
  <c r="Q512" i="2" s="1"/>
  <c r="I514" i="2"/>
  <c r="I513" i="2" s="1"/>
  <c r="I512" i="2" s="1"/>
  <c r="G514" i="2"/>
  <c r="G513" i="2" s="1"/>
  <c r="G512" i="2" s="1"/>
  <c r="E514" i="2"/>
  <c r="E513" i="2" s="1"/>
  <c r="E512" i="2" s="1"/>
  <c r="D514" i="2"/>
  <c r="D513" i="2" s="1"/>
  <c r="D512" i="2" s="1"/>
  <c r="AF511" i="2"/>
  <c r="AH511" i="2" s="1"/>
  <c r="S511" i="2"/>
  <c r="F511" i="2"/>
  <c r="AG510" i="2"/>
  <c r="AG509" i="2" s="1"/>
  <c r="AG508" i="2" s="1"/>
  <c r="AE510" i="2"/>
  <c r="AE509" i="2" s="1"/>
  <c r="AE508" i="2" s="1"/>
  <c r="AD510" i="2"/>
  <c r="AD509" i="2" s="1"/>
  <c r="AD508" i="2" s="1"/>
  <c r="V510" i="2"/>
  <c r="V509" i="2" s="1"/>
  <c r="V508" i="2" s="1"/>
  <c r="T510" i="2"/>
  <c r="T509" i="2" s="1"/>
  <c r="T508" i="2" s="1"/>
  <c r="R510" i="2"/>
  <c r="R509" i="2" s="1"/>
  <c r="R508" i="2" s="1"/>
  <c r="Q510" i="2"/>
  <c r="Q509" i="2" s="1"/>
  <c r="Q508" i="2" s="1"/>
  <c r="I510" i="2"/>
  <c r="I509" i="2" s="1"/>
  <c r="I508" i="2" s="1"/>
  <c r="G510" i="2"/>
  <c r="G509" i="2" s="1"/>
  <c r="G508" i="2" s="1"/>
  <c r="E510" i="2"/>
  <c r="E509" i="2" s="1"/>
  <c r="E508" i="2" s="1"/>
  <c r="D510" i="2"/>
  <c r="D509" i="2" s="1"/>
  <c r="D508" i="2" s="1"/>
  <c r="AF507" i="2"/>
  <c r="AH507" i="2" s="1"/>
  <c r="S507" i="2"/>
  <c r="F507" i="2"/>
  <c r="F506" i="2" s="1"/>
  <c r="AG506" i="2"/>
  <c r="AE506" i="2"/>
  <c r="AD506" i="2"/>
  <c r="V506" i="2"/>
  <c r="T506" i="2"/>
  <c r="R506" i="2"/>
  <c r="Q506" i="2"/>
  <c r="I506" i="2"/>
  <c r="G506" i="2"/>
  <c r="E506" i="2"/>
  <c r="D506" i="2"/>
  <c r="AF505" i="2"/>
  <c r="S505" i="2"/>
  <c r="F505" i="2"/>
  <c r="AG504" i="2"/>
  <c r="AE504" i="2"/>
  <c r="AD504" i="2"/>
  <c r="V504" i="2"/>
  <c r="T504" i="2"/>
  <c r="R504" i="2"/>
  <c r="Q504" i="2"/>
  <c r="I504" i="2"/>
  <c r="G504" i="2"/>
  <c r="E504" i="2"/>
  <c r="D504" i="2"/>
  <c r="W501" i="2"/>
  <c r="W500" i="2" s="1"/>
  <c r="G501" i="2"/>
  <c r="V500" i="2"/>
  <c r="I500" i="2"/>
  <c r="I499" i="2"/>
  <c r="I498" i="2" s="1"/>
  <c r="G499" i="2"/>
  <c r="V498" i="2"/>
  <c r="AF497" i="2"/>
  <c r="AF496" i="2" s="1"/>
  <c r="V497" i="2"/>
  <c r="V496" i="2" s="1"/>
  <c r="S497" i="2"/>
  <c r="I497" i="2"/>
  <c r="I496" i="2" s="1"/>
  <c r="G497" i="2"/>
  <c r="F497" i="2"/>
  <c r="F496" i="2" s="1"/>
  <c r="AG496" i="2"/>
  <c r="AE496" i="2"/>
  <c r="AD496" i="2"/>
  <c r="T496" i="2"/>
  <c r="R496" i="2"/>
  <c r="Q496" i="2"/>
  <c r="G496" i="2"/>
  <c r="E496" i="2"/>
  <c r="D496" i="2"/>
  <c r="AF491" i="2"/>
  <c r="AH491" i="2" s="1"/>
  <c r="AJ491" i="2" s="1"/>
  <c r="AL491" i="2" s="1"/>
  <c r="S491" i="2"/>
  <c r="U491" i="2" s="1"/>
  <c r="F491" i="2"/>
  <c r="AF490" i="2"/>
  <c r="AH490" i="2" s="1"/>
  <c r="AJ490" i="2" s="1"/>
  <c r="AL490" i="2" s="1"/>
  <c r="S490" i="2"/>
  <c r="U490" i="2" s="1"/>
  <c r="W490" i="2" s="1"/>
  <c r="F490" i="2"/>
  <c r="H490" i="2" s="1"/>
  <c r="AG489" i="2"/>
  <c r="AE489" i="2"/>
  <c r="AD489" i="2"/>
  <c r="V489" i="2"/>
  <c r="T489" i="2"/>
  <c r="R489" i="2"/>
  <c r="Q489" i="2"/>
  <c r="I489" i="2"/>
  <c r="G489" i="2"/>
  <c r="E489" i="2"/>
  <c r="D489" i="2"/>
  <c r="D488" i="2" s="1"/>
  <c r="D487" i="2" s="1"/>
  <c r="AF485" i="2"/>
  <c r="AH485" i="2" s="1"/>
  <c r="S485" i="2"/>
  <c r="U485" i="2" s="1"/>
  <c r="U484" i="2" s="1"/>
  <c r="F485" i="2"/>
  <c r="AG484" i="2"/>
  <c r="AE484" i="2"/>
  <c r="AD484" i="2"/>
  <c r="V484" i="2"/>
  <c r="T484" i="2"/>
  <c r="R484" i="2"/>
  <c r="Q484" i="2"/>
  <c r="I484" i="2"/>
  <c r="G484" i="2"/>
  <c r="E484" i="2"/>
  <c r="D484" i="2"/>
  <c r="AF483" i="2"/>
  <c r="AH483" i="2" s="1"/>
  <c r="S483" i="2"/>
  <c r="S482" i="2" s="1"/>
  <c r="G483" i="2"/>
  <c r="G482" i="2" s="1"/>
  <c r="D483" i="2"/>
  <c r="F483" i="2" s="1"/>
  <c r="AG482" i="2"/>
  <c r="AE482" i="2"/>
  <c r="AD482" i="2"/>
  <c r="V482" i="2"/>
  <c r="T482" i="2"/>
  <c r="R482" i="2"/>
  <c r="Q482" i="2"/>
  <c r="I482" i="2"/>
  <c r="E482" i="2"/>
  <c r="AD481" i="2"/>
  <c r="Q481" i="2"/>
  <c r="S481" i="2" s="1"/>
  <c r="D481" i="2"/>
  <c r="AG480" i="2"/>
  <c r="AE480" i="2"/>
  <c r="V480" i="2"/>
  <c r="T480" i="2"/>
  <c r="R480" i="2"/>
  <c r="I480" i="2"/>
  <c r="G480" i="2"/>
  <c r="E480" i="2"/>
  <c r="AH479" i="2"/>
  <c r="U479" i="2"/>
  <c r="W479" i="2" s="1"/>
  <c r="Y479" i="2" s="1"/>
  <c r="AA479" i="2" s="1"/>
  <c r="AC479" i="2" s="1"/>
  <c r="F479" i="2"/>
  <c r="H479" i="2" s="1"/>
  <c r="J479" i="2" s="1"/>
  <c r="AF477" i="2"/>
  <c r="AH477" i="2" s="1"/>
  <c r="AJ477" i="2" s="1"/>
  <c r="AL477" i="2" s="1"/>
  <c r="S477" i="2"/>
  <c r="U477" i="2" s="1"/>
  <c r="W477" i="2" s="1"/>
  <c r="Y477" i="2" s="1"/>
  <c r="AA477" i="2" s="1"/>
  <c r="AC477" i="2" s="1"/>
  <c r="F477" i="2"/>
  <c r="AF476" i="2"/>
  <c r="AH476" i="2" s="1"/>
  <c r="AJ476" i="2" s="1"/>
  <c r="AL476" i="2" s="1"/>
  <c r="S476" i="2"/>
  <c r="U476" i="2" s="1"/>
  <c r="W476" i="2" s="1"/>
  <c r="Y476" i="2" s="1"/>
  <c r="AA476" i="2" s="1"/>
  <c r="AC476" i="2" s="1"/>
  <c r="F476" i="2"/>
  <c r="H476" i="2" s="1"/>
  <c r="J476" i="2" s="1"/>
  <c r="AG475" i="2"/>
  <c r="AE475" i="2"/>
  <c r="AD475" i="2"/>
  <c r="V475" i="2"/>
  <c r="T475" i="2"/>
  <c r="R475" i="2"/>
  <c r="Q475" i="2"/>
  <c r="I475" i="2"/>
  <c r="G475" i="2"/>
  <c r="E475" i="2"/>
  <c r="D475" i="2"/>
  <c r="U472" i="2"/>
  <c r="H472" i="2"/>
  <c r="V471" i="2"/>
  <c r="T471" i="2"/>
  <c r="S471" i="2"/>
  <c r="R471" i="2"/>
  <c r="Q471" i="2"/>
  <c r="I471" i="2"/>
  <c r="G471" i="2"/>
  <c r="W470" i="2"/>
  <c r="W469" i="2" s="1"/>
  <c r="J470" i="2"/>
  <c r="J469" i="2" s="1"/>
  <c r="V469" i="2"/>
  <c r="I469" i="2"/>
  <c r="AH468" i="2"/>
  <c r="S468" i="2"/>
  <c r="U468" i="2" s="1"/>
  <c r="W468" i="2" s="1"/>
  <c r="H468" i="2"/>
  <c r="AG467" i="2"/>
  <c r="AF467" i="2"/>
  <c r="AE467" i="2"/>
  <c r="AD467" i="2"/>
  <c r="V467" i="2"/>
  <c r="T467" i="2"/>
  <c r="S467" i="2"/>
  <c r="R467" i="2"/>
  <c r="Q467" i="2"/>
  <c r="I467" i="2"/>
  <c r="G467" i="2"/>
  <c r="E467" i="2"/>
  <c r="D467" i="2"/>
  <c r="AH466" i="2"/>
  <c r="S466" i="2"/>
  <c r="AG465" i="2"/>
  <c r="AF465" i="2"/>
  <c r="AE465" i="2"/>
  <c r="AD465" i="2"/>
  <c r="V465" i="2"/>
  <c r="T465" i="2"/>
  <c r="R465" i="2"/>
  <c r="Q465" i="2"/>
  <c r="I465" i="2"/>
  <c r="G465" i="2"/>
  <c r="E465" i="2"/>
  <c r="D465" i="2"/>
  <c r="AF463" i="2"/>
  <c r="S463" i="2"/>
  <c r="U463" i="2" s="1"/>
  <c r="U462" i="2" s="1"/>
  <c r="F463" i="2"/>
  <c r="AG462" i="2"/>
  <c r="AE462" i="2"/>
  <c r="AD462" i="2"/>
  <c r="V462" i="2"/>
  <c r="T462" i="2"/>
  <c r="R462" i="2"/>
  <c r="Q462" i="2"/>
  <c r="I462" i="2"/>
  <c r="G462" i="2"/>
  <c r="E462" i="2"/>
  <c r="D462" i="2"/>
  <c r="J459" i="2"/>
  <c r="I458" i="2"/>
  <c r="AF457" i="2"/>
  <c r="AH457" i="2" s="1"/>
  <c r="AJ457" i="2" s="1"/>
  <c r="AL457" i="2" s="1"/>
  <c r="S457" i="2"/>
  <c r="U457" i="2" s="1"/>
  <c r="W457" i="2" s="1"/>
  <c r="Y457" i="2" s="1"/>
  <c r="AA457" i="2" s="1"/>
  <c r="AC457" i="2" s="1"/>
  <c r="I457" i="2"/>
  <c r="F457" i="2"/>
  <c r="AF456" i="2"/>
  <c r="AH456" i="2" s="1"/>
  <c r="AJ456" i="2" s="1"/>
  <c r="AL456" i="2" s="1"/>
  <c r="S456" i="2"/>
  <c r="U456" i="2" s="1"/>
  <c r="W456" i="2" s="1"/>
  <c r="Y456" i="2" s="1"/>
  <c r="AA456" i="2" s="1"/>
  <c r="AC456" i="2" s="1"/>
  <c r="I456" i="2"/>
  <c r="F456" i="2"/>
  <c r="H456" i="2" s="1"/>
  <c r="AF455" i="2"/>
  <c r="AH455" i="2" s="1"/>
  <c r="AJ455" i="2" s="1"/>
  <c r="AL455" i="2" s="1"/>
  <c r="S455" i="2"/>
  <c r="I455" i="2"/>
  <c r="G455" i="2"/>
  <c r="F455" i="2"/>
  <c r="W454" i="2"/>
  <c r="H454" i="2"/>
  <c r="J454" i="2" s="1"/>
  <c r="AG453" i="2"/>
  <c r="AE453" i="2"/>
  <c r="AD453" i="2"/>
  <c r="V453" i="2"/>
  <c r="T453" i="2"/>
  <c r="R453" i="2"/>
  <c r="Q453" i="2"/>
  <c r="I453" i="2"/>
  <c r="G453" i="2"/>
  <c r="E453" i="2"/>
  <c r="D453" i="2"/>
  <c r="W451" i="2"/>
  <c r="W449" i="2" s="1"/>
  <c r="W448" i="2" s="1"/>
  <c r="H451" i="2"/>
  <c r="H449" i="2" s="1"/>
  <c r="H448" i="2" s="1"/>
  <c r="V449" i="2"/>
  <c r="V448" i="2" s="1"/>
  <c r="I449" i="2"/>
  <c r="I448" i="2" s="1"/>
  <c r="G449" i="2"/>
  <c r="G448" i="2" s="1"/>
  <c r="W447" i="2"/>
  <c r="W445" i="2" s="1"/>
  <c r="W444" i="2" s="1"/>
  <c r="H447" i="2"/>
  <c r="J447" i="2" s="1"/>
  <c r="V445" i="2"/>
  <c r="V444" i="2" s="1"/>
  <c r="I445" i="2"/>
  <c r="I444" i="2" s="1"/>
  <c r="G445" i="2"/>
  <c r="G444" i="2" s="1"/>
  <c r="W443" i="2"/>
  <c r="W441" i="2" s="1"/>
  <c r="W440" i="2" s="1"/>
  <c r="H443" i="2"/>
  <c r="J443" i="2" s="1"/>
  <c r="V441" i="2"/>
  <c r="V440" i="2" s="1"/>
  <c r="I441" i="2"/>
  <c r="I440" i="2" s="1"/>
  <c r="G441" i="2"/>
  <c r="G440" i="2" s="1"/>
  <c r="AH439" i="2"/>
  <c r="AJ439" i="2" s="1"/>
  <c r="U439" i="2"/>
  <c r="F439" i="2"/>
  <c r="AG438" i="2"/>
  <c r="AE438" i="2"/>
  <c r="AD438" i="2"/>
  <c r="V438" i="2"/>
  <c r="T438" i="2"/>
  <c r="R438" i="2"/>
  <c r="Q438" i="2"/>
  <c r="I438" i="2"/>
  <c r="G438" i="2"/>
  <c r="E438" i="2"/>
  <c r="D438" i="2"/>
  <c r="W437" i="2"/>
  <c r="H437" i="2"/>
  <c r="J437" i="2" s="1"/>
  <c r="J436" i="2"/>
  <c r="L436" i="2" s="1"/>
  <c r="I434" i="2"/>
  <c r="I433" i="2" s="1"/>
  <c r="V433" i="2"/>
  <c r="G433" i="2"/>
  <c r="H432" i="2"/>
  <c r="J432" i="2" s="1"/>
  <c r="L432" i="2" s="1"/>
  <c r="N432" i="2" s="1"/>
  <c r="P432" i="2" s="1"/>
  <c r="J431" i="2"/>
  <c r="I429" i="2"/>
  <c r="I428" i="2" s="1"/>
  <c r="V428" i="2"/>
  <c r="G428" i="2"/>
  <c r="H427" i="2"/>
  <c r="J427" i="2" s="1"/>
  <c r="AF426" i="2"/>
  <c r="AH426" i="2" s="1"/>
  <c r="S426" i="2"/>
  <c r="F426" i="2"/>
  <c r="F425" i="2" s="1"/>
  <c r="AG425" i="2"/>
  <c r="AE425" i="2"/>
  <c r="AD425" i="2"/>
  <c r="V425" i="2"/>
  <c r="T425" i="2"/>
  <c r="R425" i="2"/>
  <c r="Q425" i="2"/>
  <c r="I425" i="2"/>
  <c r="G425" i="2"/>
  <c r="E425" i="2"/>
  <c r="D425" i="2"/>
  <c r="AH421" i="2"/>
  <c r="S421" i="2"/>
  <c r="U421" i="2" s="1"/>
  <c r="F421" i="2"/>
  <c r="H421" i="2" s="1"/>
  <c r="AG420" i="2"/>
  <c r="AG419" i="2" s="1"/>
  <c r="AE420" i="2"/>
  <c r="AE419" i="2" s="1"/>
  <c r="AD420" i="2"/>
  <c r="AD419" i="2" s="1"/>
  <c r="V420" i="2"/>
  <c r="V419" i="2" s="1"/>
  <c r="T420" i="2"/>
  <c r="R420" i="2"/>
  <c r="R419" i="2" s="1"/>
  <c r="Q420" i="2"/>
  <c r="Q419" i="2" s="1"/>
  <c r="I420" i="2"/>
  <c r="I419" i="2" s="1"/>
  <c r="G420" i="2"/>
  <c r="G419" i="2" s="1"/>
  <c r="E420" i="2"/>
  <c r="E419" i="2" s="1"/>
  <c r="D420" i="2"/>
  <c r="D419" i="2" s="1"/>
  <c r="AF418" i="2"/>
  <c r="AH418" i="2" s="1"/>
  <c r="AJ418" i="2" s="1"/>
  <c r="AL418" i="2" s="1"/>
  <c r="S418" i="2"/>
  <c r="U418" i="2" s="1"/>
  <c r="W418" i="2" s="1"/>
  <c r="Y418" i="2" s="1"/>
  <c r="AA418" i="2" s="1"/>
  <c r="AC418" i="2" s="1"/>
  <c r="F418" i="2"/>
  <c r="H418" i="2" s="1"/>
  <c r="J418" i="2" s="1"/>
  <c r="L418" i="2" s="1"/>
  <c r="N418" i="2" s="1"/>
  <c r="P418" i="2" s="1"/>
  <c r="AF417" i="2"/>
  <c r="S417" i="2"/>
  <c r="F417" i="2"/>
  <c r="AG416" i="2"/>
  <c r="AE416" i="2"/>
  <c r="AD416" i="2"/>
  <c r="V416" i="2"/>
  <c r="T416" i="2"/>
  <c r="R416" i="2"/>
  <c r="Q416" i="2"/>
  <c r="I416" i="2"/>
  <c r="G416" i="2"/>
  <c r="E416" i="2"/>
  <c r="D416" i="2"/>
  <c r="AF414" i="2"/>
  <c r="S414" i="2"/>
  <c r="I414" i="2"/>
  <c r="I413" i="2" s="1"/>
  <c r="D414" i="2"/>
  <c r="F414" i="2" s="1"/>
  <c r="F413" i="2" s="1"/>
  <c r="AG413" i="2"/>
  <c r="AE413" i="2"/>
  <c r="AD413" i="2"/>
  <c r="V413" i="2"/>
  <c r="T413" i="2"/>
  <c r="R413" i="2"/>
  <c r="Q413" i="2"/>
  <c r="G413" i="2"/>
  <c r="E413" i="2"/>
  <c r="AH412" i="2"/>
  <c r="AJ412" i="2" s="1"/>
  <c r="AL412" i="2" s="1"/>
  <c r="U412" i="2"/>
  <c r="W412" i="2" s="1"/>
  <c r="Y412" i="2" s="1"/>
  <c r="AA412" i="2" s="1"/>
  <c r="AC412" i="2" s="1"/>
  <c r="F412" i="2"/>
  <c r="H412" i="2" s="1"/>
  <c r="J412" i="2" s="1"/>
  <c r="AF410" i="2"/>
  <c r="S410" i="2"/>
  <c r="F410" i="2"/>
  <c r="H410" i="2" s="1"/>
  <c r="J410" i="2" s="1"/>
  <c r="AF409" i="2"/>
  <c r="S409" i="2"/>
  <c r="U409" i="2" s="1"/>
  <c r="F409" i="2"/>
  <c r="H409" i="2" s="1"/>
  <c r="I408" i="2"/>
  <c r="G408" i="2"/>
  <c r="E408" i="2"/>
  <c r="D408" i="2"/>
  <c r="AF405" i="2"/>
  <c r="AH405" i="2" s="1"/>
  <c r="S405" i="2"/>
  <c r="F405" i="2"/>
  <c r="H405" i="2" s="1"/>
  <c r="AG404" i="2"/>
  <c r="AG403" i="2" s="1"/>
  <c r="AG402" i="2" s="1"/>
  <c r="AE404" i="2"/>
  <c r="AE403" i="2" s="1"/>
  <c r="AE402" i="2" s="1"/>
  <c r="AD404" i="2"/>
  <c r="AD403" i="2" s="1"/>
  <c r="AD402" i="2" s="1"/>
  <c r="V404" i="2"/>
  <c r="V403" i="2" s="1"/>
  <c r="V402" i="2" s="1"/>
  <c r="T404" i="2"/>
  <c r="T403" i="2" s="1"/>
  <c r="T402" i="2" s="1"/>
  <c r="R404" i="2"/>
  <c r="R403" i="2" s="1"/>
  <c r="R402" i="2" s="1"/>
  <c r="Q404" i="2"/>
  <c r="Q403" i="2" s="1"/>
  <c r="Q402" i="2" s="1"/>
  <c r="I404" i="2"/>
  <c r="I403" i="2" s="1"/>
  <c r="I402" i="2" s="1"/>
  <c r="G404" i="2"/>
  <c r="G403" i="2" s="1"/>
  <c r="G402" i="2" s="1"/>
  <c r="E404" i="2"/>
  <c r="E403" i="2" s="1"/>
  <c r="E402" i="2" s="1"/>
  <c r="D404" i="2"/>
  <c r="D403" i="2" s="1"/>
  <c r="D402" i="2" s="1"/>
  <c r="AH401" i="2"/>
  <c r="AJ401" i="2" s="1"/>
  <c r="S401" i="2"/>
  <c r="U401" i="2" s="1"/>
  <c r="F401" i="2"/>
  <c r="AG399" i="2"/>
  <c r="AE399" i="2"/>
  <c r="AD399" i="2"/>
  <c r="V399" i="2"/>
  <c r="T399" i="2"/>
  <c r="R399" i="2"/>
  <c r="Q399" i="2"/>
  <c r="I399" i="2"/>
  <c r="G399" i="2"/>
  <c r="E399" i="2"/>
  <c r="D399" i="2"/>
  <c r="AH398" i="2"/>
  <c r="S398" i="2"/>
  <c r="F398" i="2"/>
  <c r="AG396" i="2"/>
  <c r="AE396" i="2"/>
  <c r="AD396" i="2"/>
  <c r="V396" i="2"/>
  <c r="T396" i="2"/>
  <c r="R396" i="2"/>
  <c r="Q396" i="2"/>
  <c r="I396" i="2"/>
  <c r="G396" i="2"/>
  <c r="E396" i="2"/>
  <c r="D396" i="2"/>
  <c r="AH392" i="2"/>
  <c r="U392" i="2"/>
  <c r="W392" i="2" s="1"/>
  <c r="F392" i="2"/>
  <c r="H392" i="2" s="1"/>
  <c r="AG390" i="2"/>
  <c r="AE390" i="2"/>
  <c r="AD390" i="2"/>
  <c r="V390" i="2"/>
  <c r="T390" i="2"/>
  <c r="R390" i="2"/>
  <c r="Q390" i="2"/>
  <c r="I390" i="2"/>
  <c r="G390" i="2"/>
  <c r="E390" i="2"/>
  <c r="D390" i="2"/>
  <c r="AF389" i="2"/>
  <c r="AF387" i="2" s="1"/>
  <c r="S389" i="2"/>
  <c r="I389" i="2"/>
  <c r="I387" i="2" s="1"/>
  <c r="F389" i="2"/>
  <c r="AG387" i="2"/>
  <c r="AE387" i="2"/>
  <c r="AD387" i="2"/>
  <c r="V387" i="2"/>
  <c r="T387" i="2"/>
  <c r="R387" i="2"/>
  <c r="Q387" i="2"/>
  <c r="G387" i="2"/>
  <c r="E387" i="2"/>
  <c r="D387" i="2"/>
  <c r="AF386" i="2"/>
  <c r="S386" i="2"/>
  <c r="F386" i="2"/>
  <c r="H386" i="2" s="1"/>
  <c r="J386" i="2" s="1"/>
  <c r="AG385" i="2"/>
  <c r="AE385" i="2"/>
  <c r="AD385" i="2"/>
  <c r="V385" i="2"/>
  <c r="T385" i="2"/>
  <c r="R385" i="2"/>
  <c r="Q385" i="2"/>
  <c r="I385" i="2"/>
  <c r="G385" i="2"/>
  <c r="E385" i="2"/>
  <c r="D385" i="2"/>
  <c r="AF384" i="2"/>
  <c r="AH384" i="2" s="1"/>
  <c r="AJ384" i="2" s="1"/>
  <c r="AL384" i="2" s="1"/>
  <c r="S384" i="2"/>
  <c r="U384" i="2" s="1"/>
  <c r="W384" i="2" s="1"/>
  <c r="Y384" i="2" s="1"/>
  <c r="AA384" i="2" s="1"/>
  <c r="AC384" i="2" s="1"/>
  <c r="G384" i="2"/>
  <c r="G382" i="2" s="1"/>
  <c r="F384" i="2"/>
  <c r="AD383" i="2"/>
  <c r="AF383" i="2" s="1"/>
  <c r="AH383" i="2" s="1"/>
  <c r="Q383" i="2"/>
  <c r="S383" i="2" s="1"/>
  <c r="U383" i="2" s="1"/>
  <c r="D383" i="2"/>
  <c r="F383" i="2" s="1"/>
  <c r="AG382" i="2"/>
  <c r="AE382" i="2"/>
  <c r="V382" i="2"/>
  <c r="T382" i="2"/>
  <c r="R382" i="2"/>
  <c r="I382" i="2"/>
  <c r="E382" i="2"/>
  <c r="AF381" i="2"/>
  <c r="S381" i="2"/>
  <c r="F381" i="2"/>
  <c r="F379" i="2" s="1"/>
  <c r="W380" i="2"/>
  <c r="G380" i="2"/>
  <c r="I379" i="2"/>
  <c r="E379" i="2"/>
  <c r="D379" i="2"/>
  <c r="AF376" i="2"/>
  <c r="S376" i="2"/>
  <c r="U376" i="2" s="1"/>
  <c r="F376" i="2"/>
  <c r="H376" i="2" s="1"/>
  <c r="H375" i="2" s="1"/>
  <c r="AG375" i="2"/>
  <c r="AE375" i="2"/>
  <c r="AD375" i="2"/>
  <c r="V375" i="2"/>
  <c r="T375" i="2"/>
  <c r="R375" i="2"/>
  <c r="Q375" i="2"/>
  <c r="I375" i="2"/>
  <c r="G375" i="2"/>
  <c r="E375" i="2"/>
  <c r="D375" i="2"/>
  <c r="AF374" i="2"/>
  <c r="AF372" i="2" s="1"/>
  <c r="S374" i="2"/>
  <c r="U374" i="2" s="1"/>
  <c r="F374" i="2"/>
  <c r="H374" i="2" s="1"/>
  <c r="W373" i="2"/>
  <c r="G373" i="2"/>
  <c r="G372" i="2" s="1"/>
  <c r="AG372" i="2"/>
  <c r="AE372" i="2"/>
  <c r="AD372" i="2"/>
  <c r="V372" i="2"/>
  <c r="T372" i="2"/>
  <c r="T368" i="2" s="1"/>
  <c r="R372" i="2"/>
  <c r="Q372" i="2"/>
  <c r="I372" i="2"/>
  <c r="E372" i="2"/>
  <c r="D372" i="2"/>
  <c r="W371" i="2"/>
  <c r="G371" i="2"/>
  <c r="W370" i="2"/>
  <c r="H370" i="2"/>
  <c r="J370" i="2" s="1"/>
  <c r="V369" i="2"/>
  <c r="I369" i="2"/>
  <c r="AF367" i="2"/>
  <c r="AH367" i="2" s="1"/>
  <c r="AH366" i="2" s="1"/>
  <c r="S367" i="2"/>
  <c r="U367" i="2" s="1"/>
  <c r="F367" i="2"/>
  <c r="AG366" i="2"/>
  <c r="AE366" i="2"/>
  <c r="AD366" i="2"/>
  <c r="V366" i="2"/>
  <c r="T366" i="2"/>
  <c r="R366" i="2"/>
  <c r="Q366" i="2"/>
  <c r="I366" i="2"/>
  <c r="G366" i="2"/>
  <c r="E366" i="2"/>
  <c r="D366" i="2"/>
  <c r="AF365" i="2"/>
  <c r="AF364" i="2" s="1"/>
  <c r="S365" i="2"/>
  <c r="F365" i="2"/>
  <c r="AG364" i="2"/>
  <c r="AE364" i="2"/>
  <c r="AD364" i="2"/>
  <c r="V364" i="2"/>
  <c r="T364" i="2"/>
  <c r="R364" i="2"/>
  <c r="Q364" i="2"/>
  <c r="I364" i="2"/>
  <c r="G364" i="2"/>
  <c r="E364" i="2"/>
  <c r="D364" i="2"/>
  <c r="W361" i="2"/>
  <c r="W360" i="2" s="1"/>
  <c r="W359" i="2" s="1"/>
  <c r="G361" i="2"/>
  <c r="V360" i="2"/>
  <c r="V359" i="2" s="1"/>
  <c r="I360" i="2"/>
  <c r="I359" i="2" s="1"/>
  <c r="W358" i="2"/>
  <c r="W357" i="2" s="1"/>
  <c r="H358" i="2"/>
  <c r="J358" i="2" s="1"/>
  <c r="V357" i="2"/>
  <c r="I357" i="2"/>
  <c r="G357" i="2"/>
  <c r="W356" i="2"/>
  <c r="H356" i="2"/>
  <c r="J356" i="2" s="1"/>
  <c r="J355" i="2"/>
  <c r="W354" i="2"/>
  <c r="G354" i="2"/>
  <c r="F354" i="2"/>
  <c r="AG353" i="2"/>
  <c r="AG352" i="2" s="1"/>
  <c r="AF353" i="2"/>
  <c r="AF352" i="2" s="1"/>
  <c r="AE353" i="2"/>
  <c r="AD353" i="2"/>
  <c r="AD352" i="2" s="1"/>
  <c r="V353" i="2"/>
  <c r="T353" i="2"/>
  <c r="T352" i="2" s="1"/>
  <c r="S353" i="2"/>
  <c r="S352" i="2" s="1"/>
  <c r="R353" i="2"/>
  <c r="R352" i="2" s="1"/>
  <c r="Q353" i="2"/>
  <c r="Q352" i="2" s="1"/>
  <c r="I353" i="2"/>
  <c r="G353" i="2"/>
  <c r="F353" i="2"/>
  <c r="F352" i="2" s="1"/>
  <c r="E353" i="2"/>
  <c r="E352" i="2" s="1"/>
  <c r="D353" i="2"/>
  <c r="D352" i="2" s="1"/>
  <c r="AE352" i="2"/>
  <c r="W351" i="2"/>
  <c r="W350" i="2" s="1"/>
  <c r="H351" i="2"/>
  <c r="J351" i="2" s="1"/>
  <c r="AG350" i="2"/>
  <c r="AF350" i="2"/>
  <c r="AE350" i="2"/>
  <c r="AD350" i="2"/>
  <c r="V350" i="2"/>
  <c r="T350" i="2"/>
  <c r="S350" i="2"/>
  <c r="R350" i="2"/>
  <c r="Q350" i="2"/>
  <c r="I350" i="2"/>
  <c r="G350" i="2"/>
  <c r="AF349" i="2"/>
  <c r="AH349" i="2" s="1"/>
  <c r="S349" i="2"/>
  <c r="U349" i="2" s="1"/>
  <c r="F349" i="2"/>
  <c r="W348" i="2"/>
  <c r="H348" i="2"/>
  <c r="J348" i="2" s="1"/>
  <c r="AG347" i="2"/>
  <c r="AE347" i="2"/>
  <c r="AD347" i="2"/>
  <c r="V347" i="2"/>
  <c r="T347" i="2"/>
  <c r="R347" i="2"/>
  <c r="Q347" i="2"/>
  <c r="I347" i="2"/>
  <c r="G347" i="2"/>
  <c r="E347" i="2"/>
  <c r="D347" i="2"/>
  <c r="AF346" i="2"/>
  <c r="AF344" i="2" s="1"/>
  <c r="S346" i="2"/>
  <c r="U346" i="2" s="1"/>
  <c r="G346" i="2"/>
  <c r="F346" i="2"/>
  <c r="W345" i="2"/>
  <c r="G345" i="2"/>
  <c r="AG344" i="2"/>
  <c r="AE344" i="2"/>
  <c r="AD344" i="2"/>
  <c r="V344" i="2"/>
  <c r="T344" i="2"/>
  <c r="R344" i="2"/>
  <c r="Q344" i="2"/>
  <c r="I344" i="2"/>
  <c r="E344" i="2"/>
  <c r="D344" i="2"/>
  <c r="AF341" i="2"/>
  <c r="AF340" i="2" s="1"/>
  <c r="S341" i="2"/>
  <c r="F341" i="2"/>
  <c r="AG340" i="2"/>
  <c r="AE340" i="2"/>
  <c r="AD340" i="2"/>
  <c r="V340" i="2"/>
  <c r="T340" i="2"/>
  <c r="R340" i="2"/>
  <c r="Q340" i="2"/>
  <c r="I340" i="2"/>
  <c r="G340" i="2"/>
  <c r="E340" i="2"/>
  <c r="D340" i="2"/>
  <c r="AF339" i="2"/>
  <c r="S339" i="2"/>
  <c r="F339" i="2"/>
  <c r="AG338" i="2"/>
  <c r="AE338" i="2"/>
  <c r="AD338" i="2"/>
  <c r="V338" i="2"/>
  <c r="T338" i="2"/>
  <c r="R338" i="2"/>
  <c r="Q338" i="2"/>
  <c r="I338" i="2"/>
  <c r="G338" i="2"/>
  <c r="E338" i="2"/>
  <c r="D338" i="2"/>
  <c r="AF337" i="2"/>
  <c r="AH337" i="2" s="1"/>
  <c r="S337" i="2"/>
  <c r="F337" i="2"/>
  <c r="H337" i="2" s="1"/>
  <c r="AG336" i="2"/>
  <c r="AE336" i="2"/>
  <c r="AD336" i="2"/>
  <c r="V336" i="2"/>
  <c r="T336" i="2"/>
  <c r="R336" i="2"/>
  <c r="Q336" i="2"/>
  <c r="I336" i="2"/>
  <c r="G336" i="2"/>
  <c r="E336" i="2"/>
  <c r="D336" i="2"/>
  <c r="W332" i="2"/>
  <c r="W331" i="2" s="1"/>
  <c r="H332" i="2"/>
  <c r="J332" i="2" s="1"/>
  <c r="V331" i="2"/>
  <c r="I331" i="2"/>
  <c r="I330" i="2" s="1"/>
  <c r="G331" i="2"/>
  <c r="G330" i="2" s="1"/>
  <c r="AF329" i="2"/>
  <c r="AF328" i="2" s="1"/>
  <c r="S329" i="2"/>
  <c r="F329" i="2"/>
  <c r="AG328" i="2"/>
  <c r="AE328" i="2"/>
  <c r="AD328" i="2"/>
  <c r="V328" i="2"/>
  <c r="T328" i="2"/>
  <c r="R328" i="2"/>
  <c r="Q328" i="2"/>
  <c r="I328" i="2"/>
  <c r="G328" i="2"/>
  <c r="E328" i="2"/>
  <c r="D328" i="2"/>
  <c r="AF327" i="2"/>
  <c r="S327" i="2"/>
  <c r="F327" i="2"/>
  <c r="AG326" i="2"/>
  <c r="AE326" i="2"/>
  <c r="AD326" i="2"/>
  <c r="V326" i="2"/>
  <c r="T326" i="2"/>
  <c r="R326" i="2"/>
  <c r="Q326" i="2"/>
  <c r="I326" i="2"/>
  <c r="G326" i="2"/>
  <c r="E326" i="2"/>
  <c r="D326" i="2"/>
  <c r="AF313" i="2"/>
  <c r="AF312" i="2" s="1"/>
  <c r="S313" i="2"/>
  <c r="F313" i="2"/>
  <c r="AG312" i="2"/>
  <c r="AE312" i="2"/>
  <c r="AD312" i="2"/>
  <c r="V312" i="2"/>
  <c r="T312" i="2"/>
  <c r="R312" i="2"/>
  <c r="Q312" i="2"/>
  <c r="I312" i="2"/>
  <c r="G312" i="2"/>
  <c r="E312" i="2"/>
  <c r="D312" i="2"/>
  <c r="AF311" i="2"/>
  <c r="AF310" i="2" s="1"/>
  <c r="S311" i="2"/>
  <c r="F311" i="2"/>
  <c r="AG310" i="2"/>
  <c r="AE310" i="2"/>
  <c r="AD310" i="2"/>
  <c r="V310" i="2"/>
  <c r="T310" i="2"/>
  <c r="R310" i="2"/>
  <c r="Q310" i="2"/>
  <c r="I310" i="2"/>
  <c r="G310" i="2"/>
  <c r="E310" i="2"/>
  <c r="D310" i="2"/>
  <c r="AH308" i="2"/>
  <c r="AJ308" i="2" s="1"/>
  <c r="AL308" i="2" s="1"/>
  <c r="U308" i="2"/>
  <c r="F308" i="2"/>
  <c r="H308" i="2" s="1"/>
  <c r="J308" i="2" s="1"/>
  <c r="AH307" i="2"/>
  <c r="U307" i="2"/>
  <c r="W307" i="2" s="1"/>
  <c r="Y307" i="2" s="1"/>
  <c r="AA307" i="2" s="1"/>
  <c r="AC307" i="2" s="1"/>
  <c r="F307" i="2"/>
  <c r="H307" i="2" s="1"/>
  <c r="AG306" i="2"/>
  <c r="AE306" i="2"/>
  <c r="AD306" i="2"/>
  <c r="V306" i="2"/>
  <c r="T306" i="2"/>
  <c r="R306" i="2"/>
  <c r="Q306" i="2"/>
  <c r="I306" i="2"/>
  <c r="G306" i="2"/>
  <c r="E306" i="2"/>
  <c r="D306" i="2"/>
  <c r="AH304" i="2"/>
  <c r="AH303" i="2" s="1"/>
  <c r="U304" i="2"/>
  <c r="W304" i="2" s="1"/>
  <c r="F304" i="2"/>
  <c r="H304" i="2" s="1"/>
  <c r="AG303" i="2"/>
  <c r="AE303" i="2"/>
  <c r="AD303" i="2"/>
  <c r="V303" i="2"/>
  <c r="T303" i="2"/>
  <c r="R303" i="2"/>
  <c r="Q303" i="2"/>
  <c r="I303" i="2"/>
  <c r="G303" i="2"/>
  <c r="E303" i="2"/>
  <c r="D303" i="2"/>
  <c r="W302" i="2"/>
  <c r="W301" i="2" s="1"/>
  <c r="F302" i="2"/>
  <c r="AG301" i="2"/>
  <c r="AE301" i="2"/>
  <c r="AD301" i="2"/>
  <c r="V301" i="2"/>
  <c r="T301" i="2"/>
  <c r="R301" i="2"/>
  <c r="Q301" i="2"/>
  <c r="I301" i="2"/>
  <c r="G301" i="2"/>
  <c r="E301" i="2"/>
  <c r="D301" i="2"/>
  <c r="AF300" i="2"/>
  <c r="S300" i="2"/>
  <c r="F300" i="2"/>
  <c r="H300" i="2" s="1"/>
  <c r="AG299" i="2"/>
  <c r="AE299" i="2"/>
  <c r="AD299" i="2"/>
  <c r="V299" i="2"/>
  <c r="T299" i="2"/>
  <c r="R299" i="2"/>
  <c r="Q299" i="2"/>
  <c r="I299" i="2"/>
  <c r="G299" i="2"/>
  <c r="E299" i="2"/>
  <c r="D299" i="2"/>
  <c r="AF298" i="2"/>
  <c r="AH298" i="2" s="1"/>
  <c r="S298" i="2"/>
  <c r="U298" i="2" s="1"/>
  <c r="F298" i="2"/>
  <c r="F297" i="2" s="1"/>
  <c r="AG297" i="2"/>
  <c r="AE297" i="2"/>
  <c r="AD297" i="2"/>
  <c r="V297" i="2"/>
  <c r="T297" i="2"/>
  <c r="R297" i="2"/>
  <c r="Q297" i="2"/>
  <c r="I297" i="2"/>
  <c r="G297" i="2"/>
  <c r="E297" i="2"/>
  <c r="D297" i="2"/>
  <c r="AH293" i="2"/>
  <c r="S293" i="2"/>
  <c r="U293" i="2" s="1"/>
  <c r="F293" i="2"/>
  <c r="H293" i="2" s="1"/>
  <c r="H292" i="2" s="1"/>
  <c r="AG292" i="2"/>
  <c r="AE292" i="2"/>
  <c r="AD292" i="2"/>
  <c r="V292" i="2"/>
  <c r="T292" i="2"/>
  <c r="R292" i="2"/>
  <c r="Q292" i="2"/>
  <c r="I292" i="2"/>
  <c r="G292" i="2"/>
  <c r="E292" i="2"/>
  <c r="D292" i="2"/>
  <c r="AH291" i="2"/>
  <c r="AJ291" i="2" s="1"/>
  <c r="S291" i="2"/>
  <c r="U291" i="2" s="1"/>
  <c r="F291" i="2"/>
  <c r="H291" i="2" s="1"/>
  <c r="AG290" i="2"/>
  <c r="AE290" i="2"/>
  <c r="AD290" i="2"/>
  <c r="V290" i="2"/>
  <c r="T290" i="2"/>
  <c r="R290" i="2"/>
  <c r="Q290" i="2"/>
  <c r="I290" i="2"/>
  <c r="G290" i="2"/>
  <c r="E290" i="2"/>
  <c r="D290" i="2"/>
  <c r="AF289" i="2"/>
  <c r="AH289" i="2" s="1"/>
  <c r="S289" i="2"/>
  <c r="F289" i="2"/>
  <c r="F288" i="2" s="1"/>
  <c r="AG288" i="2"/>
  <c r="AE288" i="2"/>
  <c r="AD288" i="2"/>
  <c r="V288" i="2"/>
  <c r="T288" i="2"/>
  <c r="R288" i="2"/>
  <c r="Q288" i="2"/>
  <c r="I288" i="2"/>
  <c r="G288" i="2"/>
  <c r="E288" i="2"/>
  <c r="D288" i="2"/>
  <c r="AF287" i="2"/>
  <c r="AF286" i="2" s="1"/>
  <c r="S287" i="2"/>
  <c r="S286" i="2" s="1"/>
  <c r="F287" i="2"/>
  <c r="AG286" i="2"/>
  <c r="AE286" i="2"/>
  <c r="AD286" i="2"/>
  <c r="V286" i="2"/>
  <c r="T286" i="2"/>
  <c r="R286" i="2"/>
  <c r="Q286" i="2"/>
  <c r="I286" i="2"/>
  <c r="G286" i="2"/>
  <c r="E286" i="2"/>
  <c r="D286" i="2"/>
  <c r="AF282" i="2"/>
  <c r="AH282" i="2" s="1"/>
  <c r="S282" i="2"/>
  <c r="F282" i="2"/>
  <c r="AG281" i="2"/>
  <c r="AE281" i="2"/>
  <c r="AD281" i="2"/>
  <c r="V281" i="2"/>
  <c r="T281" i="2"/>
  <c r="R281" i="2"/>
  <c r="Q281" i="2"/>
  <c r="I281" i="2"/>
  <c r="G281" i="2"/>
  <c r="E281" i="2"/>
  <c r="D281" i="2"/>
  <c r="AF280" i="2"/>
  <c r="AH280" i="2" s="1"/>
  <c r="AJ280" i="2" s="1"/>
  <c r="AL280" i="2" s="1"/>
  <c r="S280" i="2"/>
  <c r="U280" i="2" s="1"/>
  <c r="W280" i="2" s="1"/>
  <c r="Y280" i="2" s="1"/>
  <c r="AA280" i="2" s="1"/>
  <c r="AC280" i="2" s="1"/>
  <c r="F280" i="2"/>
  <c r="H280" i="2" s="1"/>
  <c r="J280" i="2" s="1"/>
  <c r="L280" i="2" s="1"/>
  <c r="N280" i="2" s="1"/>
  <c r="P280" i="2" s="1"/>
  <c r="AD278" i="2"/>
  <c r="Q278" i="2"/>
  <c r="Q276" i="2" s="1"/>
  <c r="F278" i="2"/>
  <c r="H278" i="2" s="1"/>
  <c r="J278" i="2" s="1"/>
  <c r="L278" i="2" s="1"/>
  <c r="N278" i="2" s="1"/>
  <c r="P278" i="2" s="1"/>
  <c r="AF277" i="2"/>
  <c r="S277" i="2"/>
  <c r="F277" i="2"/>
  <c r="I276" i="2"/>
  <c r="G276" i="2"/>
  <c r="E276" i="2"/>
  <c r="D276" i="2"/>
  <c r="AF273" i="2"/>
  <c r="S273" i="2"/>
  <c r="F273" i="2"/>
  <c r="F272" i="2" s="1"/>
  <c r="F271" i="2" s="1"/>
  <c r="AG272" i="2"/>
  <c r="AG271" i="2" s="1"/>
  <c r="AE272" i="2"/>
  <c r="AE271" i="2" s="1"/>
  <c r="AD272" i="2"/>
  <c r="AD271" i="2" s="1"/>
  <c r="V272" i="2"/>
  <c r="V271" i="2" s="1"/>
  <c r="T272" i="2"/>
  <c r="T271" i="2" s="1"/>
  <c r="R272" i="2"/>
  <c r="R271" i="2" s="1"/>
  <c r="Q272" i="2"/>
  <c r="Q271" i="2" s="1"/>
  <c r="I272" i="2"/>
  <c r="I271" i="2" s="1"/>
  <c r="G272" i="2"/>
  <c r="G271" i="2" s="1"/>
  <c r="E272" i="2"/>
  <c r="E271" i="2" s="1"/>
  <c r="D272" i="2"/>
  <c r="D271" i="2" s="1"/>
  <c r="AF270" i="2"/>
  <c r="AH270" i="2" s="1"/>
  <c r="S270" i="2"/>
  <c r="F270" i="2"/>
  <c r="AG269" i="2"/>
  <c r="AG268" i="2" s="1"/>
  <c r="AE269" i="2"/>
  <c r="AE268" i="2" s="1"/>
  <c r="AD269" i="2"/>
  <c r="AD268" i="2" s="1"/>
  <c r="V269" i="2"/>
  <c r="V268" i="2" s="1"/>
  <c r="T269" i="2"/>
  <c r="T268" i="2" s="1"/>
  <c r="R269" i="2"/>
  <c r="R268" i="2" s="1"/>
  <c r="Q269" i="2"/>
  <c r="Q268" i="2" s="1"/>
  <c r="I269" i="2"/>
  <c r="I268" i="2" s="1"/>
  <c r="G269" i="2"/>
  <c r="G268" i="2" s="1"/>
  <c r="E269" i="2"/>
  <c r="E268" i="2" s="1"/>
  <c r="D269" i="2"/>
  <c r="D268" i="2" s="1"/>
  <c r="AH266" i="2"/>
  <c r="AJ266" i="2" s="1"/>
  <c r="U266" i="2"/>
  <c r="F266" i="2"/>
  <c r="H266" i="2" s="1"/>
  <c r="J266" i="2" s="1"/>
  <c r="L266" i="2" s="1"/>
  <c r="AG265" i="2"/>
  <c r="AE265" i="2"/>
  <c r="AD265" i="2"/>
  <c r="V265" i="2"/>
  <c r="T265" i="2"/>
  <c r="R265" i="2"/>
  <c r="Q265" i="2"/>
  <c r="I265" i="2"/>
  <c r="G265" i="2"/>
  <c r="E265" i="2"/>
  <c r="D265" i="2"/>
  <c r="AH264" i="2"/>
  <c r="U264" i="2"/>
  <c r="W264" i="2" s="1"/>
  <c r="F264" i="2"/>
  <c r="H264" i="2" s="1"/>
  <c r="H263" i="2" s="1"/>
  <c r="AG263" i="2"/>
  <c r="AE263" i="2"/>
  <c r="AD263" i="2"/>
  <c r="V263" i="2"/>
  <c r="T263" i="2"/>
  <c r="R263" i="2"/>
  <c r="Q263" i="2"/>
  <c r="I263" i="2"/>
  <c r="G263" i="2"/>
  <c r="E263" i="2"/>
  <c r="D263" i="2"/>
  <c r="AF262" i="2"/>
  <c r="AF261" i="2" s="1"/>
  <c r="AF260" i="2" s="1"/>
  <c r="S262" i="2"/>
  <c r="F262" i="2"/>
  <c r="H262" i="2" s="1"/>
  <c r="AG261" i="2"/>
  <c r="AE261" i="2"/>
  <c r="AD261" i="2"/>
  <c r="V261" i="2"/>
  <c r="T261" i="2"/>
  <c r="R261" i="2"/>
  <c r="Q261" i="2"/>
  <c r="I261" i="2"/>
  <c r="G261" i="2"/>
  <c r="E261" i="2"/>
  <c r="D261" i="2"/>
  <c r="AF259" i="2"/>
  <c r="AH259" i="2" s="1"/>
  <c r="S259" i="2"/>
  <c r="F259" i="2"/>
  <c r="F258" i="2" s="1"/>
  <c r="F257" i="2" s="1"/>
  <c r="AG258" i="2"/>
  <c r="AG257" i="2" s="1"/>
  <c r="AE258" i="2"/>
  <c r="AE257" i="2" s="1"/>
  <c r="AD258" i="2"/>
  <c r="AD257" i="2" s="1"/>
  <c r="V258" i="2"/>
  <c r="V257" i="2" s="1"/>
  <c r="T258" i="2"/>
  <c r="T257" i="2" s="1"/>
  <c r="R258" i="2"/>
  <c r="R257" i="2" s="1"/>
  <c r="Q258" i="2"/>
  <c r="Q257" i="2" s="1"/>
  <c r="I258" i="2"/>
  <c r="I257" i="2" s="1"/>
  <c r="G258" i="2"/>
  <c r="G257" i="2" s="1"/>
  <c r="E258" i="2"/>
  <c r="E257" i="2" s="1"/>
  <c r="D258" i="2"/>
  <c r="D257" i="2" s="1"/>
  <c r="AF255" i="2"/>
  <c r="AH255" i="2" s="1"/>
  <c r="S255" i="2"/>
  <c r="F255" i="2"/>
  <c r="AG254" i="2"/>
  <c r="AG253" i="2" s="1"/>
  <c r="AE254" i="2"/>
  <c r="AE253" i="2" s="1"/>
  <c r="AD254" i="2"/>
  <c r="AD253" i="2" s="1"/>
  <c r="V254" i="2"/>
  <c r="V253" i="2" s="1"/>
  <c r="T254" i="2"/>
  <c r="T253" i="2" s="1"/>
  <c r="R254" i="2"/>
  <c r="R253" i="2" s="1"/>
  <c r="Q254" i="2"/>
  <c r="Q253" i="2" s="1"/>
  <c r="I254" i="2"/>
  <c r="I253" i="2" s="1"/>
  <c r="G254" i="2"/>
  <c r="G253" i="2" s="1"/>
  <c r="E254" i="2"/>
  <c r="E253" i="2" s="1"/>
  <c r="D254" i="2"/>
  <c r="D253" i="2" s="1"/>
  <c r="AF252" i="2"/>
  <c r="AF251" i="2" s="1"/>
  <c r="S252" i="2"/>
  <c r="S251" i="2" s="1"/>
  <c r="F252" i="2"/>
  <c r="AG251" i="2"/>
  <c r="AE251" i="2"/>
  <c r="AD251" i="2"/>
  <c r="V251" i="2"/>
  <c r="T251" i="2"/>
  <c r="R251" i="2"/>
  <c r="Q251" i="2"/>
  <c r="I251" i="2"/>
  <c r="G251" i="2"/>
  <c r="E251" i="2"/>
  <c r="D251" i="2"/>
  <c r="AF250" i="2"/>
  <c r="AF249" i="2" s="1"/>
  <c r="S250" i="2"/>
  <c r="F250" i="2"/>
  <c r="H250" i="2" s="1"/>
  <c r="J250" i="2" s="1"/>
  <c r="L250" i="2" s="1"/>
  <c r="AG249" i="2"/>
  <c r="AE249" i="2"/>
  <c r="AD249" i="2"/>
  <c r="V249" i="2"/>
  <c r="T249" i="2"/>
  <c r="R249" i="2"/>
  <c r="Q249" i="2"/>
  <c r="I249" i="2"/>
  <c r="G249" i="2"/>
  <c r="E249" i="2"/>
  <c r="D249" i="2"/>
  <c r="D248" i="2" s="1"/>
  <c r="AF245" i="2"/>
  <c r="AH245" i="2" s="1"/>
  <c r="AJ245" i="2" s="1"/>
  <c r="AL245" i="2" s="1"/>
  <c r="S245" i="2"/>
  <c r="U245" i="2" s="1"/>
  <c r="W245" i="2" s="1"/>
  <c r="Y245" i="2" s="1"/>
  <c r="AA245" i="2" s="1"/>
  <c r="AC245" i="2" s="1"/>
  <c r="F245" i="2"/>
  <c r="H245" i="2" s="1"/>
  <c r="J245" i="2" s="1"/>
  <c r="AF244" i="2"/>
  <c r="AH244" i="2" s="1"/>
  <c r="AJ244" i="2" s="1"/>
  <c r="AL244" i="2" s="1"/>
  <c r="S244" i="2"/>
  <c r="U244" i="2" s="1"/>
  <c r="W244" i="2" s="1"/>
  <c r="Y244" i="2" s="1"/>
  <c r="AA244" i="2" s="1"/>
  <c r="AC244" i="2" s="1"/>
  <c r="F244" i="2"/>
  <c r="H244" i="2" s="1"/>
  <c r="J244" i="2" s="1"/>
  <c r="AF243" i="2"/>
  <c r="S243" i="2"/>
  <c r="U243" i="2" s="1"/>
  <c r="F243" i="2"/>
  <c r="H243" i="2" s="1"/>
  <c r="AG242" i="2"/>
  <c r="AG241" i="2" s="1"/>
  <c r="AG240" i="2" s="1"/>
  <c r="AE242" i="2"/>
  <c r="AE241" i="2" s="1"/>
  <c r="AE240" i="2" s="1"/>
  <c r="AD242" i="2"/>
  <c r="AD241" i="2" s="1"/>
  <c r="AD240" i="2" s="1"/>
  <c r="V242" i="2"/>
  <c r="V241" i="2" s="1"/>
  <c r="V240" i="2" s="1"/>
  <c r="T242" i="2"/>
  <c r="T241" i="2" s="1"/>
  <c r="T240" i="2" s="1"/>
  <c r="R242" i="2"/>
  <c r="R241" i="2" s="1"/>
  <c r="R240" i="2" s="1"/>
  <c r="Q242" i="2"/>
  <c r="Q241" i="2" s="1"/>
  <c r="Q240" i="2" s="1"/>
  <c r="I242" i="2"/>
  <c r="I241" i="2" s="1"/>
  <c r="I240" i="2" s="1"/>
  <c r="G242" i="2"/>
  <c r="G241" i="2" s="1"/>
  <c r="G240" i="2" s="1"/>
  <c r="E242" i="2"/>
  <c r="E241" i="2" s="1"/>
  <c r="E240" i="2" s="1"/>
  <c r="D242" i="2"/>
  <c r="D241" i="2" s="1"/>
  <c r="D240" i="2" s="1"/>
  <c r="AF239" i="2"/>
  <c r="AH239" i="2" s="1"/>
  <c r="S239" i="2"/>
  <c r="F239" i="2"/>
  <c r="H239" i="2" s="1"/>
  <c r="AG238" i="2"/>
  <c r="AG237" i="2" s="1"/>
  <c r="AE238" i="2"/>
  <c r="AE237" i="2" s="1"/>
  <c r="AD238" i="2"/>
  <c r="AD237" i="2" s="1"/>
  <c r="V238" i="2"/>
  <c r="V237" i="2" s="1"/>
  <c r="T238" i="2"/>
  <c r="T237" i="2" s="1"/>
  <c r="R238" i="2"/>
  <c r="R237" i="2" s="1"/>
  <c r="Q238" i="2"/>
  <c r="Q237" i="2" s="1"/>
  <c r="I238" i="2"/>
  <c r="I237" i="2" s="1"/>
  <c r="G238" i="2"/>
  <c r="G237" i="2" s="1"/>
  <c r="E238" i="2"/>
  <c r="E237" i="2" s="1"/>
  <c r="D238" i="2"/>
  <c r="D237" i="2" s="1"/>
  <c r="AH236" i="2"/>
  <c r="AJ236" i="2" s="1"/>
  <c r="U236" i="2"/>
  <c r="F236" i="2"/>
  <c r="AG235" i="2"/>
  <c r="AE235" i="2"/>
  <c r="AD235" i="2"/>
  <c r="V235" i="2"/>
  <c r="T235" i="2"/>
  <c r="R235" i="2"/>
  <c r="Q235" i="2"/>
  <c r="I235" i="2"/>
  <c r="G235" i="2"/>
  <c r="E235" i="2"/>
  <c r="D235" i="2"/>
  <c r="AF234" i="2"/>
  <c r="AH234" i="2" s="1"/>
  <c r="S234" i="2"/>
  <c r="F234" i="2"/>
  <c r="AG233" i="2"/>
  <c r="AE233" i="2"/>
  <c r="AD233" i="2"/>
  <c r="V233" i="2"/>
  <c r="T233" i="2"/>
  <c r="R233" i="2"/>
  <c r="Q233" i="2"/>
  <c r="I233" i="2"/>
  <c r="G233" i="2"/>
  <c r="E233" i="2"/>
  <c r="D233" i="2"/>
  <c r="AF232" i="2"/>
  <c r="S232" i="2"/>
  <c r="F232" i="2"/>
  <c r="AG231" i="2"/>
  <c r="AE231" i="2"/>
  <c r="AD231" i="2"/>
  <c r="V231" i="2"/>
  <c r="T231" i="2"/>
  <c r="R231" i="2"/>
  <c r="Q231" i="2"/>
  <c r="I231" i="2"/>
  <c r="G231" i="2"/>
  <c r="E231" i="2"/>
  <c r="D231" i="2"/>
  <c r="AF228" i="2"/>
  <c r="AH228" i="2" s="1"/>
  <c r="S228" i="2"/>
  <c r="S227" i="2" s="1"/>
  <c r="F228" i="2"/>
  <c r="AG227" i="2"/>
  <c r="AE227" i="2"/>
  <c r="AD227" i="2"/>
  <c r="V227" i="2"/>
  <c r="T227" i="2"/>
  <c r="R227" i="2"/>
  <c r="Q227" i="2"/>
  <c r="I227" i="2"/>
  <c r="G227" i="2"/>
  <c r="E227" i="2"/>
  <c r="D227" i="2"/>
  <c r="AF226" i="2"/>
  <c r="AH226" i="2" s="1"/>
  <c r="S226" i="2"/>
  <c r="U226" i="2" s="1"/>
  <c r="W226" i="2" s="1"/>
  <c r="Y226" i="2" s="1"/>
  <c r="AA226" i="2" s="1"/>
  <c r="AC226" i="2" s="1"/>
  <c r="F226" i="2"/>
  <c r="H226" i="2" s="1"/>
  <c r="J226" i="2" s="1"/>
  <c r="AF225" i="2"/>
  <c r="S225" i="2"/>
  <c r="F225" i="2"/>
  <c r="H225" i="2" s="1"/>
  <c r="AG224" i="2"/>
  <c r="AE224" i="2"/>
  <c r="AD224" i="2"/>
  <c r="V224" i="2"/>
  <c r="T224" i="2"/>
  <c r="R224" i="2"/>
  <c r="Q224" i="2"/>
  <c r="I224" i="2"/>
  <c r="G224" i="2"/>
  <c r="E224" i="2"/>
  <c r="D224" i="2"/>
  <c r="AF223" i="2"/>
  <c r="AH223" i="2" s="1"/>
  <c r="AJ223" i="2" s="1"/>
  <c r="AL223" i="2" s="1"/>
  <c r="S223" i="2"/>
  <c r="U223" i="2" s="1"/>
  <c r="W223" i="2" s="1"/>
  <c r="Y223" i="2" s="1"/>
  <c r="AA223" i="2" s="1"/>
  <c r="F223" i="2"/>
  <c r="H223" i="2" s="1"/>
  <c r="J223" i="2" s="1"/>
  <c r="AF222" i="2"/>
  <c r="S222" i="2"/>
  <c r="U222" i="2" s="1"/>
  <c r="F222" i="2"/>
  <c r="H222" i="2" s="1"/>
  <c r="J222" i="2" s="1"/>
  <c r="L222" i="2" s="1"/>
  <c r="N222" i="2" s="1"/>
  <c r="P222" i="2" s="1"/>
  <c r="AG221" i="2"/>
  <c r="AE221" i="2"/>
  <c r="AD221" i="2"/>
  <c r="V221" i="2"/>
  <c r="T221" i="2"/>
  <c r="R221" i="2"/>
  <c r="Q221" i="2"/>
  <c r="I221" i="2"/>
  <c r="G221" i="2"/>
  <c r="E221" i="2"/>
  <c r="D221" i="2"/>
  <c r="AF218" i="2"/>
  <c r="AH218" i="2" s="1"/>
  <c r="AJ218" i="2" s="1"/>
  <c r="S218" i="2"/>
  <c r="S217" i="2" s="1"/>
  <c r="S216" i="2" s="1"/>
  <c r="F218" i="2"/>
  <c r="AG217" i="2"/>
  <c r="AG216" i="2" s="1"/>
  <c r="AE217" i="2"/>
  <c r="AE216" i="2" s="1"/>
  <c r="AD217" i="2"/>
  <c r="AD216" i="2" s="1"/>
  <c r="V217" i="2"/>
  <c r="V216" i="2" s="1"/>
  <c r="T217" i="2"/>
  <c r="T216" i="2" s="1"/>
  <c r="R217" i="2"/>
  <c r="R216" i="2" s="1"/>
  <c r="Q217" i="2"/>
  <c r="Q216" i="2" s="1"/>
  <c r="I217" i="2"/>
  <c r="I216" i="2" s="1"/>
  <c r="G217" i="2"/>
  <c r="G216" i="2" s="1"/>
  <c r="E217" i="2"/>
  <c r="E216" i="2" s="1"/>
  <c r="D217" i="2"/>
  <c r="D216" i="2" s="1"/>
  <c r="AF214" i="2"/>
  <c r="AH214" i="2" s="1"/>
  <c r="S214" i="2"/>
  <c r="U214" i="2" s="1"/>
  <c r="F214" i="2"/>
  <c r="F213" i="2" s="1"/>
  <c r="F212" i="2" s="1"/>
  <c r="AG213" i="2"/>
  <c r="AG212" i="2" s="1"/>
  <c r="AE213" i="2"/>
  <c r="AE212" i="2" s="1"/>
  <c r="AD213" i="2"/>
  <c r="AD212" i="2" s="1"/>
  <c r="V213" i="2"/>
  <c r="V212" i="2" s="1"/>
  <c r="T213" i="2"/>
  <c r="T212" i="2" s="1"/>
  <c r="R213" i="2"/>
  <c r="R212" i="2" s="1"/>
  <c r="Q213" i="2"/>
  <c r="Q212" i="2" s="1"/>
  <c r="I213" i="2"/>
  <c r="I212" i="2" s="1"/>
  <c r="G213" i="2"/>
  <c r="G212" i="2" s="1"/>
  <c r="E213" i="2"/>
  <c r="E212" i="2" s="1"/>
  <c r="D213" i="2"/>
  <c r="D212" i="2" s="1"/>
  <c r="AH211" i="2"/>
  <c r="U211" i="2"/>
  <c r="W211" i="2" s="1"/>
  <c r="F211" i="2"/>
  <c r="H211" i="2" s="1"/>
  <c r="AG210" i="2"/>
  <c r="AG209" i="2" s="1"/>
  <c r="AE210" i="2"/>
  <c r="AE209" i="2" s="1"/>
  <c r="AD210" i="2"/>
  <c r="AD209" i="2" s="1"/>
  <c r="V210" i="2"/>
  <c r="V209" i="2" s="1"/>
  <c r="T210" i="2"/>
  <c r="T209" i="2" s="1"/>
  <c r="R210" i="2"/>
  <c r="R209" i="2" s="1"/>
  <c r="Q210" i="2"/>
  <c r="Q209" i="2" s="1"/>
  <c r="I210" i="2"/>
  <c r="I209" i="2" s="1"/>
  <c r="G210" i="2"/>
  <c r="G209" i="2" s="1"/>
  <c r="E210" i="2"/>
  <c r="E209" i="2" s="1"/>
  <c r="D210" i="2"/>
  <c r="D209" i="2" s="1"/>
  <c r="AH207" i="2"/>
  <c r="U207" i="2"/>
  <c r="W207" i="2" s="1"/>
  <c r="F207" i="2"/>
  <c r="H207" i="2" s="1"/>
  <c r="AG206" i="2"/>
  <c r="AG205" i="2" s="1"/>
  <c r="AE206" i="2"/>
  <c r="AE205" i="2" s="1"/>
  <c r="AD206" i="2"/>
  <c r="AD205" i="2" s="1"/>
  <c r="V206" i="2"/>
  <c r="V205" i="2" s="1"/>
  <c r="T206" i="2"/>
  <c r="T205" i="2" s="1"/>
  <c r="R206" i="2"/>
  <c r="R205" i="2" s="1"/>
  <c r="Q206" i="2"/>
  <c r="Q205" i="2" s="1"/>
  <c r="I206" i="2"/>
  <c r="I205" i="2" s="1"/>
  <c r="G206" i="2"/>
  <c r="G205" i="2" s="1"/>
  <c r="E206" i="2"/>
  <c r="E205" i="2" s="1"/>
  <c r="D206" i="2"/>
  <c r="D205" i="2" s="1"/>
  <c r="W204" i="2"/>
  <c r="W203" i="2" s="1"/>
  <c r="H204" i="2"/>
  <c r="J204" i="2" s="1"/>
  <c r="J203" i="2" s="1"/>
  <c r="L204" i="2" s="1"/>
  <c r="N204" i="2" s="1"/>
  <c r="V203" i="2"/>
  <c r="I203" i="2"/>
  <c r="G203" i="2"/>
  <c r="AF202" i="2"/>
  <c r="AH202" i="2" s="1"/>
  <c r="AJ202" i="2" s="1"/>
  <c r="S202" i="2"/>
  <c r="S201" i="2" s="1"/>
  <c r="F202" i="2"/>
  <c r="F201" i="2" s="1"/>
  <c r="AG201" i="2"/>
  <c r="AE201" i="2"/>
  <c r="AD201" i="2"/>
  <c r="V201" i="2"/>
  <c r="T201" i="2"/>
  <c r="R201" i="2"/>
  <c r="Q201" i="2"/>
  <c r="I201" i="2"/>
  <c r="G201" i="2"/>
  <c r="E201" i="2"/>
  <c r="D201" i="2"/>
  <c r="AF200" i="2"/>
  <c r="AF199" i="2" s="1"/>
  <c r="S200" i="2"/>
  <c r="F200" i="2"/>
  <c r="H200" i="2" s="1"/>
  <c r="AG199" i="2"/>
  <c r="AE199" i="2"/>
  <c r="AD199" i="2"/>
  <c r="V199" i="2"/>
  <c r="T199" i="2"/>
  <c r="R199" i="2"/>
  <c r="Q199" i="2"/>
  <c r="I199" i="2"/>
  <c r="G199" i="2"/>
  <c r="E199" i="2"/>
  <c r="D199" i="2"/>
  <c r="AF198" i="2"/>
  <c r="S198" i="2"/>
  <c r="U198" i="2" s="1"/>
  <c r="F198" i="2"/>
  <c r="H198" i="2" s="1"/>
  <c r="AG197" i="2"/>
  <c r="AE197" i="2"/>
  <c r="AD197" i="2"/>
  <c r="V197" i="2"/>
  <c r="T197" i="2"/>
  <c r="R197" i="2"/>
  <c r="Q197" i="2"/>
  <c r="I197" i="2"/>
  <c r="G197" i="2"/>
  <c r="E197" i="2"/>
  <c r="D197" i="2"/>
  <c r="AF196" i="2"/>
  <c r="AH196" i="2" s="1"/>
  <c r="S196" i="2"/>
  <c r="U196" i="2" s="1"/>
  <c r="F196" i="2"/>
  <c r="F195" i="2" s="1"/>
  <c r="AG195" i="2"/>
  <c r="AE195" i="2"/>
  <c r="AD195" i="2"/>
  <c r="V195" i="2"/>
  <c r="T195" i="2"/>
  <c r="R195" i="2"/>
  <c r="Q195" i="2"/>
  <c r="I195" i="2"/>
  <c r="G195" i="2"/>
  <c r="E195" i="2"/>
  <c r="D195" i="2"/>
  <c r="AF194" i="2"/>
  <c r="S194" i="2"/>
  <c r="S193" i="2" s="1"/>
  <c r="F194" i="2"/>
  <c r="H194" i="2" s="1"/>
  <c r="J194" i="2" s="1"/>
  <c r="AG193" i="2"/>
  <c r="AE193" i="2"/>
  <c r="AD193" i="2"/>
  <c r="V193" i="2"/>
  <c r="T193" i="2"/>
  <c r="R193" i="2"/>
  <c r="Q193" i="2"/>
  <c r="I193" i="2"/>
  <c r="G193" i="2"/>
  <c r="E193" i="2"/>
  <c r="D193" i="2"/>
  <c r="AH191" i="2"/>
  <c r="U191" i="2"/>
  <c r="W191" i="2" s="1"/>
  <c r="F191" i="2"/>
  <c r="H191" i="2" s="1"/>
  <c r="H190" i="2" s="1"/>
  <c r="AG190" i="2"/>
  <c r="AE190" i="2"/>
  <c r="AD190" i="2"/>
  <c r="V190" i="2"/>
  <c r="T190" i="2"/>
  <c r="R190" i="2"/>
  <c r="Q190" i="2"/>
  <c r="I190" i="2"/>
  <c r="G190" i="2"/>
  <c r="E190" i="2"/>
  <c r="D190" i="2"/>
  <c r="W189" i="2"/>
  <c r="H189" i="2"/>
  <c r="J189" i="2" s="1"/>
  <c r="L189" i="2" s="1"/>
  <c r="N189" i="2" s="1"/>
  <c r="P189" i="2" s="1"/>
  <c r="AF188" i="2"/>
  <c r="AF187" i="2" s="1"/>
  <c r="S188" i="2"/>
  <c r="F188" i="2"/>
  <c r="F187" i="2" s="1"/>
  <c r="AG187" i="2"/>
  <c r="AE187" i="2"/>
  <c r="AD187" i="2"/>
  <c r="V187" i="2"/>
  <c r="T187" i="2"/>
  <c r="R187" i="2"/>
  <c r="Q187" i="2"/>
  <c r="I187" i="2"/>
  <c r="G187" i="2"/>
  <c r="E187" i="2"/>
  <c r="D187" i="2"/>
  <c r="AF183" i="2"/>
  <c r="AH183" i="2" s="1"/>
  <c r="S183" i="2"/>
  <c r="F183" i="2"/>
  <c r="H183" i="2" s="1"/>
  <c r="AG182" i="2"/>
  <c r="AE182" i="2"/>
  <c r="AD182" i="2"/>
  <c r="V182" i="2"/>
  <c r="T182" i="2"/>
  <c r="R182" i="2"/>
  <c r="Q182" i="2"/>
  <c r="I182" i="2"/>
  <c r="G182" i="2"/>
  <c r="E182" i="2"/>
  <c r="D182" i="2"/>
  <c r="AF181" i="2"/>
  <c r="S181" i="2"/>
  <c r="U181" i="2" s="1"/>
  <c r="W181" i="2" s="1"/>
  <c r="F181" i="2"/>
  <c r="AG180" i="2"/>
  <c r="AE180" i="2"/>
  <c r="AD180" i="2"/>
  <c r="V180" i="2"/>
  <c r="T180" i="2"/>
  <c r="R180" i="2"/>
  <c r="Q180" i="2"/>
  <c r="I180" i="2"/>
  <c r="G180" i="2"/>
  <c r="E180" i="2"/>
  <c r="D180" i="2"/>
  <c r="AF179" i="2"/>
  <c r="AH179" i="2" s="1"/>
  <c r="S179" i="2"/>
  <c r="F179" i="2"/>
  <c r="H179" i="2" s="1"/>
  <c r="J179" i="2" s="1"/>
  <c r="L179" i="2" s="1"/>
  <c r="AG178" i="2"/>
  <c r="AE178" i="2"/>
  <c r="AD178" i="2"/>
  <c r="V178" i="2"/>
  <c r="T178" i="2"/>
  <c r="R178" i="2"/>
  <c r="Q178" i="2"/>
  <c r="I178" i="2"/>
  <c r="G178" i="2"/>
  <c r="E178" i="2"/>
  <c r="D178" i="2"/>
  <c r="AF177" i="2"/>
  <c r="S177" i="2"/>
  <c r="U177" i="2" s="1"/>
  <c r="F177" i="2"/>
  <c r="AG176" i="2"/>
  <c r="AE176" i="2"/>
  <c r="AD176" i="2"/>
  <c r="V176" i="2"/>
  <c r="T176" i="2"/>
  <c r="R176" i="2"/>
  <c r="Q176" i="2"/>
  <c r="I176" i="2"/>
  <c r="G176" i="2"/>
  <c r="E176" i="2"/>
  <c r="D176" i="2"/>
  <c r="AF175" i="2"/>
  <c r="AH175" i="2" s="1"/>
  <c r="S175" i="2"/>
  <c r="F175" i="2"/>
  <c r="H175" i="2" s="1"/>
  <c r="AG174" i="2"/>
  <c r="AE174" i="2"/>
  <c r="AD174" i="2"/>
  <c r="V174" i="2"/>
  <c r="T174" i="2"/>
  <c r="R174" i="2"/>
  <c r="Q174" i="2"/>
  <c r="I174" i="2"/>
  <c r="G174" i="2"/>
  <c r="E174" i="2"/>
  <c r="D174" i="2"/>
  <c r="AF173" i="2"/>
  <c r="S173" i="2"/>
  <c r="U173" i="2" s="1"/>
  <c r="W173" i="2" s="1"/>
  <c r="F173" i="2"/>
  <c r="AG172" i="2"/>
  <c r="AE172" i="2"/>
  <c r="AD172" i="2"/>
  <c r="V172" i="2"/>
  <c r="T172" i="2"/>
  <c r="R172" i="2"/>
  <c r="Q172" i="2"/>
  <c r="I172" i="2"/>
  <c r="G172" i="2"/>
  <c r="E172" i="2"/>
  <c r="D172" i="2"/>
  <c r="AF171" i="2"/>
  <c r="AF170" i="2" s="1"/>
  <c r="S171" i="2"/>
  <c r="F171" i="2"/>
  <c r="H171" i="2" s="1"/>
  <c r="J171" i="2" s="1"/>
  <c r="L171" i="2" s="1"/>
  <c r="AG170" i="2"/>
  <c r="AE170" i="2"/>
  <c r="AD170" i="2"/>
  <c r="V170" i="2"/>
  <c r="T170" i="2"/>
  <c r="R170" i="2"/>
  <c r="Q170" i="2"/>
  <c r="I170" i="2"/>
  <c r="G170" i="2"/>
  <c r="E170" i="2"/>
  <c r="D170" i="2"/>
  <c r="AF169" i="2"/>
  <c r="S169" i="2"/>
  <c r="S168" i="2" s="1"/>
  <c r="F169" i="2"/>
  <c r="AG168" i="2"/>
  <c r="AE168" i="2"/>
  <c r="AD168" i="2"/>
  <c r="V168" i="2"/>
  <c r="T168" i="2"/>
  <c r="R168" i="2"/>
  <c r="Q168" i="2"/>
  <c r="I168" i="2"/>
  <c r="G168" i="2"/>
  <c r="E168" i="2"/>
  <c r="D168" i="2"/>
  <c r="AF167" i="2"/>
  <c r="AH167" i="2" s="1"/>
  <c r="AJ167" i="2" s="1"/>
  <c r="AL167" i="2" s="1"/>
  <c r="S167" i="2"/>
  <c r="U167" i="2" s="1"/>
  <c r="W167" i="2" s="1"/>
  <c r="Y167" i="2" s="1"/>
  <c r="AA167" i="2" s="1"/>
  <c r="AC167" i="2" s="1"/>
  <c r="F167" i="2"/>
  <c r="H167" i="2" s="1"/>
  <c r="J167" i="2" s="1"/>
  <c r="L167" i="2" s="1"/>
  <c r="N167" i="2" s="1"/>
  <c r="P167" i="2" s="1"/>
  <c r="AF166" i="2"/>
  <c r="AH166" i="2" s="1"/>
  <c r="AJ166" i="2" s="1"/>
  <c r="AL166" i="2" s="1"/>
  <c r="S166" i="2"/>
  <c r="U166" i="2" s="1"/>
  <c r="W166" i="2" s="1"/>
  <c r="Y166" i="2" s="1"/>
  <c r="AA166" i="2" s="1"/>
  <c r="AC166" i="2" s="1"/>
  <c r="F166" i="2"/>
  <c r="H166" i="2" s="1"/>
  <c r="J166" i="2" s="1"/>
  <c r="L166" i="2" s="1"/>
  <c r="N166" i="2" s="1"/>
  <c r="P166" i="2" s="1"/>
  <c r="AF165" i="2"/>
  <c r="AH165" i="2" s="1"/>
  <c r="S165" i="2"/>
  <c r="F165" i="2"/>
  <c r="H165" i="2" s="1"/>
  <c r="J165" i="2" s="1"/>
  <c r="L165" i="2" s="1"/>
  <c r="N165" i="2" s="1"/>
  <c r="P165" i="2" s="1"/>
  <c r="AG164" i="2"/>
  <c r="AE164" i="2"/>
  <c r="AD164" i="2"/>
  <c r="V164" i="2"/>
  <c r="T164" i="2"/>
  <c r="R164" i="2"/>
  <c r="Q164" i="2"/>
  <c r="I164" i="2"/>
  <c r="G164" i="2"/>
  <c r="E164" i="2"/>
  <c r="D164" i="2"/>
  <c r="AF156" i="2"/>
  <c r="S156" i="2"/>
  <c r="U156" i="2" s="1"/>
  <c r="F156" i="2"/>
  <c r="AG155" i="2"/>
  <c r="AE155" i="2"/>
  <c r="AD155" i="2"/>
  <c r="V155" i="2"/>
  <c r="T155" i="2"/>
  <c r="R155" i="2"/>
  <c r="Q155" i="2"/>
  <c r="I155" i="2"/>
  <c r="I154" i="2" s="1"/>
  <c r="I153" i="2" s="1"/>
  <c r="G155" i="2"/>
  <c r="G154" i="2" s="1"/>
  <c r="G153" i="2" s="1"/>
  <c r="E155" i="2"/>
  <c r="E154" i="2" s="1"/>
  <c r="E153" i="2" s="1"/>
  <c r="D155" i="2"/>
  <c r="D154" i="2" s="1"/>
  <c r="D153" i="2" s="1"/>
  <c r="AF152" i="2"/>
  <c r="AF151" i="2" s="1"/>
  <c r="S152" i="2"/>
  <c r="F152" i="2"/>
  <c r="H152" i="2" s="1"/>
  <c r="J152" i="2" s="1"/>
  <c r="AG151" i="2"/>
  <c r="AE151" i="2"/>
  <c r="AD151" i="2"/>
  <c r="V151" i="2"/>
  <c r="T151" i="2"/>
  <c r="R151" i="2"/>
  <c r="Q151" i="2"/>
  <c r="I151" i="2"/>
  <c r="G151" i="2"/>
  <c r="E151" i="2"/>
  <c r="D151" i="2"/>
  <c r="AF150" i="2"/>
  <c r="S150" i="2"/>
  <c r="S149" i="2" s="1"/>
  <c r="G150" i="2"/>
  <c r="G149" i="2" s="1"/>
  <c r="F150" i="2"/>
  <c r="F149" i="2" s="1"/>
  <c r="AG149" i="2"/>
  <c r="AE149" i="2"/>
  <c r="AD149" i="2"/>
  <c r="V149" i="2"/>
  <c r="T149" i="2"/>
  <c r="R149" i="2"/>
  <c r="Q149" i="2"/>
  <c r="I149" i="2"/>
  <c r="E149" i="2"/>
  <c r="D149" i="2"/>
  <c r="AF146" i="2"/>
  <c r="AH146" i="2" s="1"/>
  <c r="AJ146" i="2" s="1"/>
  <c r="S146" i="2"/>
  <c r="U146" i="2" s="1"/>
  <c r="F146" i="2"/>
  <c r="F145" i="2" s="1"/>
  <c r="AG145" i="2"/>
  <c r="AF145" i="2"/>
  <c r="AE145" i="2"/>
  <c r="AD145" i="2"/>
  <c r="V145" i="2"/>
  <c r="T145" i="2"/>
  <c r="R145" i="2"/>
  <c r="Q145" i="2"/>
  <c r="I145" i="2"/>
  <c r="G145" i="2"/>
  <c r="E145" i="2"/>
  <c r="D145" i="2"/>
  <c r="AF144" i="2"/>
  <c r="AH144" i="2" s="1"/>
  <c r="AJ144" i="2" s="1"/>
  <c r="AL144" i="2" s="1"/>
  <c r="S144" i="2"/>
  <c r="U144" i="2" s="1"/>
  <c r="W144" i="2" s="1"/>
  <c r="Y144" i="2" s="1"/>
  <c r="AA144" i="2" s="1"/>
  <c r="AC144" i="2" s="1"/>
  <c r="F144" i="2"/>
  <c r="H144" i="2" s="1"/>
  <c r="J144" i="2" s="1"/>
  <c r="AF143" i="2"/>
  <c r="AH143" i="2" s="1"/>
  <c r="AJ143" i="2" s="1"/>
  <c r="AL143" i="2" s="1"/>
  <c r="S143" i="2"/>
  <c r="U143" i="2" s="1"/>
  <c r="W143" i="2" s="1"/>
  <c r="Y143" i="2" s="1"/>
  <c r="AA143" i="2" s="1"/>
  <c r="AC143" i="2" s="1"/>
  <c r="F143" i="2"/>
  <c r="H143" i="2" s="1"/>
  <c r="J143" i="2" s="1"/>
  <c r="L143" i="2" s="1"/>
  <c r="N143" i="2" s="1"/>
  <c r="P143" i="2" s="1"/>
  <c r="AF142" i="2"/>
  <c r="AH142" i="2" s="1"/>
  <c r="S142" i="2"/>
  <c r="U142" i="2" s="1"/>
  <c r="F142" i="2"/>
  <c r="AG141" i="2"/>
  <c r="AE141" i="2"/>
  <c r="AE140" i="2" s="1"/>
  <c r="AE139" i="2" s="1"/>
  <c r="AD141" i="2"/>
  <c r="V141" i="2"/>
  <c r="T141" i="2"/>
  <c r="R141" i="2"/>
  <c r="Q141" i="2"/>
  <c r="I141" i="2"/>
  <c r="G141" i="2"/>
  <c r="E141" i="2"/>
  <c r="D141" i="2"/>
  <c r="W138" i="2"/>
  <c r="W137" i="2" s="1"/>
  <c r="W136" i="2" s="1"/>
  <c r="G138" i="2"/>
  <c r="V137" i="2"/>
  <c r="V136" i="2" s="1"/>
  <c r="I137" i="2"/>
  <c r="I136" i="2" s="1"/>
  <c r="W131" i="2"/>
  <c r="W130" i="2" s="1"/>
  <c r="H131" i="2"/>
  <c r="H130" i="2" s="1"/>
  <c r="V130" i="2"/>
  <c r="I130" i="2"/>
  <c r="G130" i="2"/>
  <c r="J127" i="2"/>
  <c r="L127" i="2" s="1"/>
  <c r="I126" i="2"/>
  <c r="W125" i="2"/>
  <c r="W124" i="2" s="1"/>
  <c r="H125" i="2"/>
  <c r="H124" i="2" s="1"/>
  <c r="V124" i="2"/>
  <c r="I124" i="2"/>
  <c r="G124" i="2"/>
  <c r="AH123" i="2"/>
  <c r="U123" i="2"/>
  <c r="U122" i="2" s="1"/>
  <c r="F123" i="2"/>
  <c r="F122" i="2" s="1"/>
  <c r="AG122" i="2"/>
  <c r="V122" i="2"/>
  <c r="T122" i="2"/>
  <c r="I122" i="2"/>
  <c r="G122" i="2"/>
  <c r="E122" i="2"/>
  <c r="AF121" i="2"/>
  <c r="AF119" i="2" s="1"/>
  <c r="S121" i="2"/>
  <c r="U121" i="2" s="1"/>
  <c r="F121" i="2"/>
  <c r="H121" i="2" s="1"/>
  <c r="AG119" i="2"/>
  <c r="AE119" i="2"/>
  <c r="AD119" i="2"/>
  <c r="V119" i="2"/>
  <c r="T119" i="2"/>
  <c r="R119" i="2"/>
  <c r="Q119" i="2"/>
  <c r="I119" i="2"/>
  <c r="G119" i="2"/>
  <c r="E119" i="2"/>
  <c r="D119" i="2"/>
  <c r="AF117" i="2"/>
  <c r="AH117" i="2" s="1"/>
  <c r="AJ117" i="2" s="1"/>
  <c r="S117" i="2"/>
  <c r="U117" i="2" s="1"/>
  <c r="F117" i="2"/>
  <c r="AG116" i="2"/>
  <c r="AE116" i="2"/>
  <c r="AD116" i="2"/>
  <c r="V116" i="2"/>
  <c r="T116" i="2"/>
  <c r="R116" i="2"/>
  <c r="Q116" i="2"/>
  <c r="I116" i="2"/>
  <c r="G116" i="2"/>
  <c r="E116" i="2"/>
  <c r="D116" i="2"/>
  <c r="W115" i="2"/>
  <c r="W114" i="2" s="1"/>
  <c r="H115" i="2"/>
  <c r="H114" i="2" s="1"/>
  <c r="V114" i="2"/>
  <c r="I114" i="2"/>
  <c r="G114" i="2"/>
  <c r="AF113" i="2"/>
  <c r="AF112" i="2" s="1"/>
  <c r="S113" i="2"/>
  <c r="U113" i="2" s="1"/>
  <c r="F113" i="2"/>
  <c r="H113" i="2" s="1"/>
  <c r="AG112" i="2"/>
  <c r="AE112" i="2"/>
  <c r="AD112" i="2"/>
  <c r="V112" i="2"/>
  <c r="T112" i="2"/>
  <c r="R112" i="2"/>
  <c r="Q112" i="2"/>
  <c r="I112" i="2"/>
  <c r="G112" i="2"/>
  <c r="E112" i="2"/>
  <c r="D112" i="2"/>
  <c r="AF108" i="2"/>
  <c r="AF107" i="2" s="1"/>
  <c r="S108" i="2"/>
  <c r="U108" i="2" s="1"/>
  <c r="F108" i="2"/>
  <c r="F107" i="2" s="1"/>
  <c r="AG107" i="2"/>
  <c r="AE107" i="2"/>
  <c r="AD107" i="2"/>
  <c r="V107" i="2"/>
  <c r="T107" i="2"/>
  <c r="R107" i="2"/>
  <c r="Q107" i="2"/>
  <c r="I107" i="2"/>
  <c r="G107" i="2"/>
  <c r="E107" i="2"/>
  <c r="D107" i="2"/>
  <c r="AF106" i="2"/>
  <c r="AH106" i="2" s="1"/>
  <c r="S106" i="2"/>
  <c r="U106" i="2" s="1"/>
  <c r="F106" i="2"/>
  <c r="F105" i="2" s="1"/>
  <c r="AG105" i="2"/>
  <c r="AE105" i="2"/>
  <c r="AD105" i="2"/>
  <c r="V105" i="2"/>
  <c r="T105" i="2"/>
  <c r="R105" i="2"/>
  <c r="Q105" i="2"/>
  <c r="I105" i="2"/>
  <c r="G105" i="2"/>
  <c r="E105" i="2"/>
  <c r="D105" i="2"/>
  <c r="AF104" i="2"/>
  <c r="AH104" i="2" s="1"/>
  <c r="S104" i="2"/>
  <c r="S103" i="2" s="1"/>
  <c r="F104" i="2"/>
  <c r="AG103" i="2"/>
  <c r="AE103" i="2"/>
  <c r="AD103" i="2"/>
  <c r="V103" i="2"/>
  <c r="T103" i="2"/>
  <c r="R103" i="2"/>
  <c r="Q103" i="2"/>
  <c r="I103" i="2"/>
  <c r="G103" i="2"/>
  <c r="E103" i="2"/>
  <c r="D103" i="2"/>
  <c r="AF102" i="2"/>
  <c r="AF101" i="2" s="1"/>
  <c r="S102" i="2"/>
  <c r="U102" i="2" s="1"/>
  <c r="W102" i="2" s="1"/>
  <c r="F102" i="2"/>
  <c r="H102" i="2" s="1"/>
  <c r="AG101" i="2"/>
  <c r="AE101" i="2"/>
  <c r="AD101" i="2"/>
  <c r="V101" i="2"/>
  <c r="T101" i="2"/>
  <c r="R101" i="2"/>
  <c r="Q101" i="2"/>
  <c r="I101" i="2"/>
  <c r="G101" i="2"/>
  <c r="E101" i="2"/>
  <c r="D101" i="2"/>
  <c r="AF100" i="2"/>
  <c r="AH100" i="2" s="1"/>
  <c r="AJ100" i="2" s="1"/>
  <c r="AL100" i="2" s="1"/>
  <c r="S100" i="2"/>
  <c r="U100" i="2" s="1"/>
  <c r="W100" i="2" s="1"/>
  <c r="Y100" i="2" s="1"/>
  <c r="AA100" i="2" s="1"/>
  <c r="AC100" i="2" s="1"/>
  <c r="F100" i="2"/>
  <c r="H100" i="2" s="1"/>
  <c r="J100" i="2" s="1"/>
  <c r="L100" i="2" s="1"/>
  <c r="N100" i="2" s="1"/>
  <c r="P100" i="2" s="1"/>
  <c r="AF99" i="2"/>
  <c r="AH99" i="2" s="1"/>
  <c r="AJ99" i="2" s="1"/>
  <c r="AL99" i="2" s="1"/>
  <c r="V99" i="2"/>
  <c r="V95" i="2" s="1"/>
  <c r="S99" i="2"/>
  <c r="U99" i="2" s="1"/>
  <c r="I99" i="2"/>
  <c r="I95" i="2" s="1"/>
  <c r="G99" i="2"/>
  <c r="G95" i="2" s="1"/>
  <c r="E99" i="2"/>
  <c r="F99" i="2" s="1"/>
  <c r="AF98" i="2"/>
  <c r="AH98" i="2" s="1"/>
  <c r="AJ98" i="2" s="1"/>
  <c r="AL98" i="2" s="1"/>
  <c r="S98" i="2"/>
  <c r="U98" i="2" s="1"/>
  <c r="W98" i="2" s="1"/>
  <c r="Y98" i="2" s="1"/>
  <c r="AA98" i="2" s="1"/>
  <c r="AC98" i="2" s="1"/>
  <c r="F98" i="2"/>
  <c r="AF97" i="2"/>
  <c r="AH97" i="2" s="1"/>
  <c r="AJ97" i="2" s="1"/>
  <c r="AL97" i="2" s="1"/>
  <c r="S97" i="2"/>
  <c r="U97" i="2" s="1"/>
  <c r="W97" i="2" s="1"/>
  <c r="Y97" i="2" s="1"/>
  <c r="AA97" i="2" s="1"/>
  <c r="AC97" i="2" s="1"/>
  <c r="F97" i="2"/>
  <c r="H97" i="2" s="1"/>
  <c r="J97" i="2" s="1"/>
  <c r="L97" i="2" s="1"/>
  <c r="N97" i="2" s="1"/>
  <c r="P97" i="2" s="1"/>
  <c r="AF96" i="2"/>
  <c r="AH96" i="2" s="1"/>
  <c r="AJ96" i="2" s="1"/>
  <c r="AL96" i="2" s="1"/>
  <c r="S96" i="2"/>
  <c r="U96" i="2" s="1"/>
  <c r="F96" i="2"/>
  <c r="H96" i="2" s="1"/>
  <c r="J96" i="2" s="1"/>
  <c r="L96" i="2" s="1"/>
  <c r="N96" i="2" s="1"/>
  <c r="P96" i="2" s="1"/>
  <c r="AG95" i="2"/>
  <c r="AE95" i="2"/>
  <c r="AD95" i="2"/>
  <c r="T95" i="2"/>
  <c r="R95" i="2"/>
  <c r="Q95" i="2"/>
  <c r="E95" i="2"/>
  <c r="D95" i="2"/>
  <c r="AF94" i="2"/>
  <c r="AH94" i="2" s="1"/>
  <c r="AJ94" i="2" s="1"/>
  <c r="AL94" i="2" s="1"/>
  <c r="S94" i="2"/>
  <c r="U94" i="2" s="1"/>
  <c r="W94" i="2" s="1"/>
  <c r="Y94" i="2" s="1"/>
  <c r="AA94" i="2" s="1"/>
  <c r="AC94" i="2" s="1"/>
  <c r="F94" i="2"/>
  <c r="H94" i="2" s="1"/>
  <c r="J94" i="2" s="1"/>
  <c r="AF93" i="2"/>
  <c r="AH93" i="2" s="1"/>
  <c r="AJ93" i="2" s="1"/>
  <c r="AL93" i="2" s="1"/>
  <c r="S93" i="2"/>
  <c r="U93" i="2" s="1"/>
  <c r="W93" i="2" s="1"/>
  <c r="Y93" i="2" s="1"/>
  <c r="AA93" i="2" s="1"/>
  <c r="AC93" i="2" s="1"/>
  <c r="F93" i="2"/>
  <c r="H93" i="2" s="1"/>
  <c r="J93" i="2" s="1"/>
  <c r="AF92" i="2"/>
  <c r="AH92" i="2" s="1"/>
  <c r="AJ92" i="2" s="1"/>
  <c r="AL92" i="2" s="1"/>
  <c r="S92" i="2"/>
  <c r="U92" i="2" s="1"/>
  <c r="W92" i="2" s="1"/>
  <c r="Y92" i="2" s="1"/>
  <c r="AA92" i="2" s="1"/>
  <c r="AC92" i="2" s="1"/>
  <c r="F92" i="2"/>
  <c r="H92" i="2" s="1"/>
  <c r="J92" i="2" s="1"/>
  <c r="AF91" i="2"/>
  <c r="AH91" i="2" s="1"/>
  <c r="S91" i="2"/>
  <c r="U91" i="2" s="1"/>
  <c r="W91" i="2" s="1"/>
  <c r="F91" i="2"/>
  <c r="AG90" i="2"/>
  <c r="AE90" i="2"/>
  <c r="AD90" i="2"/>
  <c r="V90" i="2"/>
  <c r="T90" i="2"/>
  <c r="R90" i="2"/>
  <c r="Q90" i="2"/>
  <c r="I90" i="2"/>
  <c r="G90" i="2"/>
  <c r="E90" i="2"/>
  <c r="D90" i="2"/>
  <c r="AF89" i="2"/>
  <c r="AH89" i="2" s="1"/>
  <c r="AJ89" i="2" s="1"/>
  <c r="S89" i="2"/>
  <c r="S88" i="2" s="1"/>
  <c r="F89" i="2"/>
  <c r="H89" i="2" s="1"/>
  <c r="AG88" i="2"/>
  <c r="AE88" i="2"/>
  <c r="AD88" i="2"/>
  <c r="V88" i="2"/>
  <c r="T88" i="2"/>
  <c r="R88" i="2"/>
  <c r="Q88" i="2"/>
  <c r="I88" i="2"/>
  <c r="G88" i="2"/>
  <c r="E88" i="2"/>
  <c r="D88" i="2"/>
  <c r="AF87" i="2"/>
  <c r="AF86" i="2" s="1"/>
  <c r="S87" i="2"/>
  <c r="U87" i="2" s="1"/>
  <c r="F87" i="2"/>
  <c r="H87" i="2" s="1"/>
  <c r="AG86" i="2"/>
  <c r="AE86" i="2"/>
  <c r="AD86" i="2"/>
  <c r="V86" i="2"/>
  <c r="T86" i="2"/>
  <c r="R86" i="2"/>
  <c r="Q86" i="2"/>
  <c r="I86" i="2"/>
  <c r="G86" i="2"/>
  <c r="E86" i="2"/>
  <c r="D86" i="2"/>
  <c r="AF85" i="2"/>
  <c r="AF84" i="2" s="1"/>
  <c r="S85" i="2"/>
  <c r="U85" i="2" s="1"/>
  <c r="F85" i="2"/>
  <c r="AG84" i="2"/>
  <c r="AE84" i="2"/>
  <c r="AD84" i="2"/>
  <c r="V84" i="2"/>
  <c r="T84" i="2"/>
  <c r="R84" i="2"/>
  <c r="Q84" i="2"/>
  <c r="I84" i="2"/>
  <c r="G84" i="2"/>
  <c r="E84" i="2"/>
  <c r="D84" i="2"/>
  <c r="W82" i="2"/>
  <c r="W81" i="2" s="1"/>
  <c r="H82" i="2"/>
  <c r="J82" i="2" s="1"/>
  <c r="L82" i="2" s="1"/>
  <c r="V81" i="2"/>
  <c r="I81" i="2"/>
  <c r="G81" i="2"/>
  <c r="AF76" i="2"/>
  <c r="AH76" i="2" s="1"/>
  <c r="S76" i="2"/>
  <c r="U76" i="2" s="1"/>
  <c r="W76" i="2" s="1"/>
  <c r="F76" i="2"/>
  <c r="F75" i="2" s="1"/>
  <c r="AG75" i="2"/>
  <c r="AE75" i="2"/>
  <c r="AD75" i="2"/>
  <c r="V75" i="2"/>
  <c r="T75" i="2"/>
  <c r="R75" i="2"/>
  <c r="Q75" i="2"/>
  <c r="I75" i="2"/>
  <c r="G75" i="2"/>
  <c r="E75" i="2"/>
  <c r="D75" i="2"/>
  <c r="AF74" i="2"/>
  <c r="AH74" i="2" s="1"/>
  <c r="AJ74" i="2" s="1"/>
  <c r="S74" i="2"/>
  <c r="S73" i="2" s="1"/>
  <c r="F74" i="2"/>
  <c r="H74" i="2" s="1"/>
  <c r="AG73" i="2"/>
  <c r="AE73" i="2"/>
  <c r="AD73" i="2"/>
  <c r="V73" i="2"/>
  <c r="T73" i="2"/>
  <c r="R73" i="2"/>
  <c r="Q73" i="2"/>
  <c r="I73" i="2"/>
  <c r="G73" i="2"/>
  <c r="E73" i="2"/>
  <c r="D73" i="2"/>
  <c r="AD72" i="2"/>
  <c r="AF72" i="2" s="1"/>
  <c r="AH72" i="2" s="1"/>
  <c r="V72" i="2"/>
  <c r="V71" i="2" s="1"/>
  <c r="Q72" i="2"/>
  <c r="S72" i="2" s="1"/>
  <c r="I72" i="2"/>
  <c r="I71" i="2" s="1"/>
  <c r="G72" i="2"/>
  <c r="G71" i="2" s="1"/>
  <c r="D72" i="2"/>
  <c r="F72" i="2" s="1"/>
  <c r="AG71" i="2"/>
  <c r="AE71" i="2"/>
  <c r="T71" i="2"/>
  <c r="R71" i="2"/>
  <c r="Q71" i="2"/>
  <c r="E71" i="2"/>
  <c r="AF70" i="2"/>
  <c r="AF69" i="2" s="1"/>
  <c r="S70" i="2"/>
  <c r="S69" i="2" s="1"/>
  <c r="F70" i="2"/>
  <c r="H70" i="2" s="1"/>
  <c r="AG69" i="2"/>
  <c r="AE69" i="2"/>
  <c r="AD69" i="2"/>
  <c r="V69" i="2"/>
  <c r="T69" i="2"/>
  <c r="R69" i="2"/>
  <c r="Q69" i="2"/>
  <c r="I69" i="2"/>
  <c r="G69" i="2"/>
  <c r="E69" i="2"/>
  <c r="D69" i="2"/>
  <c r="AF67" i="2"/>
  <c r="AH67" i="2" s="1"/>
  <c r="AJ67" i="2" s="1"/>
  <c r="AL67" i="2" s="1"/>
  <c r="S67" i="2"/>
  <c r="U67" i="2" s="1"/>
  <c r="W67" i="2" s="1"/>
  <c r="Y67" i="2" s="1"/>
  <c r="AA67" i="2" s="1"/>
  <c r="AC67" i="2" s="1"/>
  <c r="F67" i="2"/>
  <c r="H67" i="2" s="1"/>
  <c r="J67" i="2" s="1"/>
  <c r="AF66" i="2"/>
  <c r="S66" i="2"/>
  <c r="U66" i="2" s="1"/>
  <c r="W66" i="2" s="1"/>
  <c r="F66" i="2"/>
  <c r="H66" i="2" s="1"/>
  <c r="AG65" i="2"/>
  <c r="AE65" i="2"/>
  <c r="AD65" i="2"/>
  <c r="V65" i="2"/>
  <c r="T65" i="2"/>
  <c r="R65" i="2"/>
  <c r="Q65" i="2"/>
  <c r="I65" i="2"/>
  <c r="G65" i="2"/>
  <c r="E65" i="2"/>
  <c r="D65" i="2"/>
  <c r="W62" i="2"/>
  <c r="W61" i="2" s="1"/>
  <c r="H62" i="2"/>
  <c r="J62" i="2" s="1"/>
  <c r="L62" i="2" s="1"/>
  <c r="V61" i="2"/>
  <c r="I61" i="2"/>
  <c r="G61" i="2"/>
  <c r="W60" i="2"/>
  <c r="W59" i="2" s="1"/>
  <c r="F60" i="2"/>
  <c r="F59" i="2" s="1"/>
  <c r="F58" i="2" s="1"/>
  <c r="AG59" i="2"/>
  <c r="AG58" i="2" s="1"/>
  <c r="AE59" i="2"/>
  <c r="AE58" i="2" s="1"/>
  <c r="AD59" i="2"/>
  <c r="AD58" i="2" s="1"/>
  <c r="V59" i="2"/>
  <c r="T59" i="2"/>
  <c r="T58" i="2" s="1"/>
  <c r="R59" i="2"/>
  <c r="R58" i="2" s="1"/>
  <c r="Q59" i="2"/>
  <c r="Q58" i="2" s="1"/>
  <c r="I59" i="2"/>
  <c r="G59" i="2"/>
  <c r="E59" i="2"/>
  <c r="E58" i="2" s="1"/>
  <c r="D59" i="2"/>
  <c r="D58" i="2" s="1"/>
  <c r="AF58" i="2"/>
  <c r="S58" i="2"/>
  <c r="AF56" i="2"/>
  <c r="AH56" i="2" s="1"/>
  <c r="AJ56" i="2" s="1"/>
  <c r="AL56" i="2" s="1"/>
  <c r="S56" i="2"/>
  <c r="U56" i="2" s="1"/>
  <c r="W56" i="2" s="1"/>
  <c r="Y56" i="2" s="1"/>
  <c r="AA56" i="2" s="1"/>
  <c r="AC56" i="2" s="1"/>
  <c r="F56" i="2"/>
  <c r="H56" i="2" s="1"/>
  <c r="J56" i="2" s="1"/>
  <c r="AF55" i="2"/>
  <c r="AH55" i="2" s="1"/>
  <c r="S55" i="2"/>
  <c r="F55" i="2"/>
  <c r="AG54" i="2"/>
  <c r="AE54" i="2"/>
  <c r="AD54" i="2"/>
  <c r="V54" i="2"/>
  <c r="T54" i="2"/>
  <c r="R54" i="2"/>
  <c r="Q54" i="2"/>
  <c r="I54" i="2"/>
  <c r="G54" i="2"/>
  <c r="E54" i="2"/>
  <c r="D54" i="2"/>
  <c r="AF53" i="2"/>
  <c r="AH53" i="2" s="1"/>
  <c r="S53" i="2"/>
  <c r="F53" i="2"/>
  <c r="H53" i="2" s="1"/>
  <c r="J53" i="2" s="1"/>
  <c r="AF52" i="2"/>
  <c r="AH52" i="2" s="1"/>
  <c r="AJ52" i="2" s="1"/>
  <c r="AL52" i="2" s="1"/>
  <c r="S52" i="2"/>
  <c r="U52" i="2" s="1"/>
  <c r="W52" i="2" s="1"/>
  <c r="Y52" i="2" s="1"/>
  <c r="AA52" i="2" s="1"/>
  <c r="AC52" i="2" s="1"/>
  <c r="F52" i="2"/>
  <c r="AG51" i="2"/>
  <c r="AE51" i="2"/>
  <c r="AD51" i="2"/>
  <c r="V51" i="2"/>
  <c r="T51" i="2"/>
  <c r="R51" i="2"/>
  <c r="Q51" i="2"/>
  <c r="I51" i="2"/>
  <c r="G51" i="2"/>
  <c r="E51" i="2"/>
  <c r="D51" i="2"/>
  <c r="AF50" i="2"/>
  <c r="AH50" i="2" s="1"/>
  <c r="AJ50" i="2" s="1"/>
  <c r="AL50" i="2" s="1"/>
  <c r="S50" i="2"/>
  <c r="F50" i="2"/>
  <c r="H50" i="2" s="1"/>
  <c r="J50" i="2" s="1"/>
  <c r="L50" i="2" s="1"/>
  <c r="N50" i="2" s="1"/>
  <c r="P50" i="2" s="1"/>
  <c r="AF49" i="2"/>
  <c r="AH49" i="2" s="1"/>
  <c r="AJ49" i="2" s="1"/>
  <c r="AL49" i="2" s="1"/>
  <c r="S49" i="2"/>
  <c r="U49" i="2" s="1"/>
  <c r="W49" i="2" s="1"/>
  <c r="Y49" i="2" s="1"/>
  <c r="AA49" i="2" s="1"/>
  <c r="AC49" i="2" s="1"/>
  <c r="F49" i="2"/>
  <c r="H49" i="2" s="1"/>
  <c r="J49" i="2" s="1"/>
  <c r="AF48" i="2"/>
  <c r="S48" i="2"/>
  <c r="U48" i="2" s="1"/>
  <c r="F48" i="2"/>
  <c r="H48" i="2" s="1"/>
  <c r="AG47" i="2"/>
  <c r="AE47" i="2"/>
  <c r="AD47" i="2"/>
  <c r="V47" i="2"/>
  <c r="T47" i="2"/>
  <c r="R47" i="2"/>
  <c r="Q47" i="2"/>
  <c r="I47" i="2"/>
  <c r="G47" i="2"/>
  <c r="E47" i="2"/>
  <c r="D47" i="2"/>
  <c r="AF45" i="2"/>
  <c r="AH45" i="2" s="1"/>
  <c r="S45" i="2"/>
  <c r="U45" i="2" s="1"/>
  <c r="W45" i="2" s="1"/>
  <c r="F45" i="2"/>
  <c r="F44" i="2" s="1"/>
  <c r="AG44" i="2"/>
  <c r="AE44" i="2"/>
  <c r="AD44" i="2"/>
  <c r="V44" i="2"/>
  <c r="T44" i="2"/>
  <c r="R44" i="2"/>
  <c r="Q44" i="2"/>
  <c r="I44" i="2"/>
  <c r="G44" i="2"/>
  <c r="E44" i="2"/>
  <c r="D44" i="2"/>
  <c r="AH43" i="2"/>
  <c r="U43" i="2"/>
  <c r="W43" i="2" s="1"/>
  <c r="F43" i="2"/>
  <c r="H43" i="2" s="1"/>
  <c r="AG42" i="2"/>
  <c r="AE42" i="2"/>
  <c r="AD42" i="2"/>
  <c r="V42" i="2"/>
  <c r="T42" i="2"/>
  <c r="R42" i="2"/>
  <c r="Q42" i="2"/>
  <c r="I42" i="2"/>
  <c r="G42" i="2"/>
  <c r="E42" i="2"/>
  <c r="D42" i="2"/>
  <c r="W41" i="2"/>
  <c r="W40" i="2" s="1"/>
  <c r="H41" i="2"/>
  <c r="H40" i="2" s="1"/>
  <c r="V40" i="2"/>
  <c r="I40" i="2"/>
  <c r="G40" i="2"/>
  <c r="W39" i="2"/>
  <c r="W38" i="2" s="1"/>
  <c r="H39" i="2"/>
  <c r="J39" i="2" s="1"/>
  <c r="J38" i="2" s="1"/>
  <c r="V38" i="2"/>
  <c r="I38" i="2"/>
  <c r="G38" i="2"/>
  <c r="W37" i="2"/>
  <c r="W36" i="2" s="1"/>
  <c r="H37" i="2"/>
  <c r="J37" i="2" s="1"/>
  <c r="L37" i="2" s="1"/>
  <c r="V36" i="2"/>
  <c r="I36" i="2"/>
  <c r="G36" i="2"/>
  <c r="AH35" i="2"/>
  <c r="AJ35" i="2" s="1"/>
  <c r="U35" i="2"/>
  <c r="W35" i="2" s="1"/>
  <c r="F35" i="2"/>
  <c r="F34" i="2" s="1"/>
  <c r="AG34" i="2"/>
  <c r="V34" i="2"/>
  <c r="T34" i="2"/>
  <c r="I34" i="2"/>
  <c r="G34" i="2"/>
  <c r="E34" i="2"/>
  <c r="W33" i="2"/>
  <c r="W31" i="2" s="1"/>
  <c r="W30" i="2" s="1"/>
  <c r="H33" i="2"/>
  <c r="J33" i="2" s="1"/>
  <c r="L33" i="2" s="1"/>
  <c r="V31" i="2"/>
  <c r="V30" i="2" s="1"/>
  <c r="I31" i="2"/>
  <c r="I30" i="2" s="1"/>
  <c r="G31" i="2"/>
  <c r="G30" i="2" s="1"/>
  <c r="W29" i="2"/>
  <c r="W25" i="2" s="1"/>
  <c r="H29" i="2"/>
  <c r="H25" i="2" s="1"/>
  <c r="V25" i="2"/>
  <c r="I25" i="2"/>
  <c r="G25" i="2"/>
  <c r="W24" i="2"/>
  <c r="W23" i="2" s="1"/>
  <c r="G24" i="2"/>
  <c r="H24" i="2" s="1"/>
  <c r="V23" i="2"/>
  <c r="I23" i="2"/>
  <c r="W22" i="2"/>
  <c r="W21" i="2" s="1"/>
  <c r="F22" i="2"/>
  <c r="H22" i="2" s="1"/>
  <c r="AG21" i="2"/>
  <c r="AE21" i="2"/>
  <c r="AD21" i="2"/>
  <c r="V21" i="2"/>
  <c r="T21" i="2"/>
  <c r="R21" i="2"/>
  <c r="Q21" i="2"/>
  <c r="I21" i="2"/>
  <c r="G21" i="2"/>
  <c r="E21" i="2"/>
  <c r="W20" i="2"/>
  <c r="W19" i="2" s="1"/>
  <c r="H20" i="2"/>
  <c r="J20" i="2" s="1"/>
  <c r="J19" i="2" s="1"/>
  <c r="V19" i="2"/>
  <c r="I19" i="2"/>
  <c r="G19" i="2"/>
  <c r="AH18" i="2"/>
  <c r="AJ18" i="2" s="1"/>
  <c r="U18" i="2"/>
  <c r="F18" i="2"/>
  <c r="H18" i="2" s="1"/>
  <c r="AG17" i="2"/>
  <c r="AE17" i="2"/>
  <c r="AD17" i="2"/>
  <c r="V17" i="2"/>
  <c r="T17" i="2"/>
  <c r="R17" i="2"/>
  <c r="Q17" i="2"/>
  <c r="I17" i="2"/>
  <c r="G17" i="2"/>
  <c r="E17" i="2"/>
  <c r="D17" i="2"/>
  <c r="AF16" i="2"/>
  <c r="AH16" i="2" s="1"/>
  <c r="S16" i="2"/>
  <c r="S15" i="2" s="1"/>
  <c r="F16" i="2"/>
  <c r="H16" i="2" s="1"/>
  <c r="AG15" i="2"/>
  <c r="AE15" i="2"/>
  <c r="AD15" i="2"/>
  <c r="V15" i="2"/>
  <c r="T15" i="2"/>
  <c r="R15" i="2"/>
  <c r="Q15" i="2"/>
  <c r="I15" i="2"/>
  <c r="G15" i="2"/>
  <c r="E15" i="2"/>
  <c r="D15" i="2"/>
  <c r="AF620" i="2" l="1"/>
  <c r="D482" i="2"/>
  <c r="Q612" i="2"/>
  <c r="R154" i="2"/>
  <c r="R153" i="2" s="1"/>
  <c r="AE154" i="2"/>
  <c r="AE153" i="2" s="1"/>
  <c r="X154" i="2"/>
  <c r="X153" i="2" s="1"/>
  <c r="T154" i="2"/>
  <c r="T153" i="2" s="1"/>
  <c r="AG154" i="2"/>
  <c r="AG153" i="2" s="1"/>
  <c r="V154" i="2"/>
  <c r="V153" i="2" s="1"/>
  <c r="AI154" i="2"/>
  <c r="AI153" i="2" s="1"/>
  <c r="Q154" i="2"/>
  <c r="Q153" i="2" s="1"/>
  <c r="AD154" i="2"/>
  <c r="AD153" i="2" s="1"/>
  <c r="AD488" i="2"/>
  <c r="S575" i="2"/>
  <c r="N465" i="2"/>
  <c r="P466" i="2"/>
  <c r="P465" i="2" s="1"/>
  <c r="AC475" i="2"/>
  <c r="AG488" i="2"/>
  <c r="N460" i="2"/>
  <c r="P461" i="2"/>
  <c r="P460" i="2" s="1"/>
  <c r="AC306" i="2"/>
  <c r="N333" i="2"/>
  <c r="P334" i="2"/>
  <c r="P333" i="2" s="1"/>
  <c r="P164" i="2"/>
  <c r="N203" i="2"/>
  <c r="P204" i="2"/>
  <c r="P203" i="2" s="1"/>
  <c r="N79" i="2"/>
  <c r="P80" i="2"/>
  <c r="P79" i="2" s="1"/>
  <c r="N662" i="2"/>
  <c r="P663" i="2"/>
  <c r="P662" i="2" s="1"/>
  <c r="N652" i="2"/>
  <c r="P653" i="2"/>
  <c r="P652" i="2" s="1"/>
  <c r="AN67" i="2"/>
  <c r="AN94" i="2"/>
  <c r="AF178" i="2"/>
  <c r="AL453" i="2"/>
  <c r="AN455" i="2"/>
  <c r="AN457" i="2"/>
  <c r="AN477" i="2"/>
  <c r="AN615" i="2"/>
  <c r="AN634" i="2"/>
  <c r="AN50" i="2"/>
  <c r="AN93" i="2"/>
  <c r="AN98" i="2"/>
  <c r="AN280" i="2"/>
  <c r="V378" i="2"/>
  <c r="AN418" i="2"/>
  <c r="AN476" i="2"/>
  <c r="V488" i="2"/>
  <c r="AN571" i="2"/>
  <c r="AN593" i="2"/>
  <c r="AN633" i="2"/>
  <c r="X378" i="2"/>
  <c r="AN607" i="2"/>
  <c r="AA666" i="2"/>
  <c r="AC667" i="2"/>
  <c r="AC666" i="2" s="1"/>
  <c r="AN97" i="2"/>
  <c r="AN100" i="2"/>
  <c r="AN144" i="2"/>
  <c r="AJ217" i="2"/>
  <c r="AJ216" i="2" s="1"/>
  <c r="AL218" i="2"/>
  <c r="AC223" i="2"/>
  <c r="AN245" i="2"/>
  <c r="AE378" i="2"/>
  <c r="AN384" i="2"/>
  <c r="AL548" i="2"/>
  <c r="AN550" i="2"/>
  <c r="AN548" i="2" s="1"/>
  <c r="AN596" i="2"/>
  <c r="AN613" i="2"/>
  <c r="AI378" i="2"/>
  <c r="AL540" i="2"/>
  <c r="AN166" i="2"/>
  <c r="AH381" i="2"/>
  <c r="AH379" i="2" s="1"/>
  <c r="AF379" i="2"/>
  <c r="AN456" i="2"/>
  <c r="AL489" i="2"/>
  <c r="AN490" i="2"/>
  <c r="AN566" i="2"/>
  <c r="AN49" i="2"/>
  <c r="AN92" i="2"/>
  <c r="AN52" i="2"/>
  <c r="AN56" i="2"/>
  <c r="AN96" i="2"/>
  <c r="AN99" i="2"/>
  <c r="AN143" i="2"/>
  <c r="AN167" i="2"/>
  <c r="AN223" i="2"/>
  <c r="AN244" i="2"/>
  <c r="AN308" i="2"/>
  <c r="U381" i="2"/>
  <c r="U379" i="2" s="1"/>
  <c r="S379" i="2"/>
  <c r="AG378" i="2"/>
  <c r="AN412" i="2"/>
  <c r="AN491" i="2"/>
  <c r="Q488" i="2"/>
  <c r="Q487" i="2" s="1"/>
  <c r="AE488" i="2"/>
  <c r="AE487" i="2" s="1"/>
  <c r="AN574" i="2"/>
  <c r="AN603" i="2"/>
  <c r="AN608" i="2"/>
  <c r="AI488" i="2"/>
  <c r="T488" i="2"/>
  <c r="X488" i="2"/>
  <c r="X487" i="2" s="1"/>
  <c r="R378" i="2"/>
  <c r="T378" i="2"/>
  <c r="R488" i="2"/>
  <c r="AF182" i="2"/>
  <c r="AF404" i="2"/>
  <c r="AF403" i="2" s="1"/>
  <c r="AF402" i="2" s="1"/>
  <c r="AJ17" i="2"/>
  <c r="AL18" i="2"/>
  <c r="AJ73" i="2"/>
  <c r="AL74" i="2"/>
  <c r="AJ34" i="2"/>
  <c r="AL35" i="2"/>
  <c r="AL95" i="2"/>
  <c r="AJ88" i="2"/>
  <c r="AL89" i="2"/>
  <c r="AJ116" i="2"/>
  <c r="AL117" i="2"/>
  <c r="AJ145" i="2"/>
  <c r="AL146" i="2"/>
  <c r="Y122" i="2"/>
  <c r="AA123" i="2"/>
  <c r="AJ201" i="2"/>
  <c r="AL202" i="2"/>
  <c r="AF227" i="2"/>
  <c r="AJ235" i="2"/>
  <c r="AL236" i="2"/>
  <c r="AJ265" i="2"/>
  <c r="AL266" i="2"/>
  <c r="AJ290" i="2"/>
  <c r="AL291" i="2"/>
  <c r="AA306" i="2"/>
  <c r="AJ399" i="2"/>
  <c r="AJ395" i="2" s="1"/>
  <c r="AL401" i="2"/>
  <c r="AJ438" i="2"/>
  <c r="AL439" i="2"/>
  <c r="AA475" i="2"/>
  <c r="AJ519" i="2"/>
  <c r="AL520" i="2"/>
  <c r="AJ525" i="2"/>
  <c r="AL526" i="2"/>
  <c r="AJ535" i="2"/>
  <c r="AL536" i="2"/>
  <c r="X604" i="2"/>
  <c r="AF174" i="2"/>
  <c r="AF609" i="2"/>
  <c r="H428" i="2"/>
  <c r="AF510" i="2"/>
  <c r="AF509" i="2" s="1"/>
  <c r="AF508" i="2" s="1"/>
  <c r="Q626" i="2"/>
  <c r="AD626" i="2"/>
  <c r="AF575" i="2"/>
  <c r="AE148" i="2"/>
  <c r="AE147" i="2" s="1"/>
  <c r="AF278" i="2"/>
  <c r="AH278" i="2" s="1"/>
  <c r="AJ278" i="2" s="1"/>
  <c r="AL278" i="2" s="1"/>
  <c r="AD276" i="2"/>
  <c r="AD275" i="2" s="1"/>
  <c r="AD274" i="2" s="1"/>
  <c r="L31" i="2"/>
  <c r="L30" i="2" s="1"/>
  <c r="N33" i="2"/>
  <c r="Q64" i="2"/>
  <c r="Q111" i="2"/>
  <c r="Q110" i="2" s="1"/>
  <c r="AD111" i="2"/>
  <c r="AD110" i="2" s="1"/>
  <c r="N164" i="2"/>
  <c r="L178" i="2"/>
  <c r="N179" i="2"/>
  <c r="L434" i="2"/>
  <c r="N436" i="2"/>
  <c r="F523" i="2"/>
  <c r="AG626" i="2"/>
  <c r="L641" i="2"/>
  <c r="N642" i="2"/>
  <c r="L36" i="2"/>
  <c r="N37" i="2"/>
  <c r="L61" i="2"/>
  <c r="N62" i="2"/>
  <c r="L81" i="2"/>
  <c r="N82" i="2"/>
  <c r="L126" i="2"/>
  <c r="N127" i="2"/>
  <c r="L170" i="2"/>
  <c r="N171" i="2"/>
  <c r="L249" i="2"/>
  <c r="N250" i="2"/>
  <c r="L265" i="2"/>
  <c r="N266" i="2"/>
  <c r="V352" i="2"/>
  <c r="T643" i="2"/>
  <c r="AG643" i="2"/>
  <c r="X452" i="2"/>
  <c r="X626" i="2"/>
  <c r="K111" i="2"/>
  <c r="K110" i="2" s="1"/>
  <c r="AD643" i="2"/>
  <c r="AF269" i="2"/>
  <c r="AF268" i="2" s="1"/>
  <c r="V539" i="2"/>
  <c r="AI539" i="2"/>
  <c r="X539" i="2"/>
  <c r="R553" i="2"/>
  <c r="F544" i="2"/>
  <c r="T46" i="2"/>
  <c r="AG46" i="2"/>
  <c r="AE64" i="2"/>
  <c r="AI64" i="2"/>
  <c r="AG64" i="2"/>
  <c r="R64" i="2"/>
  <c r="T64" i="2"/>
  <c r="X64" i="2"/>
  <c r="K64" i="2"/>
  <c r="R111" i="2"/>
  <c r="AE111" i="2"/>
  <c r="AE110" i="2" s="1"/>
  <c r="X111" i="2"/>
  <c r="X110" i="2" s="1"/>
  <c r="AG111" i="2"/>
  <c r="AG110" i="2" s="1"/>
  <c r="T111" i="2"/>
  <c r="T110" i="2" s="1"/>
  <c r="V111" i="2"/>
  <c r="V110" i="2" s="1"/>
  <c r="AI111" i="2"/>
  <c r="AI110" i="2" s="1"/>
  <c r="AF288" i="2"/>
  <c r="S292" i="2"/>
  <c r="H357" i="2"/>
  <c r="AH410" i="2"/>
  <c r="AF408" i="2"/>
  <c r="U410" i="2"/>
  <c r="S408" i="2"/>
  <c r="R452" i="2"/>
  <c r="AE452" i="2"/>
  <c r="Q452" i="2"/>
  <c r="T452" i="2"/>
  <c r="AG452" i="2"/>
  <c r="K452" i="2"/>
  <c r="AD452" i="2"/>
  <c r="V452" i="2"/>
  <c r="AI452" i="2"/>
  <c r="F535" i="2"/>
  <c r="R539" i="2"/>
  <c r="AE539" i="2"/>
  <c r="Q539" i="2"/>
  <c r="AD539" i="2"/>
  <c r="K539" i="2"/>
  <c r="T539" i="2"/>
  <c r="AG539" i="2"/>
  <c r="R626" i="2"/>
  <c r="AE626" i="2"/>
  <c r="V626" i="2"/>
  <c r="T626" i="2"/>
  <c r="AI626" i="2"/>
  <c r="K626" i="2"/>
  <c r="V643" i="2"/>
  <c r="AI643" i="2"/>
  <c r="X643" i="2"/>
  <c r="R643" i="2"/>
  <c r="AE643" i="2"/>
  <c r="U277" i="2"/>
  <c r="AH277" i="2"/>
  <c r="K643" i="2"/>
  <c r="V64" i="2"/>
  <c r="K148" i="2"/>
  <c r="K147" i="2" s="1"/>
  <c r="W330" i="2"/>
  <c r="V330" i="2"/>
  <c r="AH34" i="2"/>
  <c r="S44" i="2"/>
  <c r="S14" i="2" s="1"/>
  <c r="H441" i="2"/>
  <c r="H440" i="2" s="1"/>
  <c r="AF15" i="2"/>
  <c r="F42" i="2"/>
  <c r="F385" i="2"/>
  <c r="T407" i="2"/>
  <c r="F420" i="2"/>
  <c r="F419" i="2" s="1"/>
  <c r="AH535" i="2"/>
  <c r="H544" i="2"/>
  <c r="AH638" i="2"/>
  <c r="AH637" i="2" s="1"/>
  <c r="Q325" i="2"/>
  <c r="AI363" i="2"/>
  <c r="AI503" i="2"/>
  <c r="AI502" i="2" s="1"/>
  <c r="AI604" i="2"/>
  <c r="W369" i="2"/>
  <c r="H657" i="2"/>
  <c r="J657" i="2" s="1"/>
  <c r="F656" i="2"/>
  <c r="K352" i="2"/>
  <c r="G23" i="2"/>
  <c r="G14" i="2" s="1"/>
  <c r="H381" i="2"/>
  <c r="J381" i="2" s="1"/>
  <c r="J456" i="2"/>
  <c r="L456" i="2" s="1"/>
  <c r="N456" i="2" s="1"/>
  <c r="P456" i="2" s="1"/>
  <c r="S533" i="2"/>
  <c r="J536" i="2"/>
  <c r="L536" i="2" s="1"/>
  <c r="S544" i="2"/>
  <c r="AF581" i="2"/>
  <c r="U582" i="2"/>
  <c r="W582" i="2" s="1"/>
  <c r="E656" i="2"/>
  <c r="K407" i="2"/>
  <c r="K488" i="2"/>
  <c r="K487" i="2" s="1"/>
  <c r="AF73" i="2"/>
  <c r="AF258" i="2"/>
  <c r="AF257" i="2" s="1"/>
  <c r="AF256" i="2" s="1"/>
  <c r="U206" i="2"/>
  <c r="U205" i="2" s="1"/>
  <c r="I248" i="2"/>
  <c r="I247" i="2" s="1"/>
  <c r="V248" i="2"/>
  <c r="V247" i="2" s="1"/>
  <c r="F537" i="2"/>
  <c r="F579" i="2"/>
  <c r="F629" i="2"/>
  <c r="AF201" i="2"/>
  <c r="Q14" i="2"/>
  <c r="S176" i="2"/>
  <c r="D368" i="2"/>
  <c r="AH389" i="2"/>
  <c r="AH387" i="2" s="1"/>
  <c r="U390" i="2"/>
  <c r="AD407" i="2"/>
  <c r="X148" i="2"/>
  <c r="X147" i="2" s="1"/>
  <c r="X407" i="2"/>
  <c r="K275" i="2"/>
  <c r="K274" i="2" s="1"/>
  <c r="AG464" i="2"/>
  <c r="L164" i="2"/>
  <c r="AF281" i="2"/>
  <c r="AF589" i="2"/>
  <c r="AD71" i="2"/>
  <c r="AD64" i="2" s="1"/>
  <c r="AF224" i="2"/>
  <c r="AD296" i="2"/>
  <c r="AH438" i="2"/>
  <c r="AI325" i="2"/>
  <c r="X611" i="2"/>
  <c r="K285" i="2"/>
  <c r="AD230" i="2"/>
  <c r="AD229" i="2" s="1"/>
  <c r="H433" i="2"/>
  <c r="AF533" i="2"/>
  <c r="AF583" i="2"/>
  <c r="AF601" i="2"/>
  <c r="L39" i="2"/>
  <c r="AH108" i="2"/>
  <c r="AJ108" i="2" s="1"/>
  <c r="S119" i="2"/>
  <c r="S155" i="2"/>
  <c r="H188" i="2"/>
  <c r="J188" i="2" s="1"/>
  <c r="J187" i="2" s="1"/>
  <c r="AG186" i="2"/>
  <c r="AG185" i="2" s="1"/>
  <c r="AF217" i="2"/>
  <c r="AF216" i="2" s="1"/>
  <c r="Q382" i="2"/>
  <c r="Q378" i="2" s="1"/>
  <c r="F514" i="2"/>
  <c r="F513" i="2" s="1"/>
  <c r="F512" i="2" s="1"/>
  <c r="AH525" i="2"/>
  <c r="S579" i="2"/>
  <c r="AD611" i="2"/>
  <c r="F54" i="2"/>
  <c r="I58" i="2"/>
  <c r="AF65" i="2"/>
  <c r="S90" i="2"/>
  <c r="F151" i="2"/>
  <c r="F148" i="2" s="1"/>
  <c r="F147" i="2" s="1"/>
  <c r="D220" i="2"/>
  <c r="D215" i="2" s="1"/>
  <c r="AG230" i="2"/>
  <c r="AG229" i="2" s="1"/>
  <c r="J264" i="2"/>
  <c r="L264" i="2" s="1"/>
  <c r="F292" i="2"/>
  <c r="S297" i="2"/>
  <c r="F299" i="2"/>
  <c r="AF347" i="2"/>
  <c r="AF343" i="2" s="1"/>
  <c r="AF342" i="2" s="1"/>
  <c r="D413" i="2"/>
  <c r="D407" i="2" s="1"/>
  <c r="AE503" i="2"/>
  <c r="AE502" i="2" s="1"/>
  <c r="S514" i="2"/>
  <c r="S513" i="2" s="1"/>
  <c r="S512" i="2" s="1"/>
  <c r="S591" i="2"/>
  <c r="X395" i="2"/>
  <c r="K415" i="2"/>
  <c r="K424" i="2"/>
  <c r="S141" i="2"/>
  <c r="U194" i="2"/>
  <c r="W194" i="2" s="1"/>
  <c r="W193" i="2" s="1"/>
  <c r="F372" i="2"/>
  <c r="AD464" i="2"/>
  <c r="S484" i="2"/>
  <c r="AH548" i="2"/>
  <c r="S554" i="2"/>
  <c r="S553" i="2" s="1"/>
  <c r="AF599" i="2"/>
  <c r="F21" i="2"/>
  <c r="AF47" i="2"/>
  <c r="AG148" i="2"/>
  <c r="AG147" i="2" s="1"/>
  <c r="S197" i="2"/>
  <c r="H202" i="2"/>
  <c r="J202" i="2" s="1"/>
  <c r="H214" i="2"/>
  <c r="H213" i="2" s="1"/>
  <c r="H212" i="2" s="1"/>
  <c r="E220" i="2"/>
  <c r="E215" i="2" s="1"/>
  <c r="F263" i="2"/>
  <c r="H384" i="2"/>
  <c r="J384" i="2" s="1"/>
  <c r="L384" i="2" s="1"/>
  <c r="N384" i="2" s="1"/>
  <c r="P384" i="2" s="1"/>
  <c r="J451" i="2"/>
  <c r="F585" i="2"/>
  <c r="AI275" i="2"/>
  <c r="AI274" i="2" s="1"/>
  <c r="X368" i="2"/>
  <c r="K220" i="2"/>
  <c r="K215" i="2" s="1"/>
  <c r="L20" i="2"/>
  <c r="L94" i="2"/>
  <c r="N94" i="2" s="1"/>
  <c r="P94" i="2" s="1"/>
  <c r="H138" i="2"/>
  <c r="J138" i="2" s="1"/>
  <c r="L138" i="2" s="1"/>
  <c r="G137" i="2"/>
  <c r="G136" i="2" s="1"/>
  <c r="J193" i="2"/>
  <c r="L194" i="2"/>
  <c r="U262" i="2"/>
  <c r="W262" i="2" s="1"/>
  <c r="S261" i="2"/>
  <c r="S260" i="2" s="1"/>
  <c r="L550" i="2"/>
  <c r="N550" i="2" s="1"/>
  <c r="P550" i="2" s="1"/>
  <c r="U603" i="2"/>
  <c r="W603" i="2" s="1"/>
  <c r="Y603" i="2" s="1"/>
  <c r="S601" i="2"/>
  <c r="J24" i="2"/>
  <c r="L24" i="2" s="1"/>
  <c r="H23" i="2"/>
  <c r="L93" i="2"/>
  <c r="N93" i="2" s="1"/>
  <c r="P93" i="2" s="1"/>
  <c r="F103" i="2"/>
  <c r="H104" i="2"/>
  <c r="J104" i="2" s="1"/>
  <c r="AJ123" i="2"/>
  <c r="AH122" i="2"/>
  <c r="D325" i="2"/>
  <c r="J385" i="2"/>
  <c r="L386" i="2"/>
  <c r="L476" i="2"/>
  <c r="N476" i="2" s="1"/>
  <c r="P476" i="2" s="1"/>
  <c r="L479" i="2"/>
  <c r="N479" i="2" s="1"/>
  <c r="P479" i="2" s="1"/>
  <c r="G498" i="2"/>
  <c r="H499" i="2"/>
  <c r="H498" i="2" s="1"/>
  <c r="S506" i="2"/>
  <c r="U507" i="2"/>
  <c r="H549" i="2"/>
  <c r="J549" i="2" s="1"/>
  <c r="F548" i="2"/>
  <c r="H555" i="2"/>
  <c r="J555" i="2" s="1"/>
  <c r="F554" i="2"/>
  <c r="H588" i="2"/>
  <c r="H587" i="2" s="1"/>
  <c r="F587" i="2"/>
  <c r="J664" i="2"/>
  <c r="L665" i="2"/>
  <c r="L144" i="2"/>
  <c r="N144" i="2" s="1"/>
  <c r="P144" i="2" s="1"/>
  <c r="S269" i="2"/>
  <c r="S268" i="2" s="1"/>
  <c r="U270" i="2"/>
  <c r="W270" i="2" s="1"/>
  <c r="W269" i="2" s="1"/>
  <c r="W268" i="2" s="1"/>
  <c r="W18" i="2"/>
  <c r="W17" i="2" s="1"/>
  <c r="U17" i="2"/>
  <c r="U55" i="2"/>
  <c r="W55" i="2" s="1"/>
  <c r="S54" i="2"/>
  <c r="J61" i="2"/>
  <c r="L67" i="2"/>
  <c r="N67" i="2" s="1"/>
  <c r="P67" i="2" s="1"/>
  <c r="L92" i="2"/>
  <c r="N92" i="2" s="1"/>
  <c r="P92" i="2" s="1"/>
  <c r="F193" i="2"/>
  <c r="AF231" i="2"/>
  <c r="AH232" i="2"/>
  <c r="AH231" i="2" s="1"/>
  <c r="U250" i="2"/>
  <c r="W250" i="2" s="1"/>
  <c r="S249" i="2"/>
  <c r="S248" i="2" s="1"/>
  <c r="H327" i="2"/>
  <c r="J327" i="2" s="1"/>
  <c r="F326" i="2"/>
  <c r="J331" i="2"/>
  <c r="L332" i="2"/>
  <c r="F344" i="2"/>
  <c r="H346" i="2"/>
  <c r="G379" i="2"/>
  <c r="G378" i="2" s="1"/>
  <c r="H380" i="2"/>
  <c r="J380" i="2" s="1"/>
  <c r="L410" i="2"/>
  <c r="N410" i="2" s="1"/>
  <c r="P410" i="2" s="1"/>
  <c r="J429" i="2"/>
  <c r="J428" i="2" s="1"/>
  <c r="L431" i="2"/>
  <c r="N431" i="2" s="1"/>
  <c r="L437" i="2"/>
  <c r="J468" i="2"/>
  <c r="H467" i="2"/>
  <c r="U633" i="2"/>
  <c r="W633" i="2" s="1"/>
  <c r="Y633" i="2" s="1"/>
  <c r="AA633" i="2" s="1"/>
  <c r="AC633" i="2" s="1"/>
  <c r="S631" i="2"/>
  <c r="F84" i="2"/>
  <c r="H85" i="2"/>
  <c r="J85" i="2" s="1"/>
  <c r="H439" i="2"/>
  <c r="J439" i="2" s="1"/>
  <c r="F438" i="2"/>
  <c r="F424" i="2" s="1"/>
  <c r="L49" i="2"/>
  <c r="N49" i="2" s="1"/>
  <c r="P49" i="2" s="1"/>
  <c r="U50" i="2"/>
  <c r="W50" i="2" s="1"/>
  <c r="Y50" i="2" s="1"/>
  <c r="AA50" i="2" s="1"/>
  <c r="AC50" i="2" s="1"/>
  <c r="S47" i="2"/>
  <c r="L53" i="2"/>
  <c r="N53" i="2" s="1"/>
  <c r="P53" i="2" s="1"/>
  <c r="F90" i="2"/>
  <c r="F116" i="2"/>
  <c r="H117" i="2"/>
  <c r="J117" i="2" s="1"/>
  <c r="AH150" i="2"/>
  <c r="AF149" i="2"/>
  <c r="AH194" i="2"/>
  <c r="AF193" i="2"/>
  <c r="L245" i="2"/>
  <c r="N245" i="2" s="1"/>
  <c r="P245" i="2" s="1"/>
  <c r="H354" i="2"/>
  <c r="H353" i="2" s="1"/>
  <c r="L356" i="2"/>
  <c r="N356" i="2" s="1"/>
  <c r="P356" i="2" s="1"/>
  <c r="AH386" i="2"/>
  <c r="AH385" i="2" s="1"/>
  <c r="AF385" i="2"/>
  <c r="W491" i="2"/>
  <c r="Y491" i="2" s="1"/>
  <c r="AA491" i="2" s="1"/>
  <c r="AC491" i="2" s="1"/>
  <c r="U489" i="2"/>
  <c r="U536" i="2"/>
  <c r="U535" i="2" s="1"/>
  <c r="S535" i="2"/>
  <c r="AF579" i="2"/>
  <c r="AH580" i="2"/>
  <c r="L615" i="2"/>
  <c r="N615" i="2" s="1"/>
  <c r="P615" i="2" s="1"/>
  <c r="J649" i="2"/>
  <c r="H648" i="2"/>
  <c r="F650" i="2"/>
  <c r="H651" i="2"/>
  <c r="J651" i="2" s="1"/>
  <c r="L465" i="2"/>
  <c r="L652" i="2"/>
  <c r="D46" i="2"/>
  <c r="Q46" i="2"/>
  <c r="F51" i="2"/>
  <c r="AH54" i="2"/>
  <c r="J151" i="2"/>
  <c r="J178" i="2"/>
  <c r="AF213" i="2"/>
  <c r="AF212" i="2" s="1"/>
  <c r="AG220" i="2"/>
  <c r="AG215" i="2" s="1"/>
  <c r="J265" i="2"/>
  <c r="L348" i="2"/>
  <c r="N348" i="2" s="1"/>
  <c r="P348" i="2" s="1"/>
  <c r="I352" i="2"/>
  <c r="R363" i="2"/>
  <c r="J441" i="2"/>
  <c r="J440" i="2" s="1"/>
  <c r="L443" i="2"/>
  <c r="J458" i="2"/>
  <c r="L459" i="2"/>
  <c r="H497" i="2"/>
  <c r="H496" i="2" s="1"/>
  <c r="G503" i="2"/>
  <c r="G502" i="2" s="1"/>
  <c r="T503" i="2"/>
  <c r="T502" i="2" s="1"/>
  <c r="AF506" i="2"/>
  <c r="D528" i="2"/>
  <c r="S565" i="2"/>
  <c r="S564" i="2" s="1"/>
  <c r="S563" i="2" s="1"/>
  <c r="J585" i="2"/>
  <c r="AF605" i="2"/>
  <c r="L152" i="2"/>
  <c r="L244" i="2"/>
  <c r="N244" i="2" s="1"/>
  <c r="P244" i="2" s="1"/>
  <c r="K611" i="2"/>
  <c r="J36" i="2"/>
  <c r="J81" i="2"/>
  <c r="D140" i="2"/>
  <c r="D139" i="2" s="1"/>
  <c r="G148" i="2"/>
  <c r="G147" i="2" s="1"/>
  <c r="Q148" i="2"/>
  <c r="Q147" i="2" s="1"/>
  <c r="AD148" i="2"/>
  <c r="AD147" i="2" s="1"/>
  <c r="J170" i="2"/>
  <c r="H196" i="2"/>
  <c r="H195" i="2" s="1"/>
  <c r="AG260" i="2"/>
  <c r="AG256" i="2" s="1"/>
  <c r="J293" i="2"/>
  <c r="J350" i="2"/>
  <c r="L351" i="2"/>
  <c r="G352" i="2"/>
  <c r="J357" i="2"/>
  <c r="L358" i="2"/>
  <c r="N358" i="2" s="1"/>
  <c r="AG363" i="2"/>
  <c r="L370" i="2"/>
  <c r="N370" i="2" s="1"/>
  <c r="P370" i="2" s="1"/>
  <c r="J445" i="2"/>
  <c r="J444" i="2" s="1"/>
  <c r="L447" i="2"/>
  <c r="D464" i="2"/>
  <c r="S551" i="2"/>
  <c r="AF646" i="2"/>
  <c r="AI285" i="2"/>
  <c r="X140" i="2"/>
  <c r="X139" i="2" s="1"/>
  <c r="Y665" i="2"/>
  <c r="K46" i="2"/>
  <c r="L223" i="2"/>
  <c r="K230" i="2"/>
  <c r="K229" i="2" s="1"/>
  <c r="L470" i="2"/>
  <c r="L608" i="2"/>
  <c r="N608" i="2" s="1"/>
  <c r="P608" i="2" s="1"/>
  <c r="J31" i="2"/>
  <c r="AE14" i="2"/>
  <c r="H99" i="2"/>
  <c r="J99" i="2" s="1"/>
  <c r="W99" i="2"/>
  <c r="Y99" i="2" s="1"/>
  <c r="AA99" i="2" s="1"/>
  <c r="AC99" i="2" s="1"/>
  <c r="G111" i="2"/>
  <c r="J126" i="2"/>
  <c r="R140" i="2"/>
  <c r="R139" i="2" s="1"/>
  <c r="J164" i="2"/>
  <c r="J249" i="2"/>
  <c r="L355" i="2"/>
  <c r="N355" i="2" s="1"/>
  <c r="P355" i="2" s="1"/>
  <c r="L412" i="2"/>
  <c r="N412" i="2" s="1"/>
  <c r="P412" i="2" s="1"/>
  <c r="L427" i="2"/>
  <c r="N427" i="2" s="1"/>
  <c r="P427" i="2" s="1"/>
  <c r="J434" i="2"/>
  <c r="J433" i="2" s="1"/>
  <c r="Q518" i="2"/>
  <c r="Q517" i="2" s="1"/>
  <c r="J544" i="2"/>
  <c r="L545" i="2"/>
  <c r="D553" i="2"/>
  <c r="L574" i="2"/>
  <c r="N574" i="2" s="1"/>
  <c r="P574" i="2" s="1"/>
  <c r="AI368" i="2"/>
  <c r="K14" i="2"/>
  <c r="L56" i="2"/>
  <c r="N56" i="2" s="1"/>
  <c r="P56" i="2" s="1"/>
  <c r="K248" i="2"/>
  <c r="K247" i="2" s="1"/>
  <c r="L308" i="2"/>
  <c r="N308" i="2" s="1"/>
  <c r="P308" i="2" s="1"/>
  <c r="L571" i="2"/>
  <c r="N571" i="2" s="1"/>
  <c r="P571" i="2" s="1"/>
  <c r="L586" i="2"/>
  <c r="K569" i="2"/>
  <c r="K368" i="2"/>
  <c r="K395" i="2"/>
  <c r="K343" i="2"/>
  <c r="K503" i="2"/>
  <c r="K502" i="2" s="1"/>
  <c r="K518" i="2"/>
  <c r="K517" i="2" s="1"/>
  <c r="L203" i="2"/>
  <c r="K186" i="2"/>
  <c r="K185" i="2" s="1"/>
  <c r="K296" i="2"/>
  <c r="K335" i="2"/>
  <c r="K528" i="2"/>
  <c r="K553" i="2"/>
  <c r="AE335" i="2"/>
  <c r="Q343" i="2"/>
  <c r="Q342" i="2" s="1"/>
  <c r="X415" i="2"/>
  <c r="K83" i="2"/>
  <c r="K163" i="2"/>
  <c r="K162" i="2" s="1"/>
  <c r="K260" i="2"/>
  <c r="K256" i="2" s="1"/>
  <c r="K305" i="2"/>
  <c r="K464" i="2"/>
  <c r="E14" i="2"/>
  <c r="R248" i="2"/>
  <c r="R247" i="2" s="1"/>
  <c r="G58" i="2"/>
  <c r="AG335" i="2"/>
  <c r="T395" i="2"/>
  <c r="AG395" i="2"/>
  <c r="AG474" i="2"/>
  <c r="AG473" i="2" s="1"/>
  <c r="K140" i="2"/>
  <c r="K139" i="2" s="1"/>
  <c r="K325" i="2"/>
  <c r="K363" i="2"/>
  <c r="K267" i="2"/>
  <c r="K378" i="2"/>
  <c r="K474" i="2"/>
  <c r="K473" i="2" s="1"/>
  <c r="K604" i="2"/>
  <c r="W190" i="2"/>
  <c r="Y191" i="2"/>
  <c r="W156" i="2"/>
  <c r="U155" i="2"/>
  <c r="W172" i="2"/>
  <c r="Y173" i="2"/>
  <c r="W65" i="2"/>
  <c r="Y66" i="2"/>
  <c r="J113" i="2"/>
  <c r="H112" i="2"/>
  <c r="W206" i="2"/>
  <c r="W205" i="2" s="1"/>
  <c r="Y207" i="2"/>
  <c r="J70" i="2"/>
  <c r="H69" i="2"/>
  <c r="W101" i="2"/>
  <c r="Y102" i="2"/>
  <c r="W75" i="2"/>
  <c r="Y76" i="2"/>
  <c r="W121" i="2"/>
  <c r="U119" i="2"/>
  <c r="J175" i="2"/>
  <c r="H174" i="2"/>
  <c r="W34" i="2"/>
  <c r="Y35" i="2"/>
  <c r="W44" i="2"/>
  <c r="Y45" i="2"/>
  <c r="AF88" i="2"/>
  <c r="U255" i="2"/>
  <c r="U254" i="2" s="1"/>
  <c r="U253" i="2" s="1"/>
  <c r="S254" i="2"/>
  <c r="S253" i="2" s="1"/>
  <c r="S278" i="2"/>
  <c r="S276" i="2" s="1"/>
  <c r="Q275" i="2"/>
  <c r="Q274" i="2" s="1"/>
  <c r="H350" i="2"/>
  <c r="AH390" i="2"/>
  <c r="H398" i="2"/>
  <c r="J398" i="2" s="1"/>
  <c r="F396" i="2"/>
  <c r="S504" i="2"/>
  <c r="U505" i="2"/>
  <c r="W505" i="2" s="1"/>
  <c r="U522" i="2"/>
  <c r="U521" i="2" s="1"/>
  <c r="S521" i="2"/>
  <c r="U630" i="2"/>
  <c r="U629" i="2" s="1"/>
  <c r="S629" i="2"/>
  <c r="F644" i="2"/>
  <c r="H645" i="2"/>
  <c r="J645" i="2" s="1"/>
  <c r="F15" i="2"/>
  <c r="I46" i="2"/>
  <c r="S65" i="2"/>
  <c r="F69" i="2"/>
  <c r="S86" i="2"/>
  <c r="F95" i="2"/>
  <c r="AF103" i="2"/>
  <c r="S105" i="2"/>
  <c r="F112" i="2"/>
  <c r="AF116" i="2"/>
  <c r="AF111" i="2" s="1"/>
  <c r="H123" i="2"/>
  <c r="J123" i="2" s="1"/>
  <c r="T140" i="2"/>
  <c r="T139" i="2" s="1"/>
  <c r="H146" i="2"/>
  <c r="D163" i="2"/>
  <c r="D162" i="2" s="1"/>
  <c r="Q163" i="2"/>
  <c r="Q162" i="2" s="1"/>
  <c r="S172" i="2"/>
  <c r="F174" i="2"/>
  <c r="W180" i="2"/>
  <c r="Y181" i="2"/>
  <c r="F182" i="2"/>
  <c r="F190" i="2"/>
  <c r="J191" i="2"/>
  <c r="H193" i="2"/>
  <c r="AF195" i="2"/>
  <c r="F197" i="2"/>
  <c r="AH201" i="2"/>
  <c r="U202" i="2"/>
  <c r="W202" i="2" s="1"/>
  <c r="W210" i="2"/>
  <c r="W209" i="2" s="1"/>
  <c r="Y211" i="2"/>
  <c r="Q220" i="2"/>
  <c r="Q215" i="2" s="1"/>
  <c r="AJ228" i="2"/>
  <c r="AH227" i="2"/>
  <c r="W263" i="2"/>
  <c r="Y264" i="2"/>
  <c r="F265" i="2"/>
  <c r="AD285" i="2"/>
  <c r="H289" i="2"/>
  <c r="H329" i="2"/>
  <c r="H328" i="2" s="1"/>
  <c r="F328" i="2"/>
  <c r="V335" i="2"/>
  <c r="S375" i="2"/>
  <c r="AJ483" i="2"/>
  <c r="AH482" i="2"/>
  <c r="H534" i="2"/>
  <c r="J534" i="2" s="1"/>
  <c r="S546" i="2"/>
  <c r="AE553" i="2"/>
  <c r="AH592" i="2"/>
  <c r="AJ592" i="2" s="1"/>
  <c r="AF591" i="2"/>
  <c r="D644" i="2"/>
  <c r="D643" i="2" s="1"/>
  <c r="U647" i="2"/>
  <c r="U646" i="2" s="1"/>
  <c r="S646" i="2"/>
  <c r="W42" i="2"/>
  <c r="Y43" i="2"/>
  <c r="W90" i="2"/>
  <c r="Y91" i="2"/>
  <c r="U42" i="2"/>
  <c r="AG83" i="2"/>
  <c r="Q140" i="2"/>
  <c r="Q139" i="2" s="1"/>
  <c r="F141" i="2"/>
  <c r="F140" i="2" s="1"/>
  <c r="F139" i="2" s="1"/>
  <c r="AE163" i="2"/>
  <c r="AE162" i="2" s="1"/>
  <c r="F170" i="2"/>
  <c r="Q186" i="2"/>
  <c r="Q185" i="2" s="1"/>
  <c r="AE186" i="2"/>
  <c r="AE185" i="2" s="1"/>
  <c r="S233" i="2"/>
  <c r="U234" i="2"/>
  <c r="U233" i="2" s="1"/>
  <c r="F249" i="2"/>
  <c r="U252" i="2"/>
  <c r="W252" i="2" s="1"/>
  <c r="T260" i="2"/>
  <c r="T256" i="2" s="1"/>
  <c r="U263" i="2"/>
  <c r="U287" i="2"/>
  <c r="W287" i="2" s="1"/>
  <c r="G325" i="2"/>
  <c r="H373" i="2"/>
  <c r="J373" i="2" s="1"/>
  <c r="S382" i="2"/>
  <c r="H426" i="2"/>
  <c r="W467" i="2"/>
  <c r="Y468" i="2"/>
  <c r="G500" i="2"/>
  <c r="H501" i="2"/>
  <c r="J501" i="2" s="1"/>
  <c r="S510" i="2"/>
  <c r="S509" i="2" s="1"/>
  <c r="S508" i="2" s="1"/>
  <c r="U511" i="2"/>
  <c r="W511" i="2" s="1"/>
  <c r="H530" i="2"/>
  <c r="H529" i="2" s="1"/>
  <c r="F529" i="2"/>
  <c r="H578" i="2"/>
  <c r="H577" i="2" s="1"/>
  <c r="F577" i="2"/>
  <c r="F622" i="2"/>
  <c r="H623" i="2"/>
  <c r="H636" i="2"/>
  <c r="J636" i="2" s="1"/>
  <c r="F635" i="2"/>
  <c r="AH645" i="2"/>
  <c r="AJ645" i="2" s="1"/>
  <c r="AF644" i="2"/>
  <c r="AF336" i="2"/>
  <c r="H532" i="2"/>
  <c r="J532" i="2" s="1"/>
  <c r="F531" i="2"/>
  <c r="D14" i="2"/>
  <c r="AG14" i="2"/>
  <c r="AH17" i="2"/>
  <c r="U34" i="2"/>
  <c r="H36" i="2"/>
  <c r="AD46" i="2"/>
  <c r="S75" i="2"/>
  <c r="S101" i="2"/>
  <c r="D111" i="2"/>
  <c r="D110" i="2" s="1"/>
  <c r="AD140" i="2"/>
  <c r="AD139" i="2" s="1"/>
  <c r="V140" i="2"/>
  <c r="V139" i="2" s="1"/>
  <c r="AF164" i="2"/>
  <c r="F178" i="2"/>
  <c r="U190" i="2"/>
  <c r="S213" i="2"/>
  <c r="S212" i="2" s="1"/>
  <c r="S231" i="2"/>
  <c r="U232" i="2"/>
  <c r="W232" i="2" s="1"/>
  <c r="AF297" i="2"/>
  <c r="H302" i="2"/>
  <c r="H301" i="2" s="1"/>
  <c r="F301" i="2"/>
  <c r="S312" i="2"/>
  <c r="U313" i="2"/>
  <c r="W313" i="2" s="1"/>
  <c r="H345" i="2"/>
  <c r="J345" i="2" s="1"/>
  <c r="G344" i="2"/>
  <c r="G343" i="2" s="1"/>
  <c r="D395" i="2"/>
  <c r="AE424" i="2"/>
  <c r="AE474" i="2"/>
  <c r="AE473" i="2" s="1"/>
  <c r="H505" i="2"/>
  <c r="J505" i="2" s="1"/>
  <c r="F504" i="2"/>
  <c r="F503" i="2" s="1"/>
  <c r="F502" i="2" s="1"/>
  <c r="F525" i="2"/>
  <c r="J526" i="2"/>
  <c r="S542" i="2"/>
  <c r="U543" i="2"/>
  <c r="AH572" i="2"/>
  <c r="AH570" i="2" s="1"/>
  <c r="AF570" i="2"/>
  <c r="U586" i="2"/>
  <c r="U585" i="2" s="1"/>
  <c r="S585" i="2"/>
  <c r="AG604" i="2"/>
  <c r="AH651" i="2"/>
  <c r="AH650" i="2" s="1"/>
  <c r="AF650" i="2"/>
  <c r="S658" i="2"/>
  <c r="U659" i="2"/>
  <c r="W659" i="2" s="1"/>
  <c r="S660" i="2"/>
  <c r="U661" i="2"/>
  <c r="I604" i="2"/>
  <c r="V604" i="2"/>
  <c r="D275" i="2"/>
  <c r="D274" i="2" s="1"/>
  <c r="V368" i="2"/>
  <c r="D424" i="2"/>
  <c r="AF425" i="2"/>
  <c r="AF424" i="2" s="1"/>
  <c r="H455" i="2"/>
  <c r="J455" i="2" s="1"/>
  <c r="AD503" i="2"/>
  <c r="AD502" i="2" s="1"/>
  <c r="AE518" i="2"/>
  <c r="AE517" i="2" s="1"/>
  <c r="AG518" i="2"/>
  <c r="AG517" i="2" s="1"/>
  <c r="AD528" i="2"/>
  <c r="AF542" i="2"/>
  <c r="AG553" i="2"/>
  <c r="U566" i="2"/>
  <c r="W566" i="2" s="1"/>
  <c r="Y566" i="2" s="1"/>
  <c r="AA566" i="2" s="1"/>
  <c r="AH598" i="2"/>
  <c r="AJ598" i="2" s="1"/>
  <c r="Q604" i="2"/>
  <c r="AD604" i="2"/>
  <c r="F609" i="2"/>
  <c r="R604" i="2"/>
  <c r="AH619" i="2"/>
  <c r="AH618" i="2" s="1"/>
  <c r="U640" i="2"/>
  <c r="U639" i="2" s="1"/>
  <c r="Q650" i="2"/>
  <c r="Q643" i="2" s="1"/>
  <c r="S651" i="2"/>
  <c r="S650" i="2" s="1"/>
  <c r="F659" i="2"/>
  <c r="E658" i="2"/>
  <c r="AJ367" i="2"/>
  <c r="X464" i="2"/>
  <c r="F261" i="2"/>
  <c r="AH265" i="2"/>
  <c r="E275" i="2"/>
  <c r="E274" i="2" s="1"/>
  <c r="R275" i="2"/>
  <c r="R274" i="2" s="1"/>
  <c r="AG275" i="2"/>
  <c r="AG274" i="2" s="1"/>
  <c r="AH290" i="2"/>
  <c r="AE296" i="2"/>
  <c r="Q296" i="2"/>
  <c r="W303" i="2"/>
  <c r="Y304" i="2"/>
  <c r="AE325" i="2"/>
  <c r="D363" i="2"/>
  <c r="AD363" i="2"/>
  <c r="J376" i="2"/>
  <c r="W390" i="2"/>
  <c r="R395" i="2"/>
  <c r="I395" i="2"/>
  <c r="AH399" i="2"/>
  <c r="U483" i="2"/>
  <c r="U482" i="2" s="1"/>
  <c r="W485" i="2"/>
  <c r="AG503" i="2"/>
  <c r="AG502" i="2" s="1"/>
  <c r="D518" i="2"/>
  <c r="D517" i="2" s="1"/>
  <c r="W551" i="2"/>
  <c r="Y552" i="2"/>
  <c r="Q553" i="2"/>
  <c r="AH575" i="2"/>
  <c r="AJ576" i="2"/>
  <c r="F581" i="2"/>
  <c r="H584" i="2"/>
  <c r="J584" i="2" s="1"/>
  <c r="U592" i="2"/>
  <c r="W592" i="2" s="1"/>
  <c r="E604" i="2"/>
  <c r="Y490" i="2"/>
  <c r="AA490" i="2" s="1"/>
  <c r="Y470" i="2"/>
  <c r="AF660" i="2"/>
  <c r="AI46" i="2"/>
  <c r="AI148" i="2"/>
  <c r="AI147" i="2" s="1"/>
  <c r="AI267" i="2"/>
  <c r="AI395" i="2"/>
  <c r="AI611" i="2"/>
  <c r="X220" i="2"/>
  <c r="X215" i="2" s="1"/>
  <c r="X230" i="2"/>
  <c r="X229" i="2" s="1"/>
  <c r="X363" i="2"/>
  <c r="AI260" i="2"/>
  <c r="AI256" i="2" s="1"/>
  <c r="X248" i="2"/>
  <c r="X247" i="2" s="1"/>
  <c r="AH659" i="2"/>
  <c r="AH658" i="2" s="1"/>
  <c r="AI140" i="2"/>
  <c r="AI139" i="2" s="1"/>
  <c r="AI424" i="2"/>
  <c r="AI553" i="2"/>
  <c r="X267" i="2"/>
  <c r="AG248" i="2"/>
  <c r="AG247" i="2" s="1"/>
  <c r="I275" i="2"/>
  <c r="I274" i="2" s="1"/>
  <c r="T285" i="2"/>
  <c r="AF305" i="2"/>
  <c r="AE464" i="2"/>
  <c r="I611" i="2"/>
  <c r="X14" i="2"/>
  <c r="X83" i="2"/>
  <c r="X186" i="2"/>
  <c r="X185" i="2" s="1"/>
  <c r="X305" i="2"/>
  <c r="X474" i="2"/>
  <c r="X473" i="2" s="1"/>
  <c r="X518" i="2"/>
  <c r="X517" i="2" s="1"/>
  <c r="X553" i="2"/>
  <c r="V58" i="2"/>
  <c r="V305" i="2"/>
  <c r="R368" i="2"/>
  <c r="T464" i="2"/>
  <c r="V518" i="2"/>
  <c r="V517" i="2" s="1"/>
  <c r="X163" i="2"/>
  <c r="X162" i="2" s="1"/>
  <c r="X260" i="2"/>
  <c r="X256" i="2" s="1"/>
  <c r="X325" i="2"/>
  <c r="X335" i="2"/>
  <c r="X503" i="2"/>
  <c r="X502" i="2" s="1"/>
  <c r="X569" i="2"/>
  <c r="E111" i="2"/>
  <c r="E110" i="2" s="1"/>
  <c r="I267" i="2"/>
  <c r="T296" i="2"/>
  <c r="AI305" i="2"/>
  <c r="AI343" i="2"/>
  <c r="AI342" i="2" s="1"/>
  <c r="X46" i="2"/>
  <c r="X285" i="2"/>
  <c r="X343" i="2"/>
  <c r="X342" i="2" s="1"/>
  <c r="X424" i="2"/>
  <c r="X528" i="2"/>
  <c r="X296" i="2"/>
  <c r="Y306" i="2"/>
  <c r="Y475" i="2"/>
  <c r="AI464" i="2"/>
  <c r="W214" i="2"/>
  <c r="U213" i="2"/>
  <c r="U212" i="2" s="1"/>
  <c r="AJ239" i="2"/>
  <c r="AH238" i="2"/>
  <c r="AH237" i="2" s="1"/>
  <c r="H242" i="2"/>
  <c r="H241" i="2" s="1"/>
  <c r="H240" i="2" s="1"/>
  <c r="J243" i="2"/>
  <c r="AJ16" i="2"/>
  <c r="AH15" i="2"/>
  <c r="J89" i="2"/>
  <c r="H88" i="2"/>
  <c r="AJ104" i="2"/>
  <c r="AH103" i="2"/>
  <c r="W177" i="2"/>
  <c r="U176" i="2"/>
  <c r="AJ234" i="2"/>
  <c r="AH233" i="2"/>
  <c r="J22" i="2"/>
  <c r="L22" i="2" s="1"/>
  <c r="H21" i="2"/>
  <c r="J43" i="2"/>
  <c r="H42" i="2"/>
  <c r="W48" i="2"/>
  <c r="AH164" i="2"/>
  <c r="AJ165" i="2"/>
  <c r="AH178" i="2"/>
  <c r="AJ179" i="2"/>
  <c r="J183" i="2"/>
  <c r="H182" i="2"/>
  <c r="H197" i="2"/>
  <c r="J198" i="2"/>
  <c r="H206" i="2"/>
  <c r="H205" i="2" s="1"/>
  <c r="J207" i="2"/>
  <c r="AJ53" i="2"/>
  <c r="AH51" i="2"/>
  <c r="J74" i="2"/>
  <c r="H73" i="2"/>
  <c r="W142" i="2"/>
  <c r="Y142" i="2" s="1"/>
  <c r="U141" i="2"/>
  <c r="J16" i="2"/>
  <c r="H15" i="2"/>
  <c r="W87" i="2"/>
  <c r="U86" i="2"/>
  <c r="W106" i="2"/>
  <c r="U105" i="2"/>
  <c r="AJ175" i="2"/>
  <c r="AH174" i="2"/>
  <c r="U195" i="2"/>
  <c r="W196" i="2"/>
  <c r="H203" i="2"/>
  <c r="S288" i="2"/>
  <c r="U289" i="2"/>
  <c r="AH347" i="2"/>
  <c r="AJ349" i="2"/>
  <c r="H491" i="2"/>
  <c r="J491" i="2" s="1"/>
  <c r="F489" i="2"/>
  <c r="F488" i="2" s="1"/>
  <c r="F487" i="2" s="1"/>
  <c r="G518" i="2"/>
  <c r="G517" i="2" s="1"/>
  <c r="U530" i="2"/>
  <c r="S529" i="2"/>
  <c r="U610" i="2"/>
  <c r="S609" i="2"/>
  <c r="AD14" i="2"/>
  <c r="J29" i="2"/>
  <c r="L29" i="2" s="1"/>
  <c r="H35" i="2"/>
  <c r="J41" i="2"/>
  <c r="L41" i="2" s="1"/>
  <c r="U44" i="2"/>
  <c r="AH44" i="2"/>
  <c r="AJ45" i="2"/>
  <c r="AF51" i="2"/>
  <c r="H52" i="2"/>
  <c r="J52" i="2" s="1"/>
  <c r="J51" i="2" s="1"/>
  <c r="U65" i="2"/>
  <c r="AH70" i="2"/>
  <c r="F73" i="2"/>
  <c r="AH73" i="2"/>
  <c r="G83" i="2"/>
  <c r="AH85" i="2"/>
  <c r="F88" i="2"/>
  <c r="AH88" i="2"/>
  <c r="Q83" i="2"/>
  <c r="AH95" i="2"/>
  <c r="H98" i="2"/>
  <c r="J98" i="2" s="1"/>
  <c r="H108" i="2"/>
  <c r="AH113" i="2"/>
  <c r="J115" i="2"/>
  <c r="L115" i="2" s="1"/>
  <c r="AH116" i="2"/>
  <c r="AH145" i="2"/>
  <c r="V148" i="2"/>
  <c r="V147" i="2" s="1"/>
  <c r="AH152" i="2"/>
  <c r="F164" i="2"/>
  <c r="U169" i="2"/>
  <c r="AH171" i="2"/>
  <c r="AG163" i="2"/>
  <c r="AG162" i="2" s="1"/>
  <c r="S180" i="2"/>
  <c r="D186" i="2"/>
  <c r="D185" i="2" s="1"/>
  <c r="R186" i="2"/>
  <c r="R185" i="2" s="1"/>
  <c r="AH188" i="2"/>
  <c r="S195" i="2"/>
  <c r="F199" i="2"/>
  <c r="F206" i="2"/>
  <c r="F205" i="2" s="1"/>
  <c r="AH206" i="2"/>
  <c r="AH205" i="2" s="1"/>
  <c r="AJ207" i="2"/>
  <c r="U210" i="2"/>
  <c r="U209" i="2" s="1"/>
  <c r="AH213" i="2"/>
  <c r="AH212" i="2" s="1"/>
  <c r="AJ214" i="2"/>
  <c r="U218" i="2"/>
  <c r="F221" i="2"/>
  <c r="AH225" i="2"/>
  <c r="AJ225" i="2" s="1"/>
  <c r="AL225" i="2" s="1"/>
  <c r="AF238" i="2"/>
  <c r="AF237" i="2" s="1"/>
  <c r="F242" i="2"/>
  <c r="F241" i="2" s="1"/>
  <c r="F240" i="2" s="1"/>
  <c r="H249" i="2"/>
  <c r="AE260" i="2"/>
  <c r="AE256" i="2" s="1"/>
  <c r="AJ270" i="2"/>
  <c r="AH269" i="2"/>
  <c r="AH268" i="2" s="1"/>
  <c r="F276" i="2"/>
  <c r="H277" i="2"/>
  <c r="J300" i="2"/>
  <c r="H299" i="2"/>
  <c r="U303" i="2"/>
  <c r="D305" i="2"/>
  <c r="AH336" i="2"/>
  <c r="AJ337" i="2"/>
  <c r="J374" i="2"/>
  <c r="AJ389" i="2"/>
  <c r="AH396" i="2"/>
  <c r="F404" i="2"/>
  <c r="F403" i="2" s="1"/>
  <c r="F402" i="2" s="1"/>
  <c r="S413" i="2"/>
  <c r="U414" i="2"/>
  <c r="J421" i="2"/>
  <c r="H420" i="2"/>
  <c r="H419" i="2" s="1"/>
  <c r="H463" i="2"/>
  <c r="F462" i="2"/>
  <c r="Q464" i="2"/>
  <c r="U466" i="2"/>
  <c r="W466" i="2" s="1"/>
  <c r="S465" i="2"/>
  <c r="S464" i="2" s="1"/>
  <c r="F475" i="2"/>
  <c r="H477" i="2"/>
  <c r="J477" i="2" s="1"/>
  <c r="J475" i="2" s="1"/>
  <c r="J490" i="2"/>
  <c r="H537" i="2"/>
  <c r="J538" i="2"/>
  <c r="AH589" i="2"/>
  <c r="AJ590" i="2"/>
  <c r="J632" i="2"/>
  <c r="H647" i="2"/>
  <c r="H646" i="2" s="1"/>
  <c r="F646" i="2"/>
  <c r="AH105" i="2"/>
  <c r="AJ106" i="2"/>
  <c r="AH254" i="2"/>
  <c r="AH253" i="2" s="1"/>
  <c r="AJ255" i="2"/>
  <c r="AJ259" i="2"/>
  <c r="AH258" i="2"/>
  <c r="AH257" i="2" s="1"/>
  <c r="H365" i="2"/>
  <c r="F364" i="2"/>
  <c r="R14" i="2"/>
  <c r="I14" i="2"/>
  <c r="AH71" i="2"/>
  <c r="AJ72" i="2"/>
  <c r="D83" i="2"/>
  <c r="T83" i="2"/>
  <c r="AE83" i="2"/>
  <c r="AG140" i="2"/>
  <c r="AG139" i="2" s="1"/>
  <c r="AH141" i="2"/>
  <c r="AJ142" i="2"/>
  <c r="D148" i="2"/>
  <c r="D147" i="2" s="1"/>
  <c r="AH182" i="2"/>
  <c r="AJ183" i="2"/>
  <c r="AH210" i="2"/>
  <c r="AH209" i="2" s="1"/>
  <c r="AJ211" i="2"/>
  <c r="AH217" i="2"/>
  <c r="AH216" i="2" s="1"/>
  <c r="R220" i="2"/>
  <c r="R215" i="2" s="1"/>
  <c r="AD220" i="2"/>
  <c r="AD215" i="2" s="1"/>
  <c r="I220" i="2"/>
  <c r="I215" i="2" s="1"/>
  <c r="AJ226" i="2"/>
  <c r="AL226" i="2" s="1"/>
  <c r="T230" i="2"/>
  <c r="T229" i="2" s="1"/>
  <c r="AF242" i="2"/>
  <c r="AF241" i="2" s="1"/>
  <c r="AF240" i="2" s="1"/>
  <c r="H255" i="2"/>
  <c r="H254" i="2" s="1"/>
  <c r="H253" i="2" s="1"/>
  <c r="F254" i="2"/>
  <c r="F253" i="2" s="1"/>
  <c r="S258" i="2"/>
  <c r="S257" i="2" s="1"/>
  <c r="U259" i="2"/>
  <c r="S281" i="2"/>
  <c r="U282" i="2"/>
  <c r="W282" i="2" s="1"/>
  <c r="U300" i="2"/>
  <c r="U299" i="2" s="1"/>
  <c r="S299" i="2"/>
  <c r="H303" i="2"/>
  <c r="J304" i="2"/>
  <c r="H311" i="2"/>
  <c r="J311" i="2" s="1"/>
  <c r="F310" i="2"/>
  <c r="S338" i="2"/>
  <c r="U339" i="2"/>
  <c r="D343" i="2"/>
  <c r="D342" i="2" s="1"/>
  <c r="H349" i="2"/>
  <c r="J349" i="2" s="1"/>
  <c r="F347" i="2"/>
  <c r="W376" i="2"/>
  <c r="U375" i="2"/>
  <c r="AH382" i="2"/>
  <c r="AJ383" i="2"/>
  <c r="W409" i="2"/>
  <c r="AF475" i="2"/>
  <c r="W475" i="2"/>
  <c r="AH505" i="2"/>
  <c r="AF504" i="2"/>
  <c r="AH510" i="2"/>
  <c r="AH509" i="2" s="1"/>
  <c r="AH508" i="2" s="1"/>
  <c r="AJ511" i="2"/>
  <c r="Q569" i="2"/>
  <c r="U578" i="2"/>
  <c r="S577" i="2"/>
  <c r="AJ614" i="2"/>
  <c r="AH612" i="2"/>
  <c r="U645" i="2"/>
  <c r="S644" i="2"/>
  <c r="AJ55" i="2"/>
  <c r="AH42" i="2"/>
  <c r="AJ43" i="2"/>
  <c r="AF148" i="2"/>
  <c r="AF147" i="2" s="1"/>
  <c r="U327" i="2"/>
  <c r="W327" i="2" s="1"/>
  <c r="S326" i="2"/>
  <c r="J405" i="2"/>
  <c r="H404" i="2"/>
  <c r="H403" i="2" s="1"/>
  <c r="H402" i="2" s="1"/>
  <c r="F484" i="2"/>
  <c r="H485" i="2"/>
  <c r="U623" i="2"/>
  <c r="W623" i="2" s="1"/>
  <c r="S622" i="2"/>
  <c r="F631" i="2"/>
  <c r="H633" i="2"/>
  <c r="J633" i="2" s="1"/>
  <c r="T14" i="2"/>
  <c r="AE46" i="2"/>
  <c r="S51" i="2"/>
  <c r="R46" i="2"/>
  <c r="V46" i="2"/>
  <c r="U75" i="2"/>
  <c r="AH75" i="2"/>
  <c r="AJ76" i="2"/>
  <c r="U90" i="2"/>
  <c r="AH90" i="2"/>
  <c r="AJ91" i="2"/>
  <c r="AF95" i="2"/>
  <c r="U101" i="2"/>
  <c r="H164" i="2"/>
  <c r="AH190" i="2"/>
  <c r="AJ191" i="2"/>
  <c r="AH195" i="2"/>
  <c r="AJ196" i="2"/>
  <c r="AH200" i="2"/>
  <c r="F210" i="2"/>
  <c r="F209" i="2" s="1"/>
  <c r="H221" i="2"/>
  <c r="S221" i="2"/>
  <c r="U228" i="2"/>
  <c r="AF233" i="2"/>
  <c r="AH235" i="2"/>
  <c r="AH243" i="2"/>
  <c r="AF248" i="2"/>
  <c r="H252" i="2"/>
  <c r="J252" i="2" s="1"/>
  <c r="F251" i="2"/>
  <c r="AH252" i="2"/>
  <c r="H261" i="2"/>
  <c r="J262" i="2"/>
  <c r="U273" i="2"/>
  <c r="S272" i="2"/>
  <c r="S271" i="2" s="1"/>
  <c r="AJ282" i="2"/>
  <c r="AH281" i="2"/>
  <c r="U297" i="2"/>
  <c r="W298" i="2"/>
  <c r="H341" i="2"/>
  <c r="F340" i="2"/>
  <c r="W367" i="2"/>
  <c r="U366" i="2"/>
  <c r="U417" i="2"/>
  <c r="W417" i="2" s="1"/>
  <c r="S416" i="2"/>
  <c r="H514" i="2"/>
  <c r="H513" i="2" s="1"/>
  <c r="H512" i="2" s="1"/>
  <c r="J515" i="2"/>
  <c r="AJ524" i="2"/>
  <c r="AH523" i="2"/>
  <c r="AF546" i="2"/>
  <c r="AH547" i="2"/>
  <c r="U554" i="2"/>
  <c r="W555" i="2"/>
  <c r="AH567" i="2"/>
  <c r="AJ567" i="2" s="1"/>
  <c r="AF565" i="2"/>
  <c r="AF564" i="2" s="1"/>
  <c r="AF563" i="2" s="1"/>
  <c r="AG569" i="2"/>
  <c r="AH599" i="2"/>
  <c r="AJ600" i="2"/>
  <c r="AF627" i="2"/>
  <c r="AH628" i="2"/>
  <c r="U657" i="2"/>
  <c r="W657" i="2" s="1"/>
  <c r="S656" i="2"/>
  <c r="D285" i="2"/>
  <c r="Q285" i="2"/>
  <c r="AG285" i="2"/>
  <c r="U306" i="2"/>
  <c r="T325" i="2"/>
  <c r="G335" i="2"/>
  <c r="U344" i="2"/>
  <c r="W346" i="2"/>
  <c r="F382" i="2"/>
  <c r="H383" i="2"/>
  <c r="H401" i="2"/>
  <c r="J401" i="2" s="1"/>
  <c r="F399" i="2"/>
  <c r="AE407" i="2"/>
  <c r="T424" i="2"/>
  <c r="AH465" i="2"/>
  <c r="AJ466" i="2"/>
  <c r="J472" i="2"/>
  <c r="H471" i="2"/>
  <c r="AH475" i="2"/>
  <c r="AJ479" i="2"/>
  <c r="AH484" i="2"/>
  <c r="AJ485" i="2"/>
  <c r="D503" i="2"/>
  <c r="D502" i="2" s="1"/>
  <c r="D486" i="2" s="1"/>
  <c r="AF529" i="2"/>
  <c r="AH530" i="2"/>
  <c r="AH544" i="2"/>
  <c r="AJ545" i="2"/>
  <c r="J561" i="2"/>
  <c r="H560" i="2"/>
  <c r="H559" i="2" s="1"/>
  <c r="H558" i="2" s="1"/>
  <c r="H565" i="2"/>
  <c r="H564" i="2" s="1"/>
  <c r="H563" i="2" s="1"/>
  <c r="J566" i="2"/>
  <c r="AD569" i="2"/>
  <c r="AJ582" i="2"/>
  <c r="AH581" i="2"/>
  <c r="S583" i="2"/>
  <c r="U584" i="2"/>
  <c r="H594" i="2"/>
  <c r="J595" i="2"/>
  <c r="H598" i="2"/>
  <c r="F597" i="2"/>
  <c r="T604" i="2"/>
  <c r="S620" i="2"/>
  <c r="U621" i="2"/>
  <c r="AH630" i="2"/>
  <c r="AF629" i="2"/>
  <c r="AF635" i="2"/>
  <c r="AH636" i="2"/>
  <c r="AJ651" i="2"/>
  <c r="AF658" i="2"/>
  <c r="AH660" i="2"/>
  <c r="AJ661" i="2"/>
  <c r="AI419" i="2"/>
  <c r="AI415" i="2"/>
  <c r="AD260" i="2"/>
  <c r="AD256" i="2" s="1"/>
  <c r="E260" i="2"/>
  <c r="E256" i="2" s="1"/>
  <c r="Q260" i="2"/>
  <c r="Q256" i="2" s="1"/>
  <c r="AH263" i="2"/>
  <c r="AJ264" i="2"/>
  <c r="H273" i="2"/>
  <c r="T275" i="2"/>
  <c r="T274" i="2" s="1"/>
  <c r="AE285" i="2"/>
  <c r="AH287" i="2"/>
  <c r="F290" i="2"/>
  <c r="AH292" i="2"/>
  <c r="AJ293" i="2"/>
  <c r="H298" i="2"/>
  <c r="AH297" i="2"/>
  <c r="AJ298" i="2"/>
  <c r="F303" i="2"/>
  <c r="AH313" i="2"/>
  <c r="R325" i="2"/>
  <c r="I325" i="2"/>
  <c r="V325" i="2"/>
  <c r="AH329" i="2"/>
  <c r="Q335" i="2"/>
  <c r="S344" i="2"/>
  <c r="S366" i="2"/>
  <c r="AH374" i="2"/>
  <c r="I368" i="2"/>
  <c r="H385" i="2"/>
  <c r="H390" i="2"/>
  <c r="J392" i="2"/>
  <c r="V395" i="2"/>
  <c r="Q407" i="2"/>
  <c r="AG407" i="2"/>
  <c r="S420" i="2"/>
  <c r="S419" i="2" s="1"/>
  <c r="AG424" i="2"/>
  <c r="AH425" i="2"/>
  <c r="AJ426" i="2"/>
  <c r="I452" i="2"/>
  <c r="W463" i="2"/>
  <c r="AF464" i="2"/>
  <c r="AF482" i="2"/>
  <c r="AF484" i="2"/>
  <c r="AH497" i="2"/>
  <c r="AH519" i="2"/>
  <c r="H522" i="2"/>
  <c r="H521" i="2" s="1"/>
  <c r="F521" i="2"/>
  <c r="AH532" i="2"/>
  <c r="U538" i="2"/>
  <c r="S537" i="2"/>
  <c r="AH552" i="2"/>
  <c r="AD553" i="2"/>
  <c r="U556" i="2"/>
  <c r="W557" i="2"/>
  <c r="U561" i="2"/>
  <c r="U560" i="2" s="1"/>
  <c r="U559" i="2" s="1"/>
  <c r="U558" i="2" s="1"/>
  <c r="S560" i="2"/>
  <c r="S559" i="2" s="1"/>
  <c r="S558" i="2" s="1"/>
  <c r="T569" i="2"/>
  <c r="F589" i="2"/>
  <c r="S589" i="2"/>
  <c r="U590" i="2"/>
  <c r="U595" i="2"/>
  <c r="W595" i="2" s="1"/>
  <c r="Y595" i="2" s="1"/>
  <c r="S594" i="2"/>
  <c r="H606" i="2"/>
  <c r="J606" i="2" s="1"/>
  <c r="F605" i="2"/>
  <c r="AG611" i="2"/>
  <c r="AI14" i="2"/>
  <c r="AI83" i="2"/>
  <c r="AJ304" i="2"/>
  <c r="D260" i="2"/>
  <c r="D256" i="2" s="1"/>
  <c r="AE275" i="2"/>
  <c r="AE274" i="2" s="1"/>
  <c r="AH288" i="2"/>
  <c r="AJ289" i="2"/>
  <c r="D296" i="2"/>
  <c r="F306" i="2"/>
  <c r="AH306" i="2"/>
  <c r="AJ307" i="2"/>
  <c r="AH311" i="2"/>
  <c r="AD325" i="2"/>
  <c r="F336" i="2"/>
  <c r="AH341" i="2"/>
  <c r="AG343" i="2"/>
  <c r="AG342" i="2" s="1"/>
  <c r="AH346" i="2"/>
  <c r="S347" i="2"/>
  <c r="V363" i="2"/>
  <c r="AH365" i="2"/>
  <c r="AD368" i="2"/>
  <c r="AG368" i="2"/>
  <c r="AF382" i="2"/>
  <c r="AD395" i="2"/>
  <c r="U398" i="2"/>
  <c r="W398" i="2" s="1"/>
  <c r="S396" i="2"/>
  <c r="AH404" i="2"/>
  <c r="AH403" i="2" s="1"/>
  <c r="AH402" i="2" s="1"/>
  <c r="AJ405" i="2"/>
  <c r="V415" i="2"/>
  <c r="AH420" i="2"/>
  <c r="AH419" i="2" s="1"/>
  <c r="AJ421" i="2"/>
  <c r="U455" i="2"/>
  <c r="U453" i="2" s="1"/>
  <c r="U452" i="2" s="1"/>
  <c r="S453" i="2"/>
  <c r="AJ453" i="2"/>
  <c r="AH463" i="2"/>
  <c r="AF462" i="2"/>
  <c r="R474" i="2"/>
  <c r="R473" i="2" s="1"/>
  <c r="S489" i="2"/>
  <c r="AJ489" i="2"/>
  <c r="AD487" i="2"/>
  <c r="U497" i="2"/>
  <c r="W497" i="2" s="1"/>
  <c r="S496" i="2"/>
  <c r="S488" i="2" s="1"/>
  <c r="AH506" i="2"/>
  <c r="AJ507" i="2"/>
  <c r="R518" i="2"/>
  <c r="R517" i="2" s="1"/>
  <c r="Q528" i="2"/>
  <c r="AF544" i="2"/>
  <c r="F560" i="2"/>
  <c r="F559" i="2" s="1"/>
  <c r="F558" i="2" s="1"/>
  <c r="AH561" i="2"/>
  <c r="AF560" i="2"/>
  <c r="AF559" i="2" s="1"/>
  <c r="AF558" i="2" s="1"/>
  <c r="F565" i="2"/>
  <c r="F564" i="2" s="1"/>
  <c r="F563" i="2" s="1"/>
  <c r="R569" i="2"/>
  <c r="AE569" i="2"/>
  <c r="S570" i="2"/>
  <c r="H585" i="2"/>
  <c r="F594" i="2"/>
  <c r="J610" i="2"/>
  <c r="AJ621" i="2"/>
  <c r="AH620" i="2"/>
  <c r="J630" i="2"/>
  <c r="H629" i="2"/>
  <c r="AF639" i="2"/>
  <c r="AH640" i="2"/>
  <c r="AJ381" i="2"/>
  <c r="AJ379" i="2" s="1"/>
  <c r="V528" i="2"/>
  <c r="AH594" i="2"/>
  <c r="AJ595" i="2"/>
  <c r="Q611" i="2"/>
  <c r="G643" i="2"/>
  <c r="AJ623" i="2"/>
  <c r="V343" i="2"/>
  <c r="E363" i="2"/>
  <c r="E407" i="2"/>
  <c r="R407" i="2"/>
  <c r="V407" i="2"/>
  <c r="I415" i="2"/>
  <c r="G452" i="2"/>
  <c r="D452" i="2"/>
  <c r="AH467" i="2"/>
  <c r="AJ468" i="2"/>
  <c r="R487" i="2"/>
  <c r="E503" i="2"/>
  <c r="E502" i="2" s="1"/>
  <c r="Q503" i="2"/>
  <c r="Q502" i="2" s="1"/>
  <c r="T528" i="2"/>
  <c r="AG528" i="2"/>
  <c r="AH533" i="2"/>
  <c r="AJ534" i="2"/>
  <c r="AH537" i="2"/>
  <c r="AJ538" i="2"/>
  <c r="AH542" i="2"/>
  <c r="AJ543" i="2"/>
  <c r="W545" i="2"/>
  <c r="F546" i="2"/>
  <c r="V553" i="2"/>
  <c r="AH556" i="2"/>
  <c r="AJ557" i="2"/>
  <c r="AH583" i="2"/>
  <c r="AJ584" i="2"/>
  <c r="AF594" i="2"/>
  <c r="AH601" i="2"/>
  <c r="AJ602" i="2"/>
  <c r="S605" i="2"/>
  <c r="AH609" i="2"/>
  <c r="AJ610" i="2"/>
  <c r="AF612" i="2"/>
  <c r="AF611" i="2" s="1"/>
  <c r="AH617" i="2"/>
  <c r="U628" i="2"/>
  <c r="AH646" i="2"/>
  <c r="AJ647" i="2"/>
  <c r="AI186" i="2"/>
  <c r="AI185" i="2" s="1"/>
  <c r="AI220" i="2"/>
  <c r="AI215" i="2" s="1"/>
  <c r="AI248" i="2"/>
  <c r="AI247" i="2" s="1"/>
  <c r="AI335" i="2"/>
  <c r="AI518" i="2"/>
  <c r="AI517" i="2" s="1"/>
  <c r="AI163" i="2"/>
  <c r="AI162" i="2" s="1"/>
  <c r="AI230" i="2"/>
  <c r="AI229" i="2" s="1"/>
  <c r="AI528" i="2"/>
  <c r="AI474" i="2"/>
  <c r="AI473" i="2" s="1"/>
  <c r="AI487" i="2"/>
  <c r="AJ95" i="2"/>
  <c r="AI296" i="2"/>
  <c r="AI407" i="2"/>
  <c r="AI569" i="2"/>
  <c r="E83" i="2"/>
  <c r="V83" i="2"/>
  <c r="T148" i="2"/>
  <c r="T147" i="2" s="1"/>
  <c r="R163" i="2"/>
  <c r="R162" i="2" s="1"/>
  <c r="G163" i="2"/>
  <c r="G162" i="2" s="1"/>
  <c r="E163" i="2"/>
  <c r="E162" i="2" s="1"/>
  <c r="V186" i="2"/>
  <c r="V185" i="2" s="1"/>
  <c r="V220" i="2"/>
  <c r="V215" i="2" s="1"/>
  <c r="G230" i="2"/>
  <c r="G229" i="2" s="1"/>
  <c r="E248" i="2"/>
  <c r="E247" i="2" s="1"/>
  <c r="AE248" i="2"/>
  <c r="AE247" i="2" s="1"/>
  <c r="Q267" i="2"/>
  <c r="V275" i="2"/>
  <c r="V274" i="2" s="1"/>
  <c r="R285" i="2"/>
  <c r="R305" i="2"/>
  <c r="AD305" i="2"/>
  <c r="E335" i="2"/>
  <c r="T363" i="2"/>
  <c r="T362" i="2" s="1"/>
  <c r="Q363" i="2"/>
  <c r="E464" i="2"/>
  <c r="V464" i="2"/>
  <c r="T487" i="2"/>
  <c r="R503" i="2"/>
  <c r="R502" i="2" s="1"/>
  <c r="V503" i="2"/>
  <c r="V502" i="2" s="1"/>
  <c r="R528" i="2"/>
  <c r="G553" i="2"/>
  <c r="V611" i="2"/>
  <c r="R230" i="2"/>
  <c r="R229" i="2" s="1"/>
  <c r="V267" i="2"/>
  <c r="V14" i="2"/>
  <c r="I111" i="2"/>
  <c r="I110" i="2" s="1"/>
  <c r="G140" i="2"/>
  <c r="G139" i="2" s="1"/>
  <c r="E148" i="2"/>
  <c r="E147" i="2" s="1"/>
  <c r="R148" i="2"/>
  <c r="R147" i="2" s="1"/>
  <c r="I148" i="2"/>
  <c r="I147" i="2" s="1"/>
  <c r="G186" i="2"/>
  <c r="G185" i="2" s="1"/>
  <c r="E186" i="2"/>
  <c r="E185" i="2" s="1"/>
  <c r="V230" i="2"/>
  <c r="V229" i="2" s="1"/>
  <c r="G248" i="2"/>
  <c r="G247" i="2" s="1"/>
  <c r="I260" i="2"/>
  <c r="I256" i="2" s="1"/>
  <c r="R260" i="2"/>
  <c r="R256" i="2" s="1"/>
  <c r="R267" i="2"/>
  <c r="AD267" i="2"/>
  <c r="AE267" i="2"/>
  <c r="G275" i="2"/>
  <c r="G274" i="2" s="1"/>
  <c r="G285" i="2"/>
  <c r="R343" i="2"/>
  <c r="R342" i="2" s="1"/>
  <c r="AD343" i="2"/>
  <c r="AD342" i="2" s="1"/>
  <c r="E415" i="2"/>
  <c r="AD415" i="2"/>
  <c r="G424" i="2"/>
  <c r="E611" i="2"/>
  <c r="S652" i="2"/>
  <c r="E64" i="2"/>
  <c r="R83" i="2"/>
  <c r="I83" i="2"/>
  <c r="R110" i="2"/>
  <c r="V163" i="2"/>
  <c r="V162" i="2" s="1"/>
  <c r="E230" i="2"/>
  <c r="E229" i="2" s="1"/>
  <c r="AD248" i="2"/>
  <c r="AD247" i="2" s="1"/>
  <c r="V260" i="2"/>
  <c r="V256" i="2" s="1"/>
  <c r="V285" i="2"/>
  <c r="AE368" i="2"/>
  <c r="AE415" i="2"/>
  <c r="Q424" i="2"/>
  <c r="AD424" i="2"/>
  <c r="E424" i="2"/>
  <c r="I464" i="2"/>
  <c r="I503" i="2"/>
  <c r="I502" i="2" s="1"/>
  <c r="I553" i="2"/>
  <c r="T553" i="2"/>
  <c r="T611" i="2"/>
  <c r="I140" i="2"/>
  <c r="I139" i="2" s="1"/>
  <c r="G296" i="2"/>
  <c r="Q368" i="2"/>
  <c r="G464" i="2"/>
  <c r="AE363" i="2"/>
  <c r="I285" i="2"/>
  <c r="I363" i="2"/>
  <c r="W58" i="2"/>
  <c r="I64" i="2"/>
  <c r="I163" i="2"/>
  <c r="I162" i="2" s="1"/>
  <c r="D267" i="2"/>
  <c r="I335" i="2"/>
  <c r="I296" i="2"/>
  <c r="G64" i="2"/>
  <c r="E46" i="2"/>
  <c r="G46" i="2"/>
  <c r="AD83" i="2"/>
  <c r="E140" i="2"/>
  <c r="E139" i="2" s="1"/>
  <c r="D247" i="2"/>
  <c r="E305" i="2"/>
  <c r="Q305" i="2"/>
  <c r="E378" i="2"/>
  <c r="E395" i="2"/>
  <c r="Q395" i="2"/>
  <c r="G415" i="2"/>
  <c r="T474" i="2"/>
  <c r="T473" i="2" s="1"/>
  <c r="I474" i="2"/>
  <c r="I473" i="2" s="1"/>
  <c r="I518" i="2"/>
  <c r="I517" i="2" s="1"/>
  <c r="E528" i="2"/>
  <c r="G569" i="2"/>
  <c r="R611" i="2"/>
  <c r="G626" i="2"/>
  <c r="I186" i="2"/>
  <c r="I185" i="2" s="1"/>
  <c r="T267" i="2"/>
  <c r="AG267" i="2"/>
  <c r="G267" i="2"/>
  <c r="E267" i="2"/>
  <c r="E285" i="2"/>
  <c r="AG305" i="2"/>
  <c r="G305" i="2"/>
  <c r="AE305" i="2"/>
  <c r="E368" i="2"/>
  <c r="I378" i="2"/>
  <c r="AE395" i="2"/>
  <c r="G407" i="2"/>
  <c r="V474" i="2"/>
  <c r="V473" i="2" s="1"/>
  <c r="I539" i="2"/>
  <c r="G539" i="2"/>
  <c r="E553" i="2"/>
  <c r="AE611" i="2"/>
  <c r="E626" i="2"/>
  <c r="I626" i="2"/>
  <c r="G220" i="2"/>
  <c r="G215" i="2" s="1"/>
  <c r="I230" i="2"/>
  <c r="I229" i="2" s="1"/>
  <c r="Q248" i="2"/>
  <c r="Q247" i="2" s="1"/>
  <c r="T335" i="2"/>
  <c r="T343" i="2"/>
  <c r="T342" i="2" s="1"/>
  <c r="G363" i="2"/>
  <c r="G395" i="2"/>
  <c r="I407" i="2"/>
  <c r="Q415" i="2"/>
  <c r="V424" i="2"/>
  <c r="E452" i="2"/>
  <c r="E474" i="2"/>
  <c r="E473" i="2" s="1"/>
  <c r="V487" i="2"/>
  <c r="AG487" i="2"/>
  <c r="E518" i="2"/>
  <c r="E517" i="2" s="1"/>
  <c r="I528" i="2"/>
  <c r="U72" i="2"/>
  <c r="S71" i="2"/>
  <c r="W108" i="2"/>
  <c r="U107" i="2"/>
  <c r="J18" i="2"/>
  <c r="H17" i="2"/>
  <c r="H47" i="2"/>
  <c r="J48" i="2"/>
  <c r="H72" i="2"/>
  <c r="F71" i="2"/>
  <c r="U84" i="2"/>
  <c r="W85" i="2"/>
  <c r="H86" i="2"/>
  <c r="J87" i="2"/>
  <c r="W96" i="2"/>
  <c r="U95" i="2"/>
  <c r="W113" i="2"/>
  <c r="U112" i="2"/>
  <c r="J102" i="2"/>
  <c r="H101" i="2"/>
  <c r="H65" i="2"/>
  <c r="J66" i="2"/>
  <c r="W117" i="2"/>
  <c r="U116" i="2"/>
  <c r="J121" i="2"/>
  <c r="H119" i="2"/>
  <c r="W146" i="2"/>
  <c r="U145" i="2"/>
  <c r="U16" i="2"/>
  <c r="H19" i="2"/>
  <c r="H31" i="2"/>
  <c r="H30" i="2" s="1"/>
  <c r="H38" i="2"/>
  <c r="AF44" i="2"/>
  <c r="AF14" i="2" s="1"/>
  <c r="H45" i="2"/>
  <c r="F47" i="2"/>
  <c r="AH48" i="2"/>
  <c r="U53" i="2"/>
  <c r="AF54" i="2"/>
  <c r="H55" i="2"/>
  <c r="H60" i="2"/>
  <c r="H61" i="2"/>
  <c r="F65" i="2"/>
  <c r="AH66" i="2"/>
  <c r="U70" i="2"/>
  <c r="D71" i="2"/>
  <c r="D64" i="2" s="1"/>
  <c r="AF71" i="2"/>
  <c r="U74" i="2"/>
  <c r="AF75" i="2"/>
  <c r="H76" i="2"/>
  <c r="H81" i="2"/>
  <c r="S84" i="2"/>
  <c r="F86" i="2"/>
  <c r="AH87" i="2"/>
  <c r="U89" i="2"/>
  <c r="AF90" i="2"/>
  <c r="H91" i="2"/>
  <c r="S95" i="2"/>
  <c r="F101" i="2"/>
  <c r="AH102" i="2"/>
  <c r="U104" i="2"/>
  <c r="AF105" i="2"/>
  <c r="H106" i="2"/>
  <c r="S107" i="2"/>
  <c r="S112" i="2"/>
  <c r="S116" i="2"/>
  <c r="F119" i="2"/>
  <c r="AH121" i="2"/>
  <c r="J125" i="2"/>
  <c r="L125" i="2" s="1"/>
  <c r="J131" i="2"/>
  <c r="L131" i="2" s="1"/>
  <c r="AF141" i="2"/>
  <c r="AF140" i="2" s="1"/>
  <c r="AF139" i="2" s="1"/>
  <c r="H142" i="2"/>
  <c r="S145" i="2"/>
  <c r="H151" i="2"/>
  <c r="T163" i="2"/>
  <c r="T162" i="2" s="1"/>
  <c r="H170" i="2"/>
  <c r="F172" i="2"/>
  <c r="H173" i="2"/>
  <c r="AH173" i="2"/>
  <c r="AF172" i="2"/>
  <c r="S178" i="2"/>
  <c r="U179" i="2"/>
  <c r="U180" i="2"/>
  <c r="AD186" i="2"/>
  <c r="AD185" i="2" s="1"/>
  <c r="S199" i="2"/>
  <c r="U200" i="2"/>
  <c r="J221" i="2"/>
  <c r="U165" i="2"/>
  <c r="S164" i="2"/>
  <c r="H177" i="2"/>
  <c r="F176" i="2"/>
  <c r="AF176" i="2"/>
  <c r="AH177" i="2"/>
  <c r="U183" i="2"/>
  <c r="S182" i="2"/>
  <c r="AF197" i="2"/>
  <c r="AH198" i="2"/>
  <c r="F227" i="2"/>
  <c r="H228" i="2"/>
  <c r="F17" i="2"/>
  <c r="H150" i="2"/>
  <c r="U150" i="2"/>
  <c r="S151" i="2"/>
  <c r="S148" i="2" s="1"/>
  <c r="S147" i="2" s="1"/>
  <c r="U152" i="2"/>
  <c r="AD163" i="2"/>
  <c r="AD162" i="2" s="1"/>
  <c r="S170" i="2"/>
  <c r="U171" i="2"/>
  <c r="U172" i="2"/>
  <c r="H178" i="2"/>
  <c r="F180" i="2"/>
  <c r="H181" i="2"/>
  <c r="AH181" i="2"/>
  <c r="AF180" i="2"/>
  <c r="T186" i="2"/>
  <c r="T185" i="2" s="1"/>
  <c r="H201" i="2"/>
  <c r="H210" i="2"/>
  <c r="H209" i="2" s="1"/>
  <c r="J211" i="2"/>
  <c r="AF221" i="2"/>
  <c r="AH222" i="2"/>
  <c r="F224" i="2"/>
  <c r="AE220" i="2"/>
  <c r="AE215" i="2" s="1"/>
  <c r="S224" i="2"/>
  <c r="U225" i="2"/>
  <c r="F233" i="2"/>
  <c r="H234" i="2"/>
  <c r="H156" i="2"/>
  <c r="F155" i="2"/>
  <c r="F154" i="2" s="1"/>
  <c r="F153" i="2" s="1"/>
  <c r="AF155" i="2"/>
  <c r="AH156" i="2"/>
  <c r="H169" i="2"/>
  <c r="F168" i="2"/>
  <c r="AF168" i="2"/>
  <c r="AH169" i="2"/>
  <c r="U175" i="2"/>
  <c r="S174" i="2"/>
  <c r="U188" i="2"/>
  <c r="S187" i="2"/>
  <c r="F217" i="2"/>
  <c r="F216" i="2" s="1"/>
  <c r="H218" i="2"/>
  <c r="H232" i="2"/>
  <c r="F231" i="2"/>
  <c r="U235" i="2"/>
  <c r="W236" i="2"/>
  <c r="S238" i="2"/>
  <c r="S237" i="2" s="1"/>
  <c r="U239" i="2"/>
  <c r="J200" i="2"/>
  <c r="H199" i="2"/>
  <c r="T220" i="2"/>
  <c r="T215" i="2" s="1"/>
  <c r="Q230" i="2"/>
  <c r="Q229" i="2" s="1"/>
  <c r="J239" i="2"/>
  <c r="H238" i="2"/>
  <c r="H237" i="2" s="1"/>
  <c r="S242" i="2"/>
  <c r="S241" i="2" s="1"/>
  <c r="S240" i="2" s="1"/>
  <c r="T248" i="2"/>
  <c r="T247" i="2" s="1"/>
  <c r="AH250" i="2"/>
  <c r="AF254" i="2"/>
  <c r="AF253" i="2" s="1"/>
  <c r="H259" i="2"/>
  <c r="AH262" i="2"/>
  <c r="G260" i="2"/>
  <c r="G256" i="2" s="1"/>
  <c r="H265" i="2"/>
  <c r="AH273" i="2"/>
  <c r="AF272" i="2"/>
  <c r="AF271" i="2" s="1"/>
  <c r="E296" i="2"/>
  <c r="V296" i="2"/>
  <c r="I305" i="2"/>
  <c r="T305" i="2"/>
  <c r="H313" i="2"/>
  <c r="F312" i="2"/>
  <c r="AH327" i="2"/>
  <c r="AF326" i="2"/>
  <c r="AF325" i="2" s="1"/>
  <c r="U329" i="2"/>
  <c r="S328" i="2"/>
  <c r="J337" i="2"/>
  <c r="H336" i="2"/>
  <c r="E343" i="2"/>
  <c r="E342" i="2" s="1"/>
  <c r="S364" i="2"/>
  <c r="U365" i="2"/>
  <c r="F366" i="2"/>
  <c r="H367" i="2"/>
  <c r="U372" i="2"/>
  <c r="W374" i="2"/>
  <c r="U382" i="2"/>
  <c r="W383" i="2"/>
  <c r="U265" i="2"/>
  <c r="W266" i="2"/>
  <c r="H270" i="2"/>
  <c r="F269" i="2"/>
  <c r="F268" i="2" s="1"/>
  <c r="F267" i="2" s="1"/>
  <c r="H287" i="2"/>
  <c r="F286" i="2"/>
  <c r="J307" i="2"/>
  <c r="H306" i="2"/>
  <c r="AG325" i="2"/>
  <c r="W198" i="2"/>
  <c r="U197" i="2"/>
  <c r="W222" i="2"/>
  <c r="U221" i="2"/>
  <c r="J225" i="2"/>
  <c r="H224" i="2"/>
  <c r="AE230" i="2"/>
  <c r="AE229" i="2" s="1"/>
  <c r="D230" i="2"/>
  <c r="D229" i="2" s="1"/>
  <c r="H236" i="2"/>
  <c r="F235" i="2"/>
  <c r="F238" i="2"/>
  <c r="F237" i="2" s="1"/>
  <c r="AF285" i="2"/>
  <c r="S290" i="2"/>
  <c r="J291" i="2"/>
  <c r="H290" i="2"/>
  <c r="W293" i="2"/>
  <c r="U292" i="2"/>
  <c r="R296" i="2"/>
  <c r="AH300" i="2"/>
  <c r="AF299" i="2"/>
  <c r="AF296" i="2" s="1"/>
  <c r="E325" i="2"/>
  <c r="H331" i="2"/>
  <c r="H330" i="2" s="1"/>
  <c r="W243" i="2"/>
  <c r="U242" i="2"/>
  <c r="U241" i="2" s="1"/>
  <c r="U240" i="2" s="1"/>
  <c r="H282" i="2"/>
  <c r="F281" i="2"/>
  <c r="W291" i="2"/>
  <c r="U290" i="2"/>
  <c r="AG296" i="2"/>
  <c r="U311" i="2"/>
  <c r="S310" i="2"/>
  <c r="U326" i="2"/>
  <c r="J329" i="2"/>
  <c r="D335" i="2"/>
  <c r="R335" i="2"/>
  <c r="H339" i="2"/>
  <c r="F338" i="2"/>
  <c r="AF338" i="2"/>
  <c r="AH339" i="2"/>
  <c r="S387" i="2"/>
  <c r="U389" i="2"/>
  <c r="H396" i="2"/>
  <c r="T415" i="2"/>
  <c r="T419" i="2"/>
  <c r="W421" i="2"/>
  <c r="U420" i="2"/>
  <c r="U419" i="2" s="1"/>
  <c r="H457" i="2"/>
  <c r="J457" i="2" s="1"/>
  <c r="F453" i="2"/>
  <c r="U481" i="2"/>
  <c r="S480" i="2"/>
  <c r="W401" i="2"/>
  <c r="U399" i="2"/>
  <c r="Q480" i="2"/>
  <c r="Q474" i="2" s="1"/>
  <c r="Q473" i="2" s="1"/>
  <c r="S519" i="2"/>
  <c r="U520" i="2"/>
  <c r="U337" i="2"/>
  <c r="S336" i="2"/>
  <c r="S385" i="2"/>
  <c r="U386" i="2"/>
  <c r="F387" i="2"/>
  <c r="H389" i="2"/>
  <c r="S404" i="2"/>
  <c r="S403" i="2" s="1"/>
  <c r="S402" i="2" s="1"/>
  <c r="U405" i="2"/>
  <c r="H408" i="2"/>
  <c r="AH409" i="2"/>
  <c r="AG415" i="2"/>
  <c r="S425" i="2"/>
  <c r="S424" i="2" s="1"/>
  <c r="U426" i="2"/>
  <c r="U533" i="2"/>
  <c r="W534" i="2"/>
  <c r="H552" i="2"/>
  <c r="F551" i="2"/>
  <c r="AD335" i="2"/>
  <c r="S340" i="2"/>
  <c r="U341" i="2"/>
  <c r="I343" i="2"/>
  <c r="AE343" i="2"/>
  <c r="AE342" i="2" s="1"/>
  <c r="W349" i="2"/>
  <c r="U347" i="2"/>
  <c r="G360" i="2"/>
  <c r="G359" i="2" s="1"/>
  <c r="H361" i="2"/>
  <c r="G369" i="2"/>
  <c r="G368" i="2" s="1"/>
  <c r="H371" i="2"/>
  <c r="AF375" i="2"/>
  <c r="AF368" i="2" s="1"/>
  <c r="AH376" i="2"/>
  <c r="S399" i="2"/>
  <c r="J409" i="2"/>
  <c r="AH414" i="2"/>
  <c r="AF413" i="2"/>
  <c r="I424" i="2"/>
  <c r="G474" i="2"/>
  <c r="G473" i="2" s="1"/>
  <c r="H546" i="2"/>
  <c r="J547" i="2"/>
  <c r="AF366" i="2"/>
  <c r="AF363" i="2" s="1"/>
  <c r="S372" i="2"/>
  <c r="F375" i="2"/>
  <c r="AD382" i="2"/>
  <c r="AD378" i="2" s="1"/>
  <c r="F408" i="2"/>
  <c r="F407" i="2" s="1"/>
  <c r="D415" i="2"/>
  <c r="R415" i="2"/>
  <c r="H417" i="2"/>
  <c r="F416" i="2"/>
  <c r="AF416" i="2"/>
  <c r="AF415" i="2" s="1"/>
  <c r="AH417" i="2"/>
  <c r="AH453" i="2"/>
  <c r="AD480" i="2"/>
  <c r="AD474" i="2" s="1"/>
  <c r="AD473" i="2" s="1"/>
  <c r="AF481" i="2"/>
  <c r="F542" i="2"/>
  <c r="H543" i="2"/>
  <c r="F601" i="2"/>
  <c r="H602" i="2"/>
  <c r="R424" i="2"/>
  <c r="U438" i="2"/>
  <c r="W439" i="2"/>
  <c r="AH522" i="2"/>
  <c r="AF521" i="2"/>
  <c r="AF518" i="2" s="1"/>
  <c r="AF517" i="2" s="1"/>
  <c r="W524" i="2"/>
  <c r="U523" i="2"/>
  <c r="H557" i="2"/>
  <c r="F556" i="2"/>
  <c r="D382" i="2"/>
  <c r="D378" i="2" s="1"/>
  <c r="F390" i="2"/>
  <c r="H414" i="2"/>
  <c r="R464" i="2"/>
  <c r="U471" i="2"/>
  <c r="W472" i="2"/>
  <c r="U475" i="2"/>
  <c r="F481" i="2"/>
  <c r="D480" i="2"/>
  <c r="D474" i="2" s="1"/>
  <c r="D473" i="2" s="1"/>
  <c r="H483" i="2"/>
  <c r="H511" i="2"/>
  <c r="F510" i="2"/>
  <c r="F509" i="2" s="1"/>
  <c r="F508" i="2" s="1"/>
  <c r="U548" i="2"/>
  <c r="W550" i="2"/>
  <c r="H445" i="2"/>
  <c r="H444" i="2" s="1"/>
  <c r="S462" i="2"/>
  <c r="S475" i="2"/>
  <c r="F482" i="2"/>
  <c r="E488" i="2"/>
  <c r="E487" i="2" s="1"/>
  <c r="I488" i="2"/>
  <c r="I487" i="2" s="1"/>
  <c r="W515" i="2"/>
  <c r="U514" i="2"/>
  <c r="U513" i="2" s="1"/>
  <c r="U512" i="2" s="1"/>
  <c r="F519" i="2"/>
  <c r="S523" i="2"/>
  <c r="AD518" i="2"/>
  <c r="AD517" i="2" s="1"/>
  <c r="J524" i="2"/>
  <c r="H523" i="2"/>
  <c r="S525" i="2"/>
  <c r="AE528" i="2"/>
  <c r="D539" i="2"/>
  <c r="E539" i="2"/>
  <c r="U551" i="2"/>
  <c r="F575" i="2"/>
  <c r="H576" i="2"/>
  <c r="I569" i="2"/>
  <c r="U598" i="2"/>
  <c r="S597" i="2"/>
  <c r="T518" i="2"/>
  <c r="T517" i="2" s="1"/>
  <c r="W530" i="2"/>
  <c r="U529" i="2"/>
  <c r="W547" i="2"/>
  <c r="U546" i="2"/>
  <c r="AH555" i="2"/>
  <c r="AF554" i="2"/>
  <c r="AF553" i="2" s="1"/>
  <c r="W567" i="2"/>
  <c r="W653" i="2"/>
  <c r="U652" i="2"/>
  <c r="AF453" i="2"/>
  <c r="U467" i="2"/>
  <c r="AF489" i="2"/>
  <c r="AH489" i="2"/>
  <c r="H507" i="2"/>
  <c r="AH515" i="2"/>
  <c r="J520" i="2"/>
  <c r="H519" i="2"/>
  <c r="W526" i="2"/>
  <c r="U525" i="2"/>
  <c r="G528" i="2"/>
  <c r="U532" i="2"/>
  <c r="AH578" i="2"/>
  <c r="AF577" i="2"/>
  <c r="H579" i="2"/>
  <c r="J580" i="2"/>
  <c r="F627" i="2"/>
  <c r="H628" i="2"/>
  <c r="H572" i="2"/>
  <c r="F570" i="2"/>
  <c r="E569" i="2"/>
  <c r="V569" i="2"/>
  <c r="AH586" i="2"/>
  <c r="AF585" i="2"/>
  <c r="U588" i="2"/>
  <c r="S587" i="2"/>
  <c r="H600" i="2"/>
  <c r="F599" i="2"/>
  <c r="W614" i="2"/>
  <c r="U612" i="2"/>
  <c r="S616" i="2"/>
  <c r="U617" i="2"/>
  <c r="G611" i="2"/>
  <c r="F620" i="2"/>
  <c r="H621" i="2"/>
  <c r="S548" i="2"/>
  <c r="D569" i="2"/>
  <c r="U571" i="2"/>
  <c r="W576" i="2"/>
  <c r="AF587" i="2"/>
  <c r="AH588" i="2"/>
  <c r="J592" i="2"/>
  <c r="H591" i="2"/>
  <c r="S599" i="2"/>
  <c r="U600" i="2"/>
  <c r="AH606" i="2"/>
  <c r="J613" i="2"/>
  <c r="J582" i="2"/>
  <c r="H581" i="2"/>
  <c r="S612" i="2"/>
  <c r="F614" i="2"/>
  <c r="D612" i="2"/>
  <c r="F638" i="2"/>
  <c r="D637" i="2"/>
  <c r="D626" i="2" s="1"/>
  <c r="F660" i="2"/>
  <c r="H661" i="2"/>
  <c r="W580" i="2"/>
  <c r="U579" i="2"/>
  <c r="J590" i="2"/>
  <c r="H589" i="2"/>
  <c r="F591" i="2"/>
  <c r="W606" i="2"/>
  <c r="U605" i="2"/>
  <c r="AF631" i="2"/>
  <c r="AH632" i="2"/>
  <c r="S637" i="2"/>
  <c r="U638" i="2"/>
  <c r="F619" i="2"/>
  <c r="D618" i="2"/>
  <c r="S635" i="2"/>
  <c r="U636" i="2"/>
  <c r="F639" i="2"/>
  <c r="H640" i="2"/>
  <c r="AF652" i="2"/>
  <c r="AH653" i="2"/>
  <c r="F617" i="2"/>
  <c r="D616" i="2"/>
  <c r="S618" i="2"/>
  <c r="U619" i="2"/>
  <c r="W632" i="2"/>
  <c r="I643" i="2"/>
  <c r="AF656" i="2"/>
  <c r="AH657" i="2"/>
  <c r="W640" i="2" l="1"/>
  <c r="H500" i="2"/>
  <c r="F296" i="2"/>
  <c r="H326" i="2"/>
  <c r="D362" i="2"/>
  <c r="J499" i="2"/>
  <c r="Y194" i="2"/>
  <c r="AA194" i="2" s="1"/>
  <c r="U565" i="2"/>
  <c r="U564" i="2" s="1"/>
  <c r="U563" i="2" s="1"/>
  <c r="F325" i="2"/>
  <c r="AF604" i="2"/>
  <c r="AF267" i="2"/>
  <c r="AH276" i="2"/>
  <c r="AH275" i="2" s="1"/>
  <c r="AH274" i="2" s="1"/>
  <c r="U154" i="2"/>
  <c r="U153" i="2" s="1"/>
  <c r="S154" i="2"/>
  <c r="S153" i="2" s="1"/>
  <c r="AF154" i="2"/>
  <c r="AF153" i="2" s="1"/>
  <c r="P90" i="2"/>
  <c r="U581" i="2"/>
  <c r="AN453" i="2"/>
  <c r="N429" i="2"/>
  <c r="N428" i="2" s="1"/>
  <c r="P431" i="2"/>
  <c r="P429" i="2" s="1"/>
  <c r="P428" i="2" s="1"/>
  <c r="N434" i="2"/>
  <c r="P436" i="2"/>
  <c r="P434" i="2" s="1"/>
  <c r="N357" i="2"/>
  <c r="P358" i="2"/>
  <c r="P357" i="2" s="1"/>
  <c r="S368" i="2"/>
  <c r="W381" i="2"/>
  <c r="W379" i="2" s="1"/>
  <c r="AF378" i="2"/>
  <c r="AF377" i="2" s="1"/>
  <c r="N265" i="2"/>
  <c r="P266" i="2"/>
  <c r="P265" i="2" s="1"/>
  <c r="N249" i="2"/>
  <c r="P250" i="2"/>
  <c r="P249" i="2" s="1"/>
  <c r="N126" i="2"/>
  <c r="P127" i="2"/>
  <c r="P126" i="2" s="1"/>
  <c r="N61" i="2"/>
  <c r="P62" i="2"/>
  <c r="P61" i="2" s="1"/>
  <c r="N31" i="2"/>
  <c r="N30" i="2" s="1"/>
  <c r="P33" i="2"/>
  <c r="P31" i="2" s="1"/>
  <c r="P30" i="2" s="1"/>
  <c r="N170" i="2"/>
  <c r="P171" i="2"/>
  <c r="P170" i="2" s="1"/>
  <c r="N81" i="2"/>
  <c r="P82" i="2"/>
  <c r="P81" i="2" s="1"/>
  <c r="N36" i="2"/>
  <c r="P37" i="2"/>
  <c r="P36" i="2" s="1"/>
  <c r="N178" i="2"/>
  <c r="P179" i="2"/>
  <c r="P178" i="2" s="1"/>
  <c r="N641" i="2"/>
  <c r="P642" i="2"/>
  <c r="P641" i="2" s="1"/>
  <c r="J647" i="2"/>
  <c r="J646" i="2" s="1"/>
  <c r="AJ581" i="2"/>
  <c r="AL582" i="2"/>
  <c r="AC566" i="2"/>
  <c r="AG13" i="2"/>
  <c r="AL525" i="2"/>
  <c r="AN526" i="2"/>
  <c r="AN525" i="2" s="1"/>
  <c r="AL265" i="2"/>
  <c r="AN266" i="2"/>
  <c r="AN265" i="2" s="1"/>
  <c r="AL34" i="2"/>
  <c r="AN35" i="2"/>
  <c r="AN34" i="2" s="1"/>
  <c r="AL17" i="2"/>
  <c r="AN18" i="2"/>
  <c r="AN17" i="2" s="1"/>
  <c r="AN95" i="2"/>
  <c r="AN226" i="2"/>
  <c r="AN278" i="2"/>
  <c r="AA122" i="2"/>
  <c r="AC123" i="2"/>
  <c r="AC122" i="2" s="1"/>
  <c r="AL116" i="2"/>
  <c r="AN117" i="2"/>
  <c r="AN116" i="2" s="1"/>
  <c r="AJ288" i="2"/>
  <c r="AL289" i="2"/>
  <c r="W234" i="2"/>
  <c r="W233" i="2" s="1"/>
  <c r="U622" i="2"/>
  <c r="AJ565" i="2"/>
  <c r="AJ564" i="2" s="1"/>
  <c r="AJ563" i="2" s="1"/>
  <c r="AL567" i="2"/>
  <c r="AJ612" i="2"/>
  <c r="AL614" i="2"/>
  <c r="AJ510" i="2"/>
  <c r="AJ509" i="2" s="1"/>
  <c r="AJ508" i="2" s="1"/>
  <c r="AL511" i="2"/>
  <c r="AH378" i="2"/>
  <c r="AN225" i="2"/>
  <c r="AL438" i="2"/>
  <c r="AN439" i="2"/>
  <c r="AN438" i="2" s="1"/>
  <c r="AL201" i="2"/>
  <c r="AN202" i="2"/>
  <c r="AN201" i="2" s="1"/>
  <c r="AL145" i="2"/>
  <c r="AN146" i="2"/>
  <c r="AN145" i="2" s="1"/>
  <c r="AL88" i="2"/>
  <c r="AN89" i="2"/>
  <c r="AN88" i="2" s="1"/>
  <c r="AN489" i="2"/>
  <c r="AF488" i="2"/>
  <c r="AF487" i="2" s="1"/>
  <c r="AL217" i="2"/>
  <c r="AN218" i="2"/>
  <c r="AN217" i="2" s="1"/>
  <c r="AN216" i="2" s="1"/>
  <c r="AJ238" i="2"/>
  <c r="AJ237" i="2" s="1"/>
  <c r="AL239" i="2"/>
  <c r="AA489" i="2"/>
  <c r="AC490" i="2"/>
  <c r="AC489" i="2" s="1"/>
  <c r="AL399" i="2"/>
  <c r="AN401" i="2"/>
  <c r="AN399" i="2" s="1"/>
  <c r="AN395" i="2" s="1"/>
  <c r="AJ646" i="2"/>
  <c r="AL647" i="2"/>
  <c r="AJ425" i="2"/>
  <c r="AJ424" i="2" s="1"/>
  <c r="AL426" i="2"/>
  <c r="AJ482" i="2"/>
  <c r="AL483" i="2"/>
  <c r="AF276" i="2"/>
  <c r="AF275" i="2" s="1"/>
  <c r="AF274" i="2" s="1"/>
  <c r="AL535" i="2"/>
  <c r="AN536" i="2"/>
  <c r="AN535" i="2" s="1"/>
  <c r="AL519" i="2"/>
  <c r="AN520" i="2"/>
  <c r="AN519" i="2" s="1"/>
  <c r="AL290" i="2"/>
  <c r="AN291" i="2"/>
  <c r="AN290" i="2" s="1"/>
  <c r="AL235" i="2"/>
  <c r="AN236" i="2"/>
  <c r="AN235" i="2" s="1"/>
  <c r="AL73" i="2"/>
  <c r="AN74" i="2"/>
  <c r="AN73" i="2" s="1"/>
  <c r="AD406" i="2"/>
  <c r="H103" i="2"/>
  <c r="H656" i="2"/>
  <c r="AJ650" i="2"/>
  <c r="AL651" i="2"/>
  <c r="AJ206" i="2"/>
  <c r="AJ205" i="2" s="1"/>
  <c r="Y206" i="2"/>
  <c r="Y205" i="2" s="1"/>
  <c r="Y664" i="2"/>
  <c r="AA665" i="2"/>
  <c r="AL224" i="2"/>
  <c r="S378" i="2"/>
  <c r="AL381" i="2"/>
  <c r="S363" i="2"/>
  <c r="AJ15" i="2"/>
  <c r="AL16" i="2"/>
  <c r="AJ75" i="2"/>
  <c r="AL76" i="2"/>
  <c r="AJ103" i="2"/>
  <c r="AL104" i="2"/>
  <c r="Y44" i="2"/>
  <c r="AA45" i="2"/>
  <c r="Y75" i="2"/>
  <c r="AA76" i="2"/>
  <c r="AJ90" i="2"/>
  <c r="AL91" i="2"/>
  <c r="AJ105" i="2"/>
  <c r="AL106" i="2"/>
  <c r="AJ44" i="2"/>
  <c r="AL45" i="2"/>
  <c r="Y90" i="2"/>
  <c r="AA91" i="2"/>
  <c r="AJ54" i="2"/>
  <c r="AL55" i="2"/>
  <c r="Y34" i="2"/>
  <c r="AA35" i="2"/>
  <c r="Y101" i="2"/>
  <c r="AA102" i="2"/>
  <c r="Y65" i="2"/>
  <c r="AA66" i="2"/>
  <c r="AJ107" i="2"/>
  <c r="AL108" i="2"/>
  <c r="AJ42" i="2"/>
  <c r="AL43" i="2"/>
  <c r="AJ71" i="2"/>
  <c r="AL72" i="2"/>
  <c r="AJ51" i="2"/>
  <c r="AL53" i="2"/>
  <c r="Y42" i="2"/>
  <c r="AA43" i="2"/>
  <c r="AJ141" i="2"/>
  <c r="AJ140" i="2" s="1"/>
  <c r="AJ139" i="2" s="1"/>
  <c r="AL142" i="2"/>
  <c r="AJ122" i="2"/>
  <c r="AL123" i="2"/>
  <c r="S140" i="2"/>
  <c r="S139" i="2" s="1"/>
  <c r="Y141" i="2"/>
  <c r="AA142" i="2"/>
  <c r="AJ174" i="2"/>
  <c r="AL175" i="2"/>
  <c r="Y180" i="2"/>
  <c r="AA181" i="2"/>
  <c r="AJ164" i="2"/>
  <c r="AL165" i="2"/>
  <c r="Y172" i="2"/>
  <c r="AA173" i="2"/>
  <c r="AJ182" i="2"/>
  <c r="AL183" i="2"/>
  <c r="AJ178" i="2"/>
  <c r="AL179" i="2"/>
  <c r="Y193" i="2"/>
  <c r="AJ190" i="2"/>
  <c r="AL191" i="2"/>
  <c r="Y190" i="2"/>
  <c r="AA191" i="2"/>
  <c r="AJ195" i="2"/>
  <c r="AL196" i="2"/>
  <c r="AJ210" i="2"/>
  <c r="AJ209" i="2" s="1"/>
  <c r="AL211" i="2"/>
  <c r="AJ213" i="2"/>
  <c r="AJ212" i="2" s="1"/>
  <c r="AL214" i="2"/>
  <c r="Y210" i="2"/>
  <c r="Y209" i="2" s="1"/>
  <c r="AA211" i="2"/>
  <c r="S220" i="2"/>
  <c r="S215" i="2" s="1"/>
  <c r="AJ227" i="2"/>
  <c r="AL228" i="2"/>
  <c r="AF230" i="2"/>
  <c r="AF229" i="2" s="1"/>
  <c r="AJ233" i="2"/>
  <c r="AL234" i="2"/>
  <c r="AJ254" i="2"/>
  <c r="AJ253" i="2" s="1"/>
  <c r="AL255" i="2"/>
  <c r="AJ269" i="2"/>
  <c r="AJ268" i="2" s="1"/>
  <c r="AL270" i="2"/>
  <c r="Y263" i="2"/>
  <c r="AA264" i="2"/>
  <c r="U281" i="2"/>
  <c r="AJ263" i="2"/>
  <c r="AL264" i="2"/>
  <c r="AJ281" i="2"/>
  <c r="AL282" i="2"/>
  <c r="AJ258" i="2"/>
  <c r="AJ257" i="2" s="1"/>
  <c r="AL259" i="2"/>
  <c r="Y303" i="2"/>
  <c r="AA304" i="2"/>
  <c r="AJ292" i="2"/>
  <c r="AL293" i="2"/>
  <c r="AJ303" i="2"/>
  <c r="AL304" i="2"/>
  <c r="AJ297" i="2"/>
  <c r="AL298" i="2"/>
  <c r="AJ306" i="2"/>
  <c r="AL307" i="2"/>
  <c r="AJ336" i="2"/>
  <c r="AL337" i="2"/>
  <c r="AJ347" i="2"/>
  <c r="AL349" i="2"/>
  <c r="AJ366" i="2"/>
  <c r="AL367" i="2"/>
  <c r="AJ382" i="2"/>
  <c r="AL383" i="2"/>
  <c r="AJ404" i="2"/>
  <c r="AJ403" i="2" s="1"/>
  <c r="AJ402" i="2" s="1"/>
  <c r="AL405" i="2"/>
  <c r="AJ387" i="2"/>
  <c r="AL389" i="2"/>
  <c r="AJ420" i="2"/>
  <c r="AJ419" i="2" s="1"/>
  <c r="AL421" i="2"/>
  <c r="AJ467" i="2"/>
  <c r="AL468" i="2"/>
  <c r="AJ465" i="2"/>
  <c r="AL466" i="2"/>
  <c r="Y469" i="2"/>
  <c r="AA470" i="2"/>
  <c r="Y467" i="2"/>
  <c r="AA468" i="2"/>
  <c r="AJ475" i="2"/>
  <c r="AL479" i="2"/>
  <c r="AJ484" i="2"/>
  <c r="AL485" i="2"/>
  <c r="AJ506" i="2"/>
  <c r="AL507" i="2"/>
  <c r="AJ533" i="2"/>
  <c r="AL534" i="2"/>
  <c r="AJ523" i="2"/>
  <c r="AL524" i="2"/>
  <c r="Y551" i="2"/>
  <c r="AA552" i="2"/>
  <c r="AJ537" i="2"/>
  <c r="AL538" i="2"/>
  <c r="AJ542" i="2"/>
  <c r="AL543" i="2"/>
  <c r="AJ556" i="2"/>
  <c r="AL557" i="2"/>
  <c r="AJ544" i="2"/>
  <c r="AL545" i="2"/>
  <c r="AJ575" i="2"/>
  <c r="AL576" i="2"/>
  <c r="AJ601" i="2"/>
  <c r="AL602" i="2"/>
  <c r="AJ599" i="2"/>
  <c r="AL600" i="2"/>
  <c r="AJ594" i="2"/>
  <c r="AL595" i="2"/>
  <c r="Y594" i="2"/>
  <c r="AA595" i="2"/>
  <c r="AJ589" i="2"/>
  <c r="AL590" i="2"/>
  <c r="Y601" i="2"/>
  <c r="AA603" i="2"/>
  <c r="AJ583" i="2"/>
  <c r="AL584" i="2"/>
  <c r="AJ597" i="2"/>
  <c r="AL598" i="2"/>
  <c r="AJ591" i="2"/>
  <c r="AL592" i="2"/>
  <c r="AJ609" i="2"/>
  <c r="AL610" i="2"/>
  <c r="AJ622" i="2"/>
  <c r="AL623" i="2"/>
  <c r="AJ620" i="2"/>
  <c r="AL621" i="2"/>
  <c r="AJ644" i="2"/>
  <c r="AL645" i="2"/>
  <c r="AJ660" i="2"/>
  <c r="AL661" i="2"/>
  <c r="W630" i="2"/>
  <c r="W629" i="2" s="1"/>
  <c r="S452" i="2"/>
  <c r="S423" i="2" s="1"/>
  <c r="I342" i="2"/>
  <c r="AH644" i="2"/>
  <c r="U368" i="2"/>
  <c r="J302" i="2"/>
  <c r="L302" i="2" s="1"/>
  <c r="V342" i="2"/>
  <c r="F285" i="2"/>
  <c r="W255" i="2"/>
  <c r="Y255" i="2" s="1"/>
  <c r="U201" i="2"/>
  <c r="T486" i="2"/>
  <c r="AH424" i="2"/>
  <c r="J535" i="2"/>
  <c r="Q13" i="2"/>
  <c r="Y18" i="2"/>
  <c r="D109" i="2"/>
  <c r="T377" i="2"/>
  <c r="H438" i="2"/>
  <c r="Q486" i="2"/>
  <c r="W522" i="2"/>
  <c r="W521" i="2" s="1"/>
  <c r="H531" i="2"/>
  <c r="H605" i="2"/>
  <c r="H604" i="2" s="1"/>
  <c r="H644" i="2"/>
  <c r="AI568" i="2"/>
  <c r="AI562" i="2" s="1"/>
  <c r="AJ638" i="2"/>
  <c r="AJ619" i="2"/>
  <c r="AE486" i="2"/>
  <c r="U312" i="2"/>
  <c r="H583" i="2"/>
  <c r="D63" i="2"/>
  <c r="V362" i="2"/>
  <c r="AE63" i="2"/>
  <c r="W536" i="2"/>
  <c r="W535" i="2" s="1"/>
  <c r="H533" i="2"/>
  <c r="U510" i="2"/>
  <c r="U509" i="2" s="1"/>
  <c r="U508" i="2" s="1"/>
  <c r="D377" i="2"/>
  <c r="F368" i="2"/>
  <c r="U111" i="2"/>
  <c r="U110" i="2" s="1"/>
  <c r="S111" i="2"/>
  <c r="S110" i="2" s="1"/>
  <c r="AD13" i="2"/>
  <c r="L114" i="2"/>
  <c r="N115" i="2"/>
  <c r="S395" i="2"/>
  <c r="W586" i="2"/>
  <c r="Y586" i="2" s="1"/>
  <c r="AF528" i="2"/>
  <c r="AH107" i="2"/>
  <c r="S296" i="2"/>
  <c r="L25" i="2"/>
  <c r="N29" i="2"/>
  <c r="L21" i="2"/>
  <c r="N22" i="2"/>
  <c r="X568" i="2"/>
  <c r="X562" i="2" s="1"/>
  <c r="L585" i="2"/>
  <c r="N586" i="2"/>
  <c r="L350" i="2"/>
  <c r="N351" i="2"/>
  <c r="L458" i="2"/>
  <c r="N459" i="2"/>
  <c r="H352" i="2"/>
  <c r="L664" i="2"/>
  <c r="N665" i="2"/>
  <c r="L137" i="2"/>
  <c r="L136" i="2" s="1"/>
  <c r="N138" i="2"/>
  <c r="L38" i="2"/>
  <c r="N39" i="2"/>
  <c r="L124" i="2"/>
  <c r="N125" i="2"/>
  <c r="N124" i="2" s="1"/>
  <c r="L469" i="2"/>
  <c r="N470" i="2"/>
  <c r="L151" i="2"/>
  <c r="N152" i="2"/>
  <c r="L23" i="2"/>
  <c r="N24" i="2"/>
  <c r="J578" i="2"/>
  <c r="J577" i="2" s="1"/>
  <c r="AI486" i="2"/>
  <c r="AJ277" i="2"/>
  <c r="AJ232" i="2"/>
  <c r="S256" i="2"/>
  <c r="U193" i="2"/>
  <c r="L544" i="2"/>
  <c r="N545" i="2"/>
  <c r="L221" i="2"/>
  <c r="N223" i="2"/>
  <c r="L445" i="2"/>
  <c r="L444" i="2" s="1"/>
  <c r="N447" i="2"/>
  <c r="L433" i="2"/>
  <c r="N437" i="2"/>
  <c r="L331" i="2"/>
  <c r="L330" i="2" s="1"/>
  <c r="N332" i="2"/>
  <c r="L193" i="2"/>
  <c r="N194" i="2"/>
  <c r="L263" i="2"/>
  <c r="N264" i="2"/>
  <c r="L535" i="2"/>
  <c r="N536" i="2"/>
  <c r="J255" i="2"/>
  <c r="J254" i="2" s="1"/>
  <c r="AF626" i="2"/>
  <c r="U465" i="2"/>
  <c r="U464" i="2" s="1"/>
  <c r="U286" i="2"/>
  <c r="L130" i="2"/>
  <c r="N131" i="2"/>
  <c r="L40" i="2"/>
  <c r="N41" i="2"/>
  <c r="X377" i="2"/>
  <c r="K377" i="2"/>
  <c r="L441" i="2"/>
  <c r="L440" i="2" s="1"/>
  <c r="N443" i="2"/>
  <c r="N90" i="2"/>
  <c r="L385" i="2"/>
  <c r="N386" i="2"/>
  <c r="L19" i="2"/>
  <c r="N20" i="2"/>
  <c r="AE668" i="2"/>
  <c r="T406" i="2"/>
  <c r="R284" i="2"/>
  <c r="AD284" i="2"/>
  <c r="AI527" i="2"/>
  <c r="AI516" i="2" s="1"/>
  <c r="T13" i="2"/>
  <c r="K342" i="2"/>
  <c r="AG63" i="2"/>
  <c r="Y270" i="2"/>
  <c r="J263" i="2"/>
  <c r="S539" i="2"/>
  <c r="W561" i="2"/>
  <c r="W560" i="2" s="1"/>
  <c r="W559" i="2" s="1"/>
  <c r="W558" i="2" s="1"/>
  <c r="F553" i="2"/>
  <c r="AF539" i="2"/>
  <c r="R13" i="2"/>
  <c r="AF64" i="2"/>
  <c r="H84" i="2"/>
  <c r="G63" i="2"/>
  <c r="AF110" i="2"/>
  <c r="H116" i="2"/>
  <c r="U249" i="2"/>
  <c r="H251" i="2"/>
  <c r="H248" i="2" s="1"/>
  <c r="H247" i="2" s="1"/>
  <c r="T284" i="2"/>
  <c r="AI284" i="2"/>
  <c r="Q284" i="2"/>
  <c r="AG284" i="2"/>
  <c r="AE284" i="2"/>
  <c r="X284" i="2"/>
  <c r="V284" i="2"/>
  <c r="X362" i="2"/>
  <c r="AI362" i="2"/>
  <c r="K362" i="2"/>
  <c r="F343" i="2"/>
  <c r="F342" i="2" s="1"/>
  <c r="W410" i="2"/>
  <c r="U408" i="2"/>
  <c r="Q406" i="2"/>
  <c r="AJ410" i="2"/>
  <c r="AL410" i="2" s="1"/>
  <c r="AH408" i="2"/>
  <c r="AF452" i="2"/>
  <c r="AF423" i="2" s="1"/>
  <c r="K668" i="2"/>
  <c r="S643" i="2"/>
  <c r="AF643" i="2"/>
  <c r="W277" i="2"/>
  <c r="J354" i="2"/>
  <c r="J353" i="2" s="1"/>
  <c r="Q109" i="2"/>
  <c r="AE109" i="2"/>
  <c r="S64" i="2"/>
  <c r="K284" i="2"/>
  <c r="K406" i="2"/>
  <c r="F415" i="2"/>
  <c r="F406" i="2" s="1"/>
  <c r="H382" i="2"/>
  <c r="F14" i="2"/>
  <c r="F46" i="2"/>
  <c r="D13" i="2"/>
  <c r="E63" i="2"/>
  <c r="S230" i="2"/>
  <c r="S229" i="2" s="1"/>
  <c r="S626" i="2"/>
  <c r="S503" i="2"/>
  <c r="S502" i="2" s="1"/>
  <c r="V406" i="2"/>
  <c r="AI406" i="2"/>
  <c r="G488" i="2"/>
  <c r="G487" i="2" s="1"/>
  <c r="G486" i="2" s="1"/>
  <c r="AD423" i="2"/>
  <c r="AD422" i="2" s="1"/>
  <c r="H464" i="2"/>
  <c r="AF46" i="2"/>
  <c r="AF13" i="2" s="1"/>
  <c r="U54" i="2"/>
  <c r="S407" i="2"/>
  <c r="U47" i="2"/>
  <c r="H347" i="2"/>
  <c r="AF220" i="2"/>
  <c r="AF215" i="2" s="1"/>
  <c r="K486" i="2"/>
  <c r="E527" i="2"/>
  <c r="E516" i="2" s="1"/>
  <c r="H399" i="2"/>
  <c r="H395" i="2" s="1"/>
  <c r="U396" i="2"/>
  <c r="U395" i="2" s="1"/>
  <c r="J522" i="2"/>
  <c r="J521" i="2" s="1"/>
  <c r="AG423" i="2"/>
  <c r="AG422" i="2" s="1"/>
  <c r="W483" i="2"/>
  <c r="W482" i="2" s="1"/>
  <c r="J214" i="2"/>
  <c r="J213" i="2" s="1"/>
  <c r="E643" i="2"/>
  <c r="E668" i="2" s="1"/>
  <c r="K63" i="2"/>
  <c r="X406" i="2"/>
  <c r="H475" i="2"/>
  <c r="W455" i="2"/>
  <c r="W453" i="2" s="1"/>
  <c r="H325" i="2"/>
  <c r="W141" i="2"/>
  <c r="R486" i="2"/>
  <c r="AJ386" i="2"/>
  <c r="F395" i="2"/>
  <c r="U591" i="2"/>
  <c r="H453" i="2"/>
  <c r="U416" i="2"/>
  <c r="U415" i="2" s="1"/>
  <c r="H122" i="2"/>
  <c r="AH591" i="2"/>
  <c r="H379" i="2"/>
  <c r="T63" i="2"/>
  <c r="AD486" i="2"/>
  <c r="S247" i="2"/>
  <c r="AJ572" i="2"/>
  <c r="U631" i="2"/>
  <c r="I13" i="2"/>
  <c r="K423" i="2"/>
  <c r="K422" i="2" s="1"/>
  <c r="H650" i="2"/>
  <c r="J530" i="2"/>
  <c r="J529" i="2" s="1"/>
  <c r="AI377" i="2"/>
  <c r="J196" i="2"/>
  <c r="J195" i="2" s="1"/>
  <c r="H137" i="2"/>
  <c r="H136" i="2" s="1"/>
  <c r="S46" i="2"/>
  <c r="S13" i="2" s="1"/>
  <c r="H554" i="2"/>
  <c r="K184" i="2"/>
  <c r="L188" i="2"/>
  <c r="AE13" i="2"/>
  <c r="R362" i="2"/>
  <c r="G568" i="2"/>
  <c r="G562" i="2" s="1"/>
  <c r="D527" i="2"/>
  <c r="D516" i="2" s="1"/>
  <c r="I109" i="2"/>
  <c r="AE406" i="2"/>
  <c r="AJ659" i="2"/>
  <c r="V377" i="2"/>
  <c r="W647" i="2"/>
  <c r="Y647" i="2" s="1"/>
  <c r="AD362" i="2"/>
  <c r="H344" i="2"/>
  <c r="L451" i="2"/>
  <c r="J449" i="2"/>
  <c r="J448" i="2" s="1"/>
  <c r="J497" i="2"/>
  <c r="L497" i="2" s="1"/>
  <c r="U269" i="2"/>
  <c r="U268" i="2" s="1"/>
  <c r="H310" i="2"/>
  <c r="S186" i="2"/>
  <c r="S185" i="2" s="1"/>
  <c r="AD63" i="2"/>
  <c r="AG362" i="2"/>
  <c r="U553" i="2"/>
  <c r="AH597" i="2"/>
  <c r="H187" i="2"/>
  <c r="H186" i="2" s="1"/>
  <c r="H185" i="2" s="1"/>
  <c r="V668" i="2"/>
  <c r="K568" i="2"/>
  <c r="K562" i="2" s="1"/>
  <c r="E13" i="2"/>
  <c r="X486" i="2"/>
  <c r="K13" i="2"/>
  <c r="G110" i="2"/>
  <c r="G109" i="2" s="1"/>
  <c r="J251" i="2"/>
  <c r="L252" i="2"/>
  <c r="J635" i="2"/>
  <c r="L636" i="2"/>
  <c r="J548" i="2"/>
  <c r="L549" i="2"/>
  <c r="J583" i="2"/>
  <c r="L584" i="2"/>
  <c r="J644" i="2"/>
  <c r="L645" i="2"/>
  <c r="J531" i="2"/>
  <c r="L532" i="2"/>
  <c r="J523" i="2"/>
  <c r="L524" i="2"/>
  <c r="J301" i="2"/>
  <c r="L99" i="2"/>
  <c r="N99" i="2" s="1"/>
  <c r="P99" i="2" s="1"/>
  <c r="J65" i="2"/>
  <c r="L66" i="2"/>
  <c r="AI63" i="2"/>
  <c r="J347" i="2"/>
  <c r="L349" i="2"/>
  <c r="J372" i="2"/>
  <c r="L374" i="2"/>
  <c r="N374" i="2" s="1"/>
  <c r="P374" i="2" s="1"/>
  <c r="J25" i="2"/>
  <c r="J197" i="2"/>
  <c r="L198" i="2"/>
  <c r="AJ194" i="2"/>
  <c r="AH193" i="2"/>
  <c r="J330" i="2"/>
  <c r="U601" i="2"/>
  <c r="J591" i="2"/>
  <c r="L592" i="2"/>
  <c r="H635" i="2"/>
  <c r="W594" i="2"/>
  <c r="J519" i="2"/>
  <c r="L520" i="2"/>
  <c r="AE527" i="2"/>
  <c r="AE516" i="2" s="1"/>
  <c r="U504" i="2"/>
  <c r="H548" i="2"/>
  <c r="U496" i="2"/>
  <c r="J605" i="2"/>
  <c r="L606" i="2"/>
  <c r="AF335" i="2"/>
  <c r="AF284" i="2" s="1"/>
  <c r="U261" i="2"/>
  <c r="U231" i="2"/>
  <c r="U230" i="2" s="1"/>
  <c r="J210" i="2"/>
  <c r="L211" i="2"/>
  <c r="J101" i="2"/>
  <c r="L102" i="2"/>
  <c r="J17" i="2"/>
  <c r="L18" i="2"/>
  <c r="R377" i="2"/>
  <c r="AI109" i="2"/>
  <c r="J629" i="2"/>
  <c r="L630" i="2"/>
  <c r="AI13" i="2"/>
  <c r="AD568" i="2"/>
  <c r="AD562" i="2" s="1"/>
  <c r="J560" i="2"/>
  <c r="L561" i="2"/>
  <c r="J471" i="2"/>
  <c r="L472" i="2"/>
  <c r="J326" i="2"/>
  <c r="L327" i="2"/>
  <c r="AF503" i="2"/>
  <c r="AF502" i="2" s="1"/>
  <c r="AH224" i="2"/>
  <c r="H489" i="2"/>
  <c r="H488" i="2" s="1"/>
  <c r="H487" i="2" s="1"/>
  <c r="J114" i="2"/>
  <c r="L52" i="2"/>
  <c r="J42" i="2"/>
  <c r="L43" i="2"/>
  <c r="W489" i="2"/>
  <c r="J498" i="2"/>
  <c r="L499" i="2"/>
  <c r="J122" i="2"/>
  <c r="L123" i="2"/>
  <c r="L357" i="2"/>
  <c r="J438" i="2"/>
  <c r="L439" i="2"/>
  <c r="W507" i="2"/>
  <c r="U506" i="2"/>
  <c r="J103" i="2"/>
  <c r="L104" i="2"/>
  <c r="J137" i="2"/>
  <c r="J261" i="2"/>
  <c r="L262" i="2"/>
  <c r="L98" i="2"/>
  <c r="N98" i="2" s="1"/>
  <c r="P98" i="2" s="1"/>
  <c r="L373" i="2"/>
  <c r="N373" i="2" s="1"/>
  <c r="P373" i="2" s="1"/>
  <c r="J579" i="2"/>
  <c r="L580" i="2"/>
  <c r="J346" i="2"/>
  <c r="J383" i="2"/>
  <c r="J238" i="2"/>
  <c r="L239" i="2"/>
  <c r="J199" i="2"/>
  <c r="L200" i="2"/>
  <c r="J130" i="2"/>
  <c r="F111" i="2"/>
  <c r="F110" i="2" s="1"/>
  <c r="J47" i="2"/>
  <c r="L48" i="2"/>
  <c r="V63" i="2"/>
  <c r="J390" i="2"/>
  <c r="L392" i="2"/>
  <c r="J565" i="2"/>
  <c r="L566" i="2"/>
  <c r="S267" i="2"/>
  <c r="Q568" i="2"/>
  <c r="Q562" i="2" s="1"/>
  <c r="J489" i="2"/>
  <c r="L490" i="2"/>
  <c r="N490" i="2" s="1"/>
  <c r="P490" i="2" s="1"/>
  <c r="J299" i="2"/>
  <c r="L300" i="2"/>
  <c r="Q63" i="2"/>
  <c r="J40" i="2"/>
  <c r="J206" i="2"/>
  <c r="L207" i="2"/>
  <c r="J242" i="2"/>
  <c r="L243" i="2"/>
  <c r="D423" i="2"/>
  <c r="D422" i="2" s="1"/>
  <c r="J504" i="2"/>
  <c r="L505" i="2"/>
  <c r="F248" i="2"/>
  <c r="F247" i="2" s="1"/>
  <c r="J190" i="2"/>
  <c r="L191" i="2"/>
  <c r="J174" i="2"/>
  <c r="L175" i="2"/>
  <c r="J69" i="2"/>
  <c r="L70" i="2"/>
  <c r="J112" i="2"/>
  <c r="L113" i="2"/>
  <c r="J30" i="2"/>
  <c r="AJ150" i="2"/>
  <c r="AH149" i="2"/>
  <c r="J84" i="2"/>
  <c r="L85" i="2"/>
  <c r="L429" i="2"/>
  <c r="L428" i="2" s="1"/>
  <c r="L380" i="2"/>
  <c r="N380" i="2" s="1"/>
  <c r="P380" i="2" s="1"/>
  <c r="J554" i="2"/>
  <c r="L555" i="2"/>
  <c r="J23" i="2"/>
  <c r="J546" i="2"/>
  <c r="L547" i="2"/>
  <c r="J408" i="2"/>
  <c r="L409" i="2"/>
  <c r="N409" i="2" s="1"/>
  <c r="J290" i="2"/>
  <c r="L291" i="2"/>
  <c r="J224" i="2"/>
  <c r="L225" i="2"/>
  <c r="J306" i="2"/>
  <c r="L307" i="2"/>
  <c r="J201" i="2"/>
  <c r="L202" i="2"/>
  <c r="J119" i="2"/>
  <c r="L121" i="2"/>
  <c r="J86" i="2"/>
  <c r="L87" i="2"/>
  <c r="J609" i="2"/>
  <c r="L610" i="2"/>
  <c r="J514" i="2"/>
  <c r="L515" i="2"/>
  <c r="L381" i="2"/>
  <c r="J303" i="2"/>
  <c r="L304" i="2"/>
  <c r="J631" i="2"/>
  <c r="L632" i="2"/>
  <c r="N632" i="2" s="1"/>
  <c r="P632" i="2" s="1"/>
  <c r="L491" i="2"/>
  <c r="N491" i="2" s="1"/>
  <c r="P491" i="2" s="1"/>
  <c r="J656" i="2"/>
  <c r="L657" i="2"/>
  <c r="L345" i="2"/>
  <c r="N345" i="2" s="1"/>
  <c r="P345" i="2" s="1"/>
  <c r="J648" i="2"/>
  <c r="L649" i="2"/>
  <c r="U658" i="2"/>
  <c r="J589" i="2"/>
  <c r="L590" i="2"/>
  <c r="J581" i="2"/>
  <c r="L582" i="2"/>
  <c r="L455" i="2"/>
  <c r="N455" i="2" s="1"/>
  <c r="P455" i="2" s="1"/>
  <c r="J500" i="2"/>
  <c r="L501" i="2"/>
  <c r="J588" i="2"/>
  <c r="L613" i="2"/>
  <c r="N613" i="2" s="1"/>
  <c r="P613" i="2" s="1"/>
  <c r="J650" i="2"/>
  <c r="L651" i="2"/>
  <c r="L457" i="2"/>
  <c r="N457" i="2" s="1"/>
  <c r="P457" i="2" s="1"/>
  <c r="J379" i="2"/>
  <c r="J328" i="2"/>
  <c r="L329" i="2"/>
  <c r="J336" i="2"/>
  <c r="L337" i="2"/>
  <c r="AD109" i="2"/>
  <c r="J124" i="2"/>
  <c r="AG486" i="2"/>
  <c r="Q377" i="2"/>
  <c r="AG527" i="2"/>
  <c r="AG516" i="2" s="1"/>
  <c r="Q527" i="2"/>
  <c r="Q516" i="2" s="1"/>
  <c r="J594" i="2"/>
  <c r="L595" i="2"/>
  <c r="J399" i="2"/>
  <c r="L401" i="2"/>
  <c r="W601" i="2"/>
  <c r="L633" i="2"/>
  <c r="N633" i="2" s="1"/>
  <c r="P633" i="2" s="1"/>
  <c r="J404" i="2"/>
  <c r="L405" i="2"/>
  <c r="J310" i="2"/>
  <c r="L311" i="2"/>
  <c r="J537" i="2"/>
  <c r="L538" i="2"/>
  <c r="L477" i="2"/>
  <c r="J420" i="2"/>
  <c r="L421" i="2"/>
  <c r="H372" i="2"/>
  <c r="J15" i="2"/>
  <c r="L16" i="2"/>
  <c r="J73" i="2"/>
  <c r="L74" i="2"/>
  <c r="J182" i="2"/>
  <c r="L183" i="2"/>
  <c r="J21" i="2"/>
  <c r="J88" i="2"/>
  <c r="L89" i="2"/>
  <c r="AG246" i="2"/>
  <c r="Y489" i="2"/>
  <c r="J375" i="2"/>
  <c r="L376" i="2"/>
  <c r="AD527" i="2"/>
  <c r="AD516" i="2" s="1"/>
  <c r="J525" i="2"/>
  <c r="L526" i="2"/>
  <c r="J533" i="2"/>
  <c r="L534" i="2"/>
  <c r="F186" i="2"/>
  <c r="F185" i="2" s="1"/>
  <c r="J396" i="2"/>
  <c r="L398" i="2"/>
  <c r="S275" i="2"/>
  <c r="S274" i="2" s="1"/>
  <c r="J292" i="2"/>
  <c r="L293" i="2"/>
  <c r="AJ580" i="2"/>
  <c r="AH579" i="2"/>
  <c r="J116" i="2"/>
  <c r="L117" i="2"/>
  <c r="J467" i="2"/>
  <c r="L468" i="2"/>
  <c r="AG406" i="2"/>
  <c r="AG184" i="2"/>
  <c r="AD668" i="2"/>
  <c r="X184" i="2"/>
  <c r="I486" i="2"/>
  <c r="I406" i="2"/>
  <c r="I377" i="2"/>
  <c r="T527" i="2"/>
  <c r="T516" i="2" s="1"/>
  <c r="AG568" i="2"/>
  <c r="AG562" i="2" s="1"/>
  <c r="AD246" i="2"/>
  <c r="T423" i="2"/>
  <c r="T422" i="2" s="1"/>
  <c r="AH395" i="2"/>
  <c r="X246" i="2"/>
  <c r="X668" i="2"/>
  <c r="F260" i="2"/>
  <c r="F256" i="2" s="1"/>
  <c r="K109" i="2"/>
  <c r="X423" i="2"/>
  <c r="X422" i="2" s="1"/>
  <c r="X63" i="2"/>
  <c r="F305" i="2"/>
  <c r="T668" i="2"/>
  <c r="AG377" i="2"/>
  <c r="R527" i="2"/>
  <c r="R516" i="2" s="1"/>
  <c r="F604" i="2"/>
  <c r="F528" i="2"/>
  <c r="K527" i="2"/>
  <c r="K516" i="2" s="1"/>
  <c r="K246" i="2"/>
  <c r="W326" i="2"/>
  <c r="Y327" i="2"/>
  <c r="W396" i="2"/>
  <c r="Y398" i="2"/>
  <c r="W605" i="2"/>
  <c r="Y606" i="2"/>
  <c r="W612" i="2"/>
  <c r="Y614" i="2"/>
  <c r="W565" i="2"/>
  <c r="W564" i="2" s="1"/>
  <c r="W563" i="2" s="1"/>
  <c r="Y567" i="2"/>
  <c r="W548" i="2"/>
  <c r="Y550" i="2"/>
  <c r="W242" i="2"/>
  <c r="W241" i="2" s="1"/>
  <c r="W240" i="2" s="1"/>
  <c r="Y243" i="2"/>
  <c r="W145" i="2"/>
  <c r="Y146" i="2"/>
  <c r="W213" i="2"/>
  <c r="W212" i="2" s="1"/>
  <c r="Y214" i="2"/>
  <c r="W661" i="2"/>
  <c r="U660" i="2"/>
  <c r="J623" i="2"/>
  <c r="H622" i="2"/>
  <c r="W251" i="2"/>
  <c r="Y252" i="2"/>
  <c r="W658" i="2"/>
  <c r="Y659" i="2"/>
  <c r="D668" i="2"/>
  <c r="W581" i="2"/>
  <c r="Y582" i="2"/>
  <c r="W546" i="2"/>
  <c r="Y547" i="2"/>
  <c r="W514" i="2"/>
  <c r="W513" i="2" s="1"/>
  <c r="W512" i="2" s="1"/>
  <c r="Y515" i="2"/>
  <c r="W438" i="2"/>
  <c r="Y439" i="2"/>
  <c r="W416" i="2"/>
  <c r="Y417" i="2"/>
  <c r="W420" i="2"/>
  <c r="W419" i="2" s="1"/>
  <c r="Y421" i="2"/>
  <c r="S305" i="2"/>
  <c r="W290" i="2"/>
  <c r="Y291" i="2"/>
  <c r="W249" i="2"/>
  <c r="Y250" i="2"/>
  <c r="W197" i="2"/>
  <c r="Y198" i="2"/>
  <c r="AF186" i="2"/>
  <c r="AF185" i="2" s="1"/>
  <c r="H95" i="2"/>
  <c r="W112" i="2"/>
  <c r="Y113" i="2"/>
  <c r="I527" i="2"/>
  <c r="I516" i="2" s="1"/>
  <c r="AE377" i="2"/>
  <c r="W375" i="2"/>
  <c r="Y376" i="2"/>
  <c r="AG109" i="2"/>
  <c r="AH14" i="2"/>
  <c r="AI423" i="2"/>
  <c r="AI422" i="2" s="1"/>
  <c r="W591" i="2"/>
  <c r="Y592" i="2"/>
  <c r="J426" i="2"/>
  <c r="H425" i="2"/>
  <c r="W286" i="2"/>
  <c r="Y287" i="2"/>
  <c r="W201" i="2"/>
  <c r="Y202" i="2"/>
  <c r="W119" i="2"/>
  <c r="Y121" i="2"/>
  <c r="W155" i="2"/>
  <c r="Y156" i="2"/>
  <c r="W261" i="2"/>
  <c r="Y262" i="2"/>
  <c r="W84" i="2"/>
  <c r="Y85" i="2"/>
  <c r="W554" i="2"/>
  <c r="Y555" i="2"/>
  <c r="W297" i="2"/>
  <c r="Y298" i="2"/>
  <c r="W47" i="2"/>
  <c r="Y48" i="2"/>
  <c r="W579" i="2"/>
  <c r="Y580" i="2"/>
  <c r="U594" i="2"/>
  <c r="W575" i="2"/>
  <c r="Y576" i="2"/>
  <c r="E568" i="2"/>
  <c r="E562" i="2" s="1"/>
  <c r="H504" i="2"/>
  <c r="E486" i="2"/>
  <c r="W523" i="2"/>
  <c r="Y524" i="2"/>
  <c r="D406" i="2"/>
  <c r="W533" i="2"/>
  <c r="Y534" i="2"/>
  <c r="W221" i="2"/>
  <c r="Y222" i="2"/>
  <c r="W382" i="2"/>
  <c r="Y383" i="2"/>
  <c r="W235" i="2"/>
  <c r="Y236" i="2"/>
  <c r="F163" i="2"/>
  <c r="F162" i="2" s="1"/>
  <c r="T109" i="2"/>
  <c r="J95" i="2"/>
  <c r="G377" i="2"/>
  <c r="G284" i="2"/>
  <c r="Q423" i="2"/>
  <c r="Q422" i="2" s="1"/>
  <c r="R109" i="2"/>
  <c r="AI246" i="2"/>
  <c r="U651" i="2"/>
  <c r="W544" i="2"/>
  <c r="Y545" i="2"/>
  <c r="AE423" i="2"/>
  <c r="AE422" i="2" s="1"/>
  <c r="R568" i="2"/>
  <c r="R562" i="2" s="1"/>
  <c r="U278" i="2"/>
  <c r="U276" i="2" s="1"/>
  <c r="U296" i="2"/>
  <c r="W465" i="2"/>
  <c r="Y466" i="2"/>
  <c r="W86" i="2"/>
  <c r="Y87" i="2"/>
  <c r="W54" i="2"/>
  <c r="Y55" i="2"/>
  <c r="W231" i="2"/>
  <c r="Y232" i="2"/>
  <c r="W510" i="2"/>
  <c r="W509" i="2" s="1"/>
  <c r="W508" i="2" s="1"/>
  <c r="Y511" i="2"/>
  <c r="J289" i="2"/>
  <c r="H288" i="2"/>
  <c r="W292" i="2"/>
  <c r="Y293" i="2"/>
  <c r="W265" i="2"/>
  <c r="Y266" i="2"/>
  <c r="W116" i="2"/>
  <c r="Y117" i="2"/>
  <c r="W312" i="2"/>
  <c r="Y313" i="2"/>
  <c r="W105" i="2"/>
  <c r="Y106" i="2"/>
  <c r="W176" i="2"/>
  <c r="Y177" i="2"/>
  <c r="W484" i="2"/>
  <c r="Y485" i="2"/>
  <c r="W631" i="2"/>
  <c r="Y632" i="2"/>
  <c r="W639" i="2"/>
  <c r="Y640" i="2"/>
  <c r="W471" i="2"/>
  <c r="Y472" i="2"/>
  <c r="W504" i="2"/>
  <c r="Y505" i="2"/>
  <c r="F452" i="2"/>
  <c r="F423" i="2" s="1"/>
  <c r="Y630" i="2"/>
  <c r="W622" i="2"/>
  <c r="Y623" i="2"/>
  <c r="W525" i="2"/>
  <c r="Y526" i="2"/>
  <c r="W529" i="2"/>
  <c r="Y530" i="2"/>
  <c r="W496" i="2"/>
  <c r="Y497" i="2"/>
  <c r="G342" i="2"/>
  <c r="W347" i="2"/>
  <c r="Y349" i="2"/>
  <c r="W399" i="2"/>
  <c r="Y401" i="2"/>
  <c r="D284" i="2"/>
  <c r="F275" i="2"/>
  <c r="F274" i="2" s="1"/>
  <c r="U251" i="2"/>
  <c r="W372" i="2"/>
  <c r="Y374" i="2"/>
  <c r="T246" i="2"/>
  <c r="W95" i="2"/>
  <c r="Y96" i="2"/>
  <c r="W107" i="2"/>
  <c r="Y108" i="2"/>
  <c r="G406" i="2"/>
  <c r="E362" i="2"/>
  <c r="W556" i="2"/>
  <c r="Y557" i="2"/>
  <c r="W462" i="2"/>
  <c r="Y463" i="2"/>
  <c r="W344" i="2"/>
  <c r="Y346" i="2"/>
  <c r="W656" i="2"/>
  <c r="Y657" i="2"/>
  <c r="W366" i="2"/>
  <c r="Y367" i="2"/>
  <c r="Y409" i="2"/>
  <c r="AA409" i="2" s="1"/>
  <c r="AC409" i="2" s="1"/>
  <c r="W281" i="2"/>
  <c r="Y282" i="2"/>
  <c r="Y234" i="2"/>
  <c r="H51" i="2"/>
  <c r="W195" i="2"/>
  <c r="Y196" i="2"/>
  <c r="H659" i="2"/>
  <c r="F658" i="2"/>
  <c r="F643" i="2" s="1"/>
  <c r="W543" i="2"/>
  <c r="U542" i="2"/>
  <c r="U539" i="2" s="1"/>
  <c r="J146" i="2"/>
  <c r="H145" i="2"/>
  <c r="W652" i="2"/>
  <c r="Y653" i="2"/>
  <c r="I568" i="2"/>
  <c r="I562" i="2" s="1"/>
  <c r="R406" i="2"/>
  <c r="S285" i="2"/>
  <c r="F220" i="2"/>
  <c r="F215" i="2" s="1"/>
  <c r="AF83" i="2"/>
  <c r="I246" i="2"/>
  <c r="I63" i="2"/>
  <c r="Q362" i="2"/>
  <c r="V13" i="2"/>
  <c r="G423" i="2"/>
  <c r="G422" i="2" s="1"/>
  <c r="R63" i="2"/>
  <c r="I423" i="2"/>
  <c r="I422" i="2" s="1"/>
  <c r="F335" i="2"/>
  <c r="F64" i="2"/>
  <c r="U140" i="2"/>
  <c r="U139" i="2" s="1"/>
  <c r="V184" i="2"/>
  <c r="E184" i="2"/>
  <c r="X13" i="2"/>
  <c r="X109" i="2"/>
  <c r="F518" i="2"/>
  <c r="F517" i="2" s="1"/>
  <c r="I184" i="2"/>
  <c r="G668" i="2"/>
  <c r="I362" i="2"/>
  <c r="T568" i="2"/>
  <c r="T562" i="2" s="1"/>
  <c r="S487" i="2"/>
  <c r="S343" i="2"/>
  <c r="S342" i="2" s="1"/>
  <c r="X527" i="2"/>
  <c r="X516" i="2" s="1"/>
  <c r="AH652" i="2"/>
  <c r="AJ653" i="2"/>
  <c r="AH155" i="2"/>
  <c r="AJ156" i="2"/>
  <c r="V109" i="2"/>
  <c r="AJ341" i="2"/>
  <c r="AH340" i="2"/>
  <c r="W259" i="2"/>
  <c r="U258" i="2"/>
  <c r="U257" i="2" s="1"/>
  <c r="J463" i="2"/>
  <c r="H462" i="2"/>
  <c r="J277" i="2"/>
  <c r="H276" i="2"/>
  <c r="W169" i="2"/>
  <c r="U168" i="2"/>
  <c r="J108" i="2"/>
  <c r="H107" i="2"/>
  <c r="AH656" i="2"/>
  <c r="AJ657" i="2"/>
  <c r="AH631" i="2"/>
  <c r="AJ632" i="2"/>
  <c r="V527" i="2"/>
  <c r="V516" i="2" s="1"/>
  <c r="AH514" i="2"/>
  <c r="AH513" i="2" s="1"/>
  <c r="AH512" i="2" s="1"/>
  <c r="AJ515" i="2"/>
  <c r="AH554" i="2"/>
  <c r="AH553" i="2" s="1"/>
  <c r="AJ555" i="2"/>
  <c r="AH521" i="2"/>
  <c r="AH518" i="2" s="1"/>
  <c r="AH517" i="2" s="1"/>
  <c r="AJ522" i="2"/>
  <c r="F363" i="2"/>
  <c r="AH261" i="2"/>
  <c r="AH260" i="2" s="1"/>
  <c r="AH256" i="2" s="1"/>
  <c r="AJ262" i="2"/>
  <c r="AF247" i="2"/>
  <c r="AF163" i="2"/>
  <c r="AF162" i="2" s="1"/>
  <c r="Q184" i="2"/>
  <c r="AH180" i="2"/>
  <c r="AJ181" i="2"/>
  <c r="AH86" i="2"/>
  <c r="AJ87" i="2"/>
  <c r="AE568" i="2"/>
  <c r="AE562" i="2" s="1"/>
  <c r="AI668" i="2"/>
  <c r="AH565" i="2"/>
  <c r="AH564" i="2" s="1"/>
  <c r="AH563" i="2" s="1"/>
  <c r="AJ640" i="2"/>
  <c r="AH639" i="2"/>
  <c r="AH560" i="2"/>
  <c r="AH559" i="2" s="1"/>
  <c r="AH558" i="2" s="1"/>
  <c r="AJ561" i="2"/>
  <c r="AJ552" i="2"/>
  <c r="AH551" i="2"/>
  <c r="AH251" i="2"/>
  <c r="AJ252" i="2"/>
  <c r="AJ243" i="2"/>
  <c r="AH242" i="2"/>
  <c r="AH241" i="2" s="1"/>
  <c r="AH240" i="2" s="1"/>
  <c r="U227" i="2"/>
  <c r="W228" i="2"/>
  <c r="AJ200" i="2"/>
  <c r="AH199" i="2"/>
  <c r="U644" i="2"/>
  <c r="W645" i="2"/>
  <c r="U577" i="2"/>
  <c r="W578" i="2"/>
  <c r="AH140" i="2"/>
  <c r="AH139" i="2" s="1"/>
  <c r="J365" i="2"/>
  <c r="H364" i="2"/>
  <c r="AJ224" i="2"/>
  <c r="AJ188" i="2"/>
  <c r="AH187" i="2"/>
  <c r="J35" i="2"/>
  <c r="H34" i="2"/>
  <c r="U609" i="2"/>
  <c r="U604" i="2" s="1"/>
  <c r="W610" i="2"/>
  <c r="W289" i="2"/>
  <c r="U288" i="2"/>
  <c r="AH416" i="2"/>
  <c r="AH415" i="2" s="1"/>
  <c r="AJ417" i="2"/>
  <c r="AH168" i="2"/>
  <c r="AJ169" i="2"/>
  <c r="AH176" i="2"/>
  <c r="AJ177" i="2"/>
  <c r="E109" i="2"/>
  <c r="F486" i="2"/>
  <c r="AJ409" i="2"/>
  <c r="AL409" i="2" s="1"/>
  <c r="AH338" i="2"/>
  <c r="AJ339" i="2"/>
  <c r="AH299" i="2"/>
  <c r="AH296" i="2" s="1"/>
  <c r="AJ300" i="2"/>
  <c r="W300" i="2"/>
  <c r="AH326" i="2"/>
  <c r="AJ327" i="2"/>
  <c r="AH272" i="2"/>
  <c r="AH271" i="2" s="1"/>
  <c r="AH267" i="2" s="1"/>
  <c r="AJ273" i="2"/>
  <c r="AH249" i="2"/>
  <c r="AJ250" i="2"/>
  <c r="AH47" i="2"/>
  <c r="AH46" i="2" s="1"/>
  <c r="AJ48" i="2"/>
  <c r="V486" i="2"/>
  <c r="V423" i="2"/>
  <c r="V422" i="2" s="1"/>
  <c r="AE246" i="2"/>
  <c r="AE362" i="2"/>
  <c r="S415" i="2"/>
  <c r="R246" i="2"/>
  <c r="AI184" i="2"/>
  <c r="W628" i="2"/>
  <c r="U627" i="2"/>
  <c r="AH344" i="2"/>
  <c r="AH343" i="2" s="1"/>
  <c r="AH342" i="2" s="1"/>
  <c r="AJ346" i="2"/>
  <c r="AJ497" i="2"/>
  <c r="AH496" i="2"/>
  <c r="AJ374" i="2"/>
  <c r="AH372" i="2"/>
  <c r="AJ329" i="2"/>
  <c r="AH328" i="2"/>
  <c r="AJ313" i="2"/>
  <c r="AH312" i="2"/>
  <c r="J298" i="2"/>
  <c r="H297" i="2"/>
  <c r="H296" i="2" s="1"/>
  <c r="AJ287" i="2"/>
  <c r="AH286" i="2"/>
  <c r="AH285" i="2" s="1"/>
  <c r="AH629" i="2"/>
  <c r="AJ630" i="2"/>
  <c r="AH529" i="2"/>
  <c r="AJ530" i="2"/>
  <c r="AH464" i="2"/>
  <c r="J341" i="2"/>
  <c r="H340" i="2"/>
  <c r="U272" i="2"/>
  <c r="U271" i="2" s="1"/>
  <c r="W273" i="2"/>
  <c r="H631" i="2"/>
  <c r="AJ152" i="2"/>
  <c r="AH151" i="2"/>
  <c r="AJ85" i="2"/>
  <c r="AH84" i="2"/>
  <c r="AJ70" i="2"/>
  <c r="AH69" i="2"/>
  <c r="S528" i="2"/>
  <c r="AH605" i="2"/>
  <c r="AH604" i="2" s="1"/>
  <c r="AJ606" i="2"/>
  <c r="AH413" i="2"/>
  <c r="AJ414" i="2"/>
  <c r="AH197" i="2"/>
  <c r="AJ198" i="2"/>
  <c r="W590" i="2"/>
  <c r="U589" i="2"/>
  <c r="AJ532" i="2"/>
  <c r="AH531" i="2"/>
  <c r="J273" i="2"/>
  <c r="H272" i="2"/>
  <c r="H271" i="2" s="1"/>
  <c r="J485" i="2"/>
  <c r="H484" i="2"/>
  <c r="U656" i="2"/>
  <c r="AH587" i="2"/>
  <c r="AJ588" i="2"/>
  <c r="AH585" i="2"/>
  <c r="AJ586" i="2"/>
  <c r="V568" i="2"/>
  <c r="V562" i="2" s="1"/>
  <c r="AH577" i="2"/>
  <c r="AJ578" i="2"/>
  <c r="J453" i="2"/>
  <c r="F378" i="2"/>
  <c r="AD377" i="2"/>
  <c r="AH375" i="2"/>
  <c r="AJ376" i="2"/>
  <c r="U343" i="2"/>
  <c r="U342" i="2" s="1"/>
  <c r="S325" i="2"/>
  <c r="H260" i="2"/>
  <c r="AH221" i="2"/>
  <c r="AJ222" i="2"/>
  <c r="AH172" i="2"/>
  <c r="AJ173" i="2"/>
  <c r="AH119" i="2"/>
  <c r="AJ121" i="2"/>
  <c r="AH101" i="2"/>
  <c r="AJ102" i="2"/>
  <c r="AH65" i="2"/>
  <c r="AH64" i="2" s="1"/>
  <c r="AJ66" i="2"/>
  <c r="E246" i="2"/>
  <c r="R668" i="2"/>
  <c r="E406" i="2"/>
  <c r="AH616" i="2"/>
  <c r="AH611" i="2" s="1"/>
  <c r="AJ617" i="2"/>
  <c r="S604" i="2"/>
  <c r="AJ463" i="2"/>
  <c r="AH462" i="2"/>
  <c r="AH452" i="2" s="1"/>
  <c r="AJ365" i="2"/>
  <c r="AH364" i="2"/>
  <c r="AH363" i="2" s="1"/>
  <c r="AJ311" i="2"/>
  <c r="AH310" i="2"/>
  <c r="W538" i="2"/>
  <c r="U537" i="2"/>
  <c r="AJ636" i="2"/>
  <c r="AH635" i="2"/>
  <c r="W621" i="2"/>
  <c r="U620" i="2"/>
  <c r="H597" i="2"/>
  <c r="J598" i="2"/>
  <c r="W584" i="2"/>
  <c r="U583" i="2"/>
  <c r="AJ628" i="2"/>
  <c r="AH627" i="2"/>
  <c r="AH546" i="2"/>
  <c r="AJ547" i="2"/>
  <c r="AH230" i="2"/>
  <c r="AH229" i="2" s="1"/>
  <c r="AH504" i="2"/>
  <c r="AH503" i="2" s="1"/>
  <c r="AH502" i="2" s="1"/>
  <c r="AJ505" i="2"/>
  <c r="W339" i="2"/>
  <c r="U338" i="2"/>
  <c r="W414" i="2"/>
  <c r="U413" i="2"/>
  <c r="U217" i="2"/>
  <c r="U216" i="2" s="1"/>
  <c r="W218" i="2"/>
  <c r="AJ171" i="2"/>
  <c r="AH170" i="2"/>
  <c r="AJ113" i="2"/>
  <c r="AH112" i="2"/>
  <c r="AH111" i="2" s="1"/>
  <c r="AG668" i="2"/>
  <c r="E377" i="2"/>
  <c r="S611" i="2"/>
  <c r="S474" i="2"/>
  <c r="S473" i="2" s="1"/>
  <c r="F539" i="2"/>
  <c r="AD184" i="2"/>
  <c r="F83" i="2"/>
  <c r="G362" i="2"/>
  <c r="S569" i="2"/>
  <c r="G527" i="2"/>
  <c r="G516" i="2" s="1"/>
  <c r="AE184" i="2"/>
  <c r="E423" i="2"/>
  <c r="E422" i="2" s="1"/>
  <c r="Q246" i="2"/>
  <c r="D246" i="2"/>
  <c r="D184" i="2"/>
  <c r="G246" i="2"/>
  <c r="T184" i="2"/>
  <c r="V246" i="2"/>
  <c r="I668" i="2"/>
  <c r="Q668" i="2"/>
  <c r="AF362" i="2"/>
  <c r="I284" i="2"/>
  <c r="G184" i="2"/>
  <c r="G13" i="2"/>
  <c r="R184" i="2"/>
  <c r="W636" i="2"/>
  <c r="U635" i="2"/>
  <c r="J661" i="2"/>
  <c r="H660" i="2"/>
  <c r="F637" i="2"/>
  <c r="F626" i="2" s="1"/>
  <c r="H638" i="2"/>
  <c r="W600" i="2"/>
  <c r="U599" i="2"/>
  <c r="W617" i="2"/>
  <c r="U616" i="2"/>
  <c r="J628" i="2"/>
  <c r="H627" i="2"/>
  <c r="W532" i="2"/>
  <c r="U531" i="2"/>
  <c r="H518" i="2"/>
  <c r="H517" i="2" s="1"/>
  <c r="H556" i="2"/>
  <c r="J557" i="2"/>
  <c r="J602" i="2"/>
  <c r="H601" i="2"/>
  <c r="W405" i="2"/>
  <c r="U404" i="2"/>
  <c r="U403" i="2" s="1"/>
  <c r="U402" i="2" s="1"/>
  <c r="J389" i="2"/>
  <c r="H387" i="2"/>
  <c r="U336" i="2"/>
  <c r="W337" i="2"/>
  <c r="W520" i="2"/>
  <c r="U519" i="2"/>
  <c r="U518" i="2" s="1"/>
  <c r="U517" i="2" s="1"/>
  <c r="H338" i="2"/>
  <c r="J339" i="2"/>
  <c r="W311" i="2"/>
  <c r="U310" i="2"/>
  <c r="W239" i="2"/>
  <c r="U238" i="2"/>
  <c r="U237" i="2" s="1"/>
  <c r="F230" i="2"/>
  <c r="F229" i="2" s="1"/>
  <c r="J234" i="2"/>
  <c r="H233" i="2"/>
  <c r="H180" i="2"/>
  <c r="J181" i="2"/>
  <c r="U170" i="2"/>
  <c r="W171" i="2"/>
  <c r="U182" i="2"/>
  <c r="W183" i="2"/>
  <c r="H176" i="2"/>
  <c r="J177" i="2"/>
  <c r="J106" i="2"/>
  <c r="H105" i="2"/>
  <c r="W89" i="2"/>
  <c r="U88" i="2"/>
  <c r="J45" i="2"/>
  <c r="H44" i="2"/>
  <c r="F616" i="2"/>
  <c r="H617" i="2"/>
  <c r="J621" i="2"/>
  <c r="H620" i="2"/>
  <c r="W588" i="2"/>
  <c r="U587" i="2"/>
  <c r="J507" i="2"/>
  <c r="H506" i="2"/>
  <c r="W598" i="2"/>
  <c r="U597" i="2"/>
  <c r="H482" i="2"/>
  <c r="J483" i="2"/>
  <c r="AH481" i="2"/>
  <c r="AF480" i="2"/>
  <c r="AF474" i="2" s="1"/>
  <c r="AF473" i="2" s="1"/>
  <c r="J371" i="2"/>
  <c r="H369" i="2"/>
  <c r="W426" i="2"/>
  <c r="U425" i="2"/>
  <c r="U424" i="2" s="1"/>
  <c r="J287" i="2"/>
  <c r="H286" i="2"/>
  <c r="J270" i="2"/>
  <c r="H269" i="2"/>
  <c r="H268" i="2" s="1"/>
  <c r="W365" i="2"/>
  <c r="U364" i="2"/>
  <c r="U363" i="2" s="1"/>
  <c r="W329" i="2"/>
  <c r="U328" i="2"/>
  <c r="U325" i="2" s="1"/>
  <c r="J313" i="2"/>
  <c r="H312" i="2"/>
  <c r="J259" i="2"/>
  <c r="H258" i="2"/>
  <c r="H257" i="2" s="1"/>
  <c r="J232" i="2"/>
  <c r="H231" i="2"/>
  <c r="U187" i="2"/>
  <c r="W188" i="2"/>
  <c r="U174" i="2"/>
  <c r="W175" i="2"/>
  <c r="H168" i="2"/>
  <c r="J169" i="2"/>
  <c r="W150" i="2"/>
  <c r="U149" i="2"/>
  <c r="S163" i="2"/>
  <c r="S162" i="2" s="1"/>
  <c r="J76" i="2"/>
  <c r="H75" i="2"/>
  <c r="W53" i="2"/>
  <c r="U51" i="2"/>
  <c r="W16" i="2"/>
  <c r="U15" i="2"/>
  <c r="U14" i="2" s="1"/>
  <c r="J72" i="2"/>
  <c r="H71" i="2"/>
  <c r="W72" i="2"/>
  <c r="U71" i="2"/>
  <c r="W619" i="2"/>
  <c r="U618" i="2"/>
  <c r="J640" i="2"/>
  <c r="H639" i="2"/>
  <c r="D611" i="2"/>
  <c r="D568" i="2" s="1"/>
  <c r="D562" i="2" s="1"/>
  <c r="H614" i="2"/>
  <c r="F612" i="2"/>
  <c r="J600" i="2"/>
  <c r="H599" i="2"/>
  <c r="F569" i="2"/>
  <c r="AF569" i="2"/>
  <c r="AF568" i="2" s="1"/>
  <c r="AF562" i="2" s="1"/>
  <c r="H413" i="2"/>
  <c r="H407" i="2" s="1"/>
  <c r="J414" i="2"/>
  <c r="R423" i="2"/>
  <c r="R422" i="2" s="1"/>
  <c r="J543" i="2"/>
  <c r="H542" i="2"/>
  <c r="H416" i="2"/>
  <c r="H415" i="2" s="1"/>
  <c r="J417" i="2"/>
  <c r="H360" i="2"/>
  <c r="H359" i="2" s="1"/>
  <c r="J361" i="2"/>
  <c r="U340" i="2"/>
  <c r="W341" i="2"/>
  <c r="J552" i="2"/>
  <c r="H551" i="2"/>
  <c r="AF407" i="2"/>
  <c r="AF406" i="2" s="1"/>
  <c r="W386" i="2"/>
  <c r="U385" i="2"/>
  <c r="W389" i="2"/>
  <c r="U387" i="2"/>
  <c r="J282" i="2"/>
  <c r="H281" i="2"/>
  <c r="U260" i="2"/>
  <c r="S362" i="2"/>
  <c r="J218" i="2"/>
  <c r="H217" i="2"/>
  <c r="H216" i="2" s="1"/>
  <c r="H155" i="2"/>
  <c r="H154" i="2" s="1"/>
  <c r="H153" i="2" s="1"/>
  <c r="J156" i="2"/>
  <c r="H149" i="2"/>
  <c r="H148" i="2" s="1"/>
  <c r="H147" i="2" s="1"/>
  <c r="J150" i="2"/>
  <c r="J228" i="2"/>
  <c r="H227" i="2"/>
  <c r="H220" i="2" s="1"/>
  <c r="U164" i="2"/>
  <c r="W165" i="2"/>
  <c r="W200" i="2"/>
  <c r="U199" i="2"/>
  <c r="J142" i="2"/>
  <c r="H141" i="2"/>
  <c r="W104" i="2"/>
  <c r="U103" i="2"/>
  <c r="J91" i="2"/>
  <c r="H90" i="2"/>
  <c r="W70" i="2"/>
  <c r="U69" i="2"/>
  <c r="J60" i="2"/>
  <c r="L60" i="2" s="1"/>
  <c r="H59" i="2"/>
  <c r="H58" i="2" s="1"/>
  <c r="F618" i="2"/>
  <c r="H619" i="2"/>
  <c r="W638" i="2"/>
  <c r="U637" i="2"/>
  <c r="W571" i="2"/>
  <c r="U570" i="2"/>
  <c r="J572" i="2"/>
  <c r="H570" i="2"/>
  <c r="J576" i="2"/>
  <c r="H575" i="2"/>
  <c r="S518" i="2"/>
  <c r="S517" i="2" s="1"/>
  <c r="J511" i="2"/>
  <c r="H510" i="2"/>
  <c r="H509" i="2" s="1"/>
  <c r="H508" i="2" s="1"/>
  <c r="F480" i="2"/>
  <c r="F474" i="2" s="1"/>
  <c r="F473" i="2" s="1"/>
  <c r="H481" i="2"/>
  <c r="S335" i="2"/>
  <c r="W481" i="2"/>
  <c r="U480" i="2"/>
  <c r="U474" i="2" s="1"/>
  <c r="U473" i="2" s="1"/>
  <c r="J236" i="2"/>
  <c r="H235" i="2"/>
  <c r="J367" i="2"/>
  <c r="H366" i="2"/>
  <c r="E284" i="2"/>
  <c r="W225" i="2"/>
  <c r="U224" i="2"/>
  <c r="U151" i="2"/>
  <c r="W152" i="2"/>
  <c r="U178" i="2"/>
  <c r="W179" i="2"/>
  <c r="H172" i="2"/>
  <c r="J173" i="2"/>
  <c r="S83" i="2"/>
  <c r="W74" i="2"/>
  <c r="U73" i="2"/>
  <c r="J55" i="2"/>
  <c r="H54" i="2"/>
  <c r="L647" i="2" l="1"/>
  <c r="L646" i="2" s="1"/>
  <c r="L522" i="2"/>
  <c r="S377" i="2"/>
  <c r="Y536" i="2"/>
  <c r="Y535" i="2" s="1"/>
  <c r="P489" i="2"/>
  <c r="P95" i="2"/>
  <c r="H285" i="2"/>
  <c r="W254" i="2"/>
  <c r="W253" i="2" s="1"/>
  <c r="AH154" i="2"/>
  <c r="AH153" i="2" s="1"/>
  <c r="W154" i="2"/>
  <c r="W153" i="2" s="1"/>
  <c r="AN224" i="2"/>
  <c r="AH148" i="2"/>
  <c r="AH147" i="2" s="1"/>
  <c r="AJ464" i="2"/>
  <c r="N585" i="2"/>
  <c r="P586" i="2"/>
  <c r="P585" i="2" s="1"/>
  <c r="N535" i="2"/>
  <c r="P536" i="2"/>
  <c r="P535" i="2" s="1"/>
  <c r="N544" i="2"/>
  <c r="P545" i="2"/>
  <c r="P544" i="2" s="1"/>
  <c r="N445" i="2"/>
  <c r="N444" i="2" s="1"/>
  <c r="P447" i="2"/>
  <c r="P445" i="2" s="1"/>
  <c r="P444" i="2" s="1"/>
  <c r="N469" i="2"/>
  <c r="P470" i="2"/>
  <c r="P469" i="2" s="1"/>
  <c r="P453" i="2"/>
  <c r="N458" i="2"/>
  <c r="P459" i="2"/>
  <c r="P458" i="2" s="1"/>
  <c r="W488" i="2"/>
  <c r="H424" i="2"/>
  <c r="J496" i="2"/>
  <c r="J488" i="2" s="1"/>
  <c r="J487" i="2" s="1"/>
  <c r="AF486" i="2"/>
  <c r="N441" i="2"/>
  <c r="N440" i="2" s="1"/>
  <c r="P443" i="2"/>
  <c r="P441" i="2" s="1"/>
  <c r="P440" i="2" s="1"/>
  <c r="N433" i="2"/>
  <c r="P437" i="2"/>
  <c r="P433" i="2" s="1"/>
  <c r="N408" i="2"/>
  <c r="P409" i="2"/>
  <c r="P408" i="2" s="1"/>
  <c r="N350" i="2"/>
  <c r="P351" i="2"/>
  <c r="P350" i="2" s="1"/>
  <c r="P372" i="2"/>
  <c r="N385" i="2"/>
  <c r="P386" i="2"/>
  <c r="P385" i="2" s="1"/>
  <c r="Y381" i="2"/>
  <c r="Y379" i="2" s="1"/>
  <c r="N331" i="2"/>
  <c r="N330" i="2" s="1"/>
  <c r="P332" i="2"/>
  <c r="P331" i="2" s="1"/>
  <c r="P330" i="2" s="1"/>
  <c r="N263" i="2"/>
  <c r="P264" i="2"/>
  <c r="P263" i="2" s="1"/>
  <c r="N114" i="2"/>
  <c r="P115" i="2"/>
  <c r="P114" i="2" s="1"/>
  <c r="L196" i="2"/>
  <c r="AG12" i="2"/>
  <c r="N130" i="2"/>
  <c r="P131" i="2"/>
  <c r="P130" i="2" s="1"/>
  <c r="N23" i="2"/>
  <c r="P24" i="2"/>
  <c r="P23" i="2" s="1"/>
  <c r="N38" i="2"/>
  <c r="P39" i="2"/>
  <c r="P38" i="2" s="1"/>
  <c r="N25" i="2"/>
  <c r="P29" i="2"/>
  <c r="P25" i="2" s="1"/>
  <c r="N19" i="2"/>
  <c r="P20" i="2"/>
  <c r="P19" i="2" s="1"/>
  <c r="N40" i="2"/>
  <c r="P41" i="2"/>
  <c r="P40" i="2" s="1"/>
  <c r="N193" i="2"/>
  <c r="P194" i="2"/>
  <c r="P193" i="2" s="1"/>
  <c r="N221" i="2"/>
  <c r="P223" i="2"/>
  <c r="P221" i="2" s="1"/>
  <c r="N151" i="2"/>
  <c r="P152" i="2"/>
  <c r="P151" i="2" s="1"/>
  <c r="P125" i="2"/>
  <c r="P124" i="2" s="1"/>
  <c r="N137" i="2"/>
  <c r="N136" i="2" s="1"/>
  <c r="P138" i="2"/>
  <c r="P137" i="2" s="1"/>
  <c r="P136" i="2" s="1"/>
  <c r="N21" i="2"/>
  <c r="P22" i="2"/>
  <c r="P21" i="2" s="1"/>
  <c r="P631" i="2"/>
  <c r="N664" i="2"/>
  <c r="P665" i="2"/>
  <c r="P664" i="2" s="1"/>
  <c r="AN409" i="2"/>
  <c r="AJ187" i="2"/>
  <c r="AL188" i="2"/>
  <c r="Y221" i="2"/>
  <c r="AA222" i="2"/>
  <c r="Y612" i="2"/>
  <c r="AA614" i="2"/>
  <c r="AA263" i="2"/>
  <c r="AC264" i="2"/>
  <c r="AC263" i="2" s="1"/>
  <c r="AL254" i="2"/>
  <c r="AN255" i="2"/>
  <c r="AN254" i="2" s="1"/>
  <c r="AN253" i="2" s="1"/>
  <c r="AA210" i="2"/>
  <c r="AA209" i="2" s="1"/>
  <c r="AC211" i="2"/>
  <c r="AC210" i="2" s="1"/>
  <c r="AC209" i="2" s="1"/>
  <c r="AL210" i="2"/>
  <c r="AN211" i="2"/>
  <c r="AN210" i="2" s="1"/>
  <c r="AN209" i="2" s="1"/>
  <c r="AA190" i="2"/>
  <c r="AC191" i="2"/>
  <c r="AC190" i="2" s="1"/>
  <c r="AA193" i="2"/>
  <c r="AC194" i="2"/>
  <c r="AC193" i="2" s="1"/>
  <c r="AL182" i="2"/>
  <c r="AN183" i="2"/>
  <c r="AN182" i="2" s="1"/>
  <c r="AL164" i="2"/>
  <c r="AN165" i="2"/>
  <c r="AN164" i="2" s="1"/>
  <c r="AL174" i="2"/>
  <c r="AN175" i="2"/>
  <c r="AN174" i="2" s="1"/>
  <c r="AJ286" i="2"/>
  <c r="AJ285" i="2" s="1"/>
  <c r="AL287" i="2"/>
  <c r="AN410" i="2"/>
  <c r="AJ618" i="2"/>
  <c r="AL619" i="2"/>
  <c r="AL644" i="2"/>
  <c r="AN645" i="2"/>
  <c r="AN644" i="2" s="1"/>
  <c r="AL622" i="2"/>
  <c r="AN623" i="2"/>
  <c r="AN622" i="2" s="1"/>
  <c r="AL591" i="2"/>
  <c r="AN592" i="2"/>
  <c r="AN591" i="2" s="1"/>
  <c r="AL583" i="2"/>
  <c r="AN584" i="2"/>
  <c r="AN583" i="2" s="1"/>
  <c r="AL589" i="2"/>
  <c r="AN590" i="2"/>
  <c r="AN589" i="2" s="1"/>
  <c r="AL594" i="2"/>
  <c r="AN595" i="2"/>
  <c r="AN594" i="2" s="1"/>
  <c r="AL601" i="2"/>
  <c r="AN602" i="2"/>
  <c r="AN601" i="2" s="1"/>
  <c r="AL544" i="2"/>
  <c r="AN545" i="2"/>
  <c r="AN544" i="2" s="1"/>
  <c r="AL542" i="2"/>
  <c r="AN543" i="2"/>
  <c r="AN542" i="2" s="1"/>
  <c r="AA551" i="2"/>
  <c r="AC552" i="2"/>
  <c r="AC551" i="2" s="1"/>
  <c r="AL533" i="2"/>
  <c r="AN534" i="2"/>
  <c r="AN533" i="2" s="1"/>
  <c r="AL484" i="2"/>
  <c r="AN485" i="2"/>
  <c r="AN484" i="2" s="1"/>
  <c r="AA467" i="2"/>
  <c r="AC468" i="2"/>
  <c r="AC467" i="2" s="1"/>
  <c r="AL465" i="2"/>
  <c r="AN466" i="2"/>
  <c r="AN465" i="2" s="1"/>
  <c r="AL420" i="2"/>
  <c r="AL419" i="2" s="1"/>
  <c r="AN421" i="2"/>
  <c r="AN420" i="2" s="1"/>
  <c r="AN419" i="2" s="1"/>
  <c r="AL404" i="2"/>
  <c r="AN405" i="2"/>
  <c r="AN404" i="2" s="1"/>
  <c r="AN403" i="2" s="1"/>
  <c r="AN402" i="2" s="1"/>
  <c r="AL366" i="2"/>
  <c r="AN367" i="2"/>
  <c r="AN366" i="2" s="1"/>
  <c r="AL336" i="2"/>
  <c r="AN337" i="2"/>
  <c r="AN336" i="2" s="1"/>
  <c r="AL297" i="2"/>
  <c r="AN298" i="2"/>
  <c r="AN297" i="2" s="1"/>
  <c r="AL292" i="2"/>
  <c r="AN293" i="2"/>
  <c r="AN292" i="2" s="1"/>
  <c r="AL258" i="2"/>
  <c r="AN259" i="2"/>
  <c r="AN258" i="2" s="1"/>
  <c r="AN257" i="2" s="1"/>
  <c r="AL263" i="2"/>
  <c r="AN264" i="2"/>
  <c r="AN263" i="2" s="1"/>
  <c r="AL227" i="2"/>
  <c r="AN228" i="2"/>
  <c r="AN227" i="2" s="1"/>
  <c r="AL122" i="2"/>
  <c r="AN123" i="2"/>
  <c r="AN122" i="2" s="1"/>
  <c r="AA42" i="2"/>
  <c r="AC43" i="2"/>
  <c r="AC42" i="2" s="1"/>
  <c r="AL71" i="2"/>
  <c r="AN72" i="2"/>
  <c r="AN71" i="2" s="1"/>
  <c r="AL107" i="2"/>
  <c r="AN108" i="2"/>
  <c r="AN107" i="2" s="1"/>
  <c r="AA101" i="2"/>
  <c r="AC102" i="2"/>
  <c r="AC101" i="2" s="1"/>
  <c r="AL54" i="2"/>
  <c r="AN55" i="2"/>
  <c r="AN54" i="2" s="1"/>
  <c r="AL44" i="2"/>
  <c r="AN45" i="2"/>
  <c r="AN44" i="2" s="1"/>
  <c r="AL90" i="2"/>
  <c r="AN91" i="2"/>
  <c r="AN90" i="2" s="1"/>
  <c r="AA44" i="2"/>
  <c r="AC45" i="2"/>
  <c r="AC44" i="2" s="1"/>
  <c r="AL75" i="2"/>
  <c r="AN76" i="2"/>
  <c r="AN75" i="2" s="1"/>
  <c r="AA664" i="2"/>
  <c r="AC665" i="2"/>
  <c r="AC664" i="2" s="1"/>
  <c r="AL650" i="2"/>
  <c r="AN651" i="2"/>
  <c r="AN650" i="2" s="1"/>
  <c r="AN426" i="2"/>
  <c r="AN425" i="2" s="1"/>
  <c r="AN424" i="2" s="1"/>
  <c r="AL425" i="2"/>
  <c r="AL424" i="2" s="1"/>
  <c r="AL238" i="2"/>
  <c r="AN239" i="2"/>
  <c r="AN238" i="2" s="1"/>
  <c r="AN237" i="2" s="1"/>
  <c r="AL510" i="2"/>
  <c r="AN511" i="2"/>
  <c r="AN510" i="2" s="1"/>
  <c r="AN509" i="2" s="1"/>
  <c r="AN508" i="2" s="1"/>
  <c r="AN567" i="2"/>
  <c r="AN565" i="2" s="1"/>
  <c r="AN564" i="2" s="1"/>
  <c r="AN563" i="2" s="1"/>
  <c r="AL565" i="2"/>
  <c r="AL288" i="2"/>
  <c r="AN289" i="2"/>
  <c r="AN288" i="2" s="1"/>
  <c r="U378" i="2"/>
  <c r="U377" i="2" s="1"/>
  <c r="AJ504" i="2"/>
  <c r="AJ503" i="2" s="1"/>
  <c r="AJ502" i="2" s="1"/>
  <c r="AL505" i="2"/>
  <c r="Y286" i="2"/>
  <c r="AA287" i="2"/>
  <c r="Y565" i="2"/>
  <c r="Y564" i="2" s="1"/>
  <c r="Y563" i="2" s="1"/>
  <c r="AA567" i="2"/>
  <c r="AL269" i="2"/>
  <c r="AN270" i="2"/>
  <c r="AN269" i="2" s="1"/>
  <c r="AN268" i="2" s="1"/>
  <c r="AL233" i="2"/>
  <c r="AN234" i="2"/>
  <c r="AN233" i="2" s="1"/>
  <c r="AL213" i="2"/>
  <c r="AN214" i="2"/>
  <c r="AN213" i="2" s="1"/>
  <c r="AN212" i="2" s="1"/>
  <c r="AL195" i="2"/>
  <c r="AN196" i="2"/>
  <c r="AN195" i="2" s="1"/>
  <c r="AL190" i="2"/>
  <c r="AN191" i="2"/>
  <c r="AN190" i="2" s="1"/>
  <c r="AL178" i="2"/>
  <c r="AN179" i="2"/>
  <c r="AN178" i="2" s="1"/>
  <c r="AA172" i="2"/>
  <c r="AC173" i="2"/>
  <c r="AC172" i="2" s="1"/>
  <c r="AA180" i="2"/>
  <c r="AC181" i="2"/>
  <c r="AC180" i="2" s="1"/>
  <c r="AA141" i="2"/>
  <c r="AC142" i="2"/>
  <c r="AC141" i="2" s="1"/>
  <c r="AJ14" i="2"/>
  <c r="AN381" i="2"/>
  <c r="AN379" i="2" s="1"/>
  <c r="AL379" i="2"/>
  <c r="AL395" i="2"/>
  <c r="AL216" i="2"/>
  <c r="AL581" i="2"/>
  <c r="AN582" i="2"/>
  <c r="AN581" i="2" s="1"/>
  <c r="AJ221" i="2"/>
  <c r="AL222" i="2"/>
  <c r="AJ413" i="2"/>
  <c r="AL414" i="2"/>
  <c r="AJ560" i="2"/>
  <c r="AJ559" i="2" s="1"/>
  <c r="AJ558" i="2" s="1"/>
  <c r="AL561" i="2"/>
  <c r="Y504" i="2"/>
  <c r="AA505" i="2"/>
  <c r="Y510" i="2"/>
  <c r="Y509" i="2" s="1"/>
  <c r="Y508" i="2" s="1"/>
  <c r="AA511" i="2"/>
  <c r="Y581" i="2"/>
  <c r="AA582" i="2"/>
  <c r="Y646" i="2"/>
  <c r="AA647" i="2"/>
  <c r="AL660" i="2"/>
  <c r="AN661" i="2"/>
  <c r="AN660" i="2" s="1"/>
  <c r="AL620" i="2"/>
  <c r="AN621" i="2"/>
  <c r="AN620" i="2" s="1"/>
  <c r="AL609" i="2"/>
  <c r="AN610" i="2"/>
  <c r="AN609" i="2" s="1"/>
  <c r="AL597" i="2"/>
  <c r="AN598" i="2"/>
  <c r="AN597" i="2" s="1"/>
  <c r="AA601" i="2"/>
  <c r="AC603" i="2"/>
  <c r="AC601" i="2" s="1"/>
  <c r="AA594" i="2"/>
  <c r="AC595" i="2"/>
  <c r="AC594" i="2" s="1"/>
  <c r="AL599" i="2"/>
  <c r="AN600" i="2"/>
  <c r="AN599" i="2" s="1"/>
  <c r="AL575" i="2"/>
  <c r="AN576" i="2"/>
  <c r="AN575" i="2" s="1"/>
  <c r="AL556" i="2"/>
  <c r="AN557" i="2"/>
  <c r="AN556" i="2" s="1"/>
  <c r="AL537" i="2"/>
  <c r="AN538" i="2"/>
  <c r="AN537" i="2" s="1"/>
  <c r="AL523" i="2"/>
  <c r="AN524" i="2"/>
  <c r="AN523" i="2" s="1"/>
  <c r="AL506" i="2"/>
  <c r="AN507" i="2"/>
  <c r="AN506" i="2" s="1"/>
  <c r="AL475" i="2"/>
  <c r="AN479" i="2"/>
  <c r="AN475" i="2" s="1"/>
  <c r="AA469" i="2"/>
  <c r="AC470" i="2"/>
  <c r="AC469" i="2" s="1"/>
  <c r="AL467" i="2"/>
  <c r="AN468" i="2"/>
  <c r="AN467" i="2" s="1"/>
  <c r="AN464" i="2" s="1"/>
  <c r="AL387" i="2"/>
  <c r="AN389" i="2"/>
  <c r="AN387" i="2" s="1"/>
  <c r="AL382" i="2"/>
  <c r="AN383" i="2"/>
  <c r="AN382" i="2" s="1"/>
  <c r="AL347" i="2"/>
  <c r="AN349" i="2"/>
  <c r="AN347" i="2" s="1"/>
  <c r="AL306" i="2"/>
  <c r="AN307" i="2"/>
  <c r="AN306" i="2" s="1"/>
  <c r="AL303" i="2"/>
  <c r="AN304" i="2"/>
  <c r="AN303" i="2" s="1"/>
  <c r="AA303" i="2"/>
  <c r="AC304" i="2"/>
  <c r="AC303" i="2" s="1"/>
  <c r="AL281" i="2"/>
  <c r="AN282" i="2"/>
  <c r="AN281" i="2" s="1"/>
  <c r="AL141" i="2"/>
  <c r="AN142" i="2"/>
  <c r="AN141" i="2" s="1"/>
  <c r="AN140" i="2" s="1"/>
  <c r="AN139" i="2" s="1"/>
  <c r="AL51" i="2"/>
  <c r="AN53" i="2"/>
  <c r="AN51" i="2" s="1"/>
  <c r="AL42" i="2"/>
  <c r="AN43" i="2"/>
  <c r="AN42" i="2" s="1"/>
  <c r="AA65" i="2"/>
  <c r="AC66" i="2"/>
  <c r="AC65" i="2" s="1"/>
  <c r="AA34" i="2"/>
  <c r="AC35" i="2"/>
  <c r="AC34" i="2" s="1"/>
  <c r="AA90" i="2"/>
  <c r="AC91" i="2"/>
  <c r="AC90" i="2" s="1"/>
  <c r="AL105" i="2"/>
  <c r="AN106" i="2"/>
  <c r="AN105" i="2" s="1"/>
  <c r="AA75" i="2"/>
  <c r="AC76" i="2"/>
  <c r="AC75" i="2" s="1"/>
  <c r="AL103" i="2"/>
  <c r="AN104" i="2"/>
  <c r="AN103" i="2" s="1"/>
  <c r="AL15" i="2"/>
  <c r="AN16" i="2"/>
  <c r="AN15" i="2" s="1"/>
  <c r="AN483" i="2"/>
  <c r="AN482" i="2" s="1"/>
  <c r="AL482" i="2"/>
  <c r="AN647" i="2"/>
  <c r="AN646" i="2" s="1"/>
  <c r="AL646" i="2"/>
  <c r="AN614" i="2"/>
  <c r="AN612" i="2" s="1"/>
  <c r="AL612" i="2"/>
  <c r="AH488" i="2"/>
  <c r="AH487" i="2" s="1"/>
  <c r="AH486" i="2" s="1"/>
  <c r="U362" i="2"/>
  <c r="F362" i="2"/>
  <c r="F109" i="2"/>
  <c r="U488" i="2"/>
  <c r="U487" i="2" s="1"/>
  <c r="AF246" i="2"/>
  <c r="AF527" i="2"/>
  <c r="AF516" i="2" s="1"/>
  <c r="H528" i="2"/>
  <c r="AJ155" i="2"/>
  <c r="AL156" i="2"/>
  <c r="Y155" i="2"/>
  <c r="AA156" i="2"/>
  <c r="AL408" i="2"/>
  <c r="AJ364" i="2"/>
  <c r="AJ363" i="2" s="1"/>
  <c r="AL365" i="2"/>
  <c r="Y17" i="2"/>
  <c r="AA18" i="2"/>
  <c r="AJ69" i="2"/>
  <c r="AL70" i="2"/>
  <c r="Y105" i="2"/>
  <c r="AA106" i="2"/>
  <c r="Y84" i="2"/>
  <c r="AA85" i="2"/>
  <c r="AJ47" i="2"/>
  <c r="AJ46" i="2" s="1"/>
  <c r="AL48" i="2"/>
  <c r="AJ86" i="2"/>
  <c r="AL87" i="2"/>
  <c r="Y107" i="2"/>
  <c r="AA108" i="2"/>
  <c r="Y86" i="2"/>
  <c r="AA87" i="2"/>
  <c r="Y47" i="2"/>
  <c r="AA48" i="2"/>
  <c r="Q12" i="2"/>
  <c r="AJ101" i="2"/>
  <c r="AL102" i="2"/>
  <c r="Y95" i="2"/>
  <c r="AA96" i="2"/>
  <c r="Y54" i="2"/>
  <c r="AA55" i="2"/>
  <c r="AJ65" i="2"/>
  <c r="AL66" i="2"/>
  <c r="AJ84" i="2"/>
  <c r="AL85" i="2"/>
  <c r="AJ112" i="2"/>
  <c r="AL113" i="2"/>
  <c r="AJ151" i="2"/>
  <c r="AL152" i="2"/>
  <c r="Y116" i="2"/>
  <c r="AA117" i="2"/>
  <c r="Y119" i="2"/>
  <c r="AA121" i="2"/>
  <c r="AJ119" i="2"/>
  <c r="AL121" i="2"/>
  <c r="Y112" i="2"/>
  <c r="AA113" i="2"/>
  <c r="Y145" i="2"/>
  <c r="Y140" i="2" s="1"/>
  <c r="Y139" i="2" s="1"/>
  <c r="AA146" i="2"/>
  <c r="AJ149" i="2"/>
  <c r="AL150" i="2"/>
  <c r="AJ170" i="2"/>
  <c r="AL171" i="2"/>
  <c r="AJ176" i="2"/>
  <c r="AL177" i="2"/>
  <c r="Y176" i="2"/>
  <c r="AA177" i="2"/>
  <c r="AJ172" i="2"/>
  <c r="AL173" i="2"/>
  <c r="AJ168" i="2"/>
  <c r="AL169" i="2"/>
  <c r="AJ180" i="2"/>
  <c r="AL181" i="2"/>
  <c r="AJ199" i="2"/>
  <c r="AL200" i="2"/>
  <c r="Y195" i="2"/>
  <c r="AA196" i="2"/>
  <c r="Y201" i="2"/>
  <c r="AA202" i="2"/>
  <c r="Y197" i="2"/>
  <c r="AA198" i="2"/>
  <c r="AJ193" i="2"/>
  <c r="AL194" i="2"/>
  <c r="AJ197" i="2"/>
  <c r="AL198" i="2"/>
  <c r="Y213" i="2"/>
  <c r="Y212" i="2" s="1"/>
  <c r="AA214" i="2"/>
  <c r="Y233" i="2"/>
  <c r="AA234" i="2"/>
  <c r="Y235" i="2"/>
  <c r="AA236" i="2"/>
  <c r="Y231" i="2"/>
  <c r="AA232" i="2"/>
  <c r="AJ231" i="2"/>
  <c r="AJ230" i="2" s="1"/>
  <c r="AJ229" i="2" s="1"/>
  <c r="AL232" i="2"/>
  <c r="AJ272" i="2"/>
  <c r="AJ271" i="2" s="1"/>
  <c r="AJ267" i="2" s="1"/>
  <c r="AL273" i="2"/>
  <c r="AJ242" i="2"/>
  <c r="AJ241" i="2" s="1"/>
  <c r="AJ240" i="2" s="1"/>
  <c r="AL243" i="2"/>
  <c r="Y265" i="2"/>
  <c r="AA266" i="2"/>
  <c r="Y251" i="2"/>
  <c r="AA252" i="2"/>
  <c r="AJ251" i="2"/>
  <c r="AL252" i="2"/>
  <c r="Y281" i="2"/>
  <c r="AA282" i="2"/>
  <c r="Y254" i="2"/>
  <c r="Y253" i="2" s="1"/>
  <c r="AA255" i="2"/>
  <c r="AJ276" i="2"/>
  <c r="AJ275" i="2" s="1"/>
  <c r="AJ274" i="2" s="1"/>
  <c r="AL277" i="2"/>
  <c r="AJ249" i="2"/>
  <c r="AL250" i="2"/>
  <c r="Y261" i="2"/>
  <c r="AA262" i="2"/>
  <c r="Y249" i="2"/>
  <c r="AA250" i="2"/>
  <c r="Y242" i="2"/>
  <c r="Y241" i="2" s="1"/>
  <c r="Y240" i="2" s="1"/>
  <c r="AA243" i="2"/>
  <c r="AJ261" i="2"/>
  <c r="AJ260" i="2" s="1"/>
  <c r="AJ256" i="2" s="1"/>
  <c r="AL262" i="2"/>
  <c r="Y269" i="2"/>
  <c r="Y268" i="2" s="1"/>
  <c r="AA270" i="2"/>
  <c r="Y290" i="2"/>
  <c r="AA291" i="2"/>
  <c r="AJ299" i="2"/>
  <c r="AJ296" i="2" s="1"/>
  <c r="AL300" i="2"/>
  <c r="Y292" i="2"/>
  <c r="AA293" i="2"/>
  <c r="Y297" i="2"/>
  <c r="AA298" i="2"/>
  <c r="Y312" i="2"/>
  <c r="AA313" i="2"/>
  <c r="AJ310" i="2"/>
  <c r="AL311" i="2"/>
  <c r="AJ312" i="2"/>
  <c r="AL313" i="2"/>
  <c r="AJ326" i="2"/>
  <c r="AL327" i="2"/>
  <c r="Y326" i="2"/>
  <c r="AA327" i="2"/>
  <c r="AJ338" i="2"/>
  <c r="AL339" i="2"/>
  <c r="AJ328" i="2"/>
  <c r="AL329" i="2"/>
  <c r="AJ340" i="2"/>
  <c r="AJ335" i="2" s="1"/>
  <c r="AL341" i="2"/>
  <c r="Y344" i="2"/>
  <c r="AA346" i="2"/>
  <c r="Y347" i="2"/>
  <c r="AA349" i="2"/>
  <c r="AJ344" i="2"/>
  <c r="AJ343" i="2" s="1"/>
  <c r="AJ342" i="2" s="1"/>
  <c r="AL346" i="2"/>
  <c r="Y366" i="2"/>
  <c r="AA367" i="2"/>
  <c r="Y375" i="2"/>
  <c r="AA376" i="2"/>
  <c r="AJ375" i="2"/>
  <c r="AL376" i="2"/>
  <c r="Y372" i="2"/>
  <c r="Y368" i="2" s="1"/>
  <c r="AA374" i="2"/>
  <c r="AJ372" i="2"/>
  <c r="AJ368" i="2" s="1"/>
  <c r="AL374" i="2"/>
  <c r="Y396" i="2"/>
  <c r="AA398" i="2"/>
  <c r="Y382" i="2"/>
  <c r="AA383" i="2"/>
  <c r="AJ385" i="2"/>
  <c r="AL386" i="2"/>
  <c r="Y399" i="2"/>
  <c r="AA401" i="2"/>
  <c r="Y416" i="2"/>
  <c r="AA417" i="2"/>
  <c r="AJ416" i="2"/>
  <c r="AJ415" i="2" s="1"/>
  <c r="AL417" i="2"/>
  <c r="T283" i="2"/>
  <c r="Y420" i="2"/>
  <c r="Y419" i="2" s="1"/>
  <c r="AA421" i="2"/>
  <c r="Y471" i="2"/>
  <c r="AA472" i="2"/>
  <c r="AJ462" i="2"/>
  <c r="AJ452" i="2" s="1"/>
  <c r="AJ423" i="2" s="1"/>
  <c r="AL463" i="2"/>
  <c r="Y462" i="2"/>
  <c r="AA463" i="2"/>
  <c r="Y465" i="2"/>
  <c r="AA466" i="2"/>
  <c r="Y438" i="2"/>
  <c r="AA439" i="2"/>
  <c r="Y484" i="2"/>
  <c r="AA485" i="2"/>
  <c r="Y496" i="2"/>
  <c r="AA497" i="2"/>
  <c r="AJ496" i="2"/>
  <c r="AL497" i="2"/>
  <c r="Y514" i="2"/>
  <c r="Y513" i="2" s="1"/>
  <c r="Y512" i="2" s="1"/>
  <c r="AA515" i="2"/>
  <c r="AJ514" i="2"/>
  <c r="AJ513" i="2" s="1"/>
  <c r="AJ512" i="2" s="1"/>
  <c r="AL515" i="2"/>
  <c r="AJ546" i="2"/>
  <c r="AL547" i="2"/>
  <c r="AJ521" i="2"/>
  <c r="AJ518" i="2" s="1"/>
  <c r="AJ517" i="2" s="1"/>
  <c r="AL522" i="2"/>
  <c r="Y523" i="2"/>
  <c r="AA524" i="2"/>
  <c r="AJ531" i="2"/>
  <c r="AL532" i="2"/>
  <c r="AJ551" i="2"/>
  <c r="AL552" i="2"/>
  <c r="AJ554" i="2"/>
  <c r="AJ553" i="2" s="1"/>
  <c r="AL555" i="2"/>
  <c r="Y556" i="2"/>
  <c r="AA557" i="2"/>
  <c r="Y544" i="2"/>
  <c r="AA545" i="2"/>
  <c r="Y554" i="2"/>
  <c r="AA555" i="2"/>
  <c r="Y548" i="2"/>
  <c r="AA550" i="2"/>
  <c r="Y522" i="2"/>
  <c r="Y525" i="2"/>
  <c r="AA526" i="2"/>
  <c r="Y533" i="2"/>
  <c r="AA534" i="2"/>
  <c r="AJ529" i="2"/>
  <c r="AL530" i="2"/>
  <c r="Y529" i="2"/>
  <c r="AA530" i="2"/>
  <c r="Y546" i="2"/>
  <c r="AA547" i="2"/>
  <c r="Y575" i="2"/>
  <c r="AA576" i="2"/>
  <c r="AJ570" i="2"/>
  <c r="AL572" i="2"/>
  <c r="AJ579" i="2"/>
  <c r="AL580" i="2"/>
  <c r="AJ577" i="2"/>
  <c r="AL578" i="2"/>
  <c r="Y579" i="2"/>
  <c r="AA580" i="2"/>
  <c r="Y591" i="2"/>
  <c r="AA592" i="2"/>
  <c r="Y585" i="2"/>
  <c r="AA586" i="2"/>
  <c r="AJ587" i="2"/>
  <c r="AL588" i="2"/>
  <c r="AJ585" i="2"/>
  <c r="AL586" i="2"/>
  <c r="AJ605" i="2"/>
  <c r="AJ604" i="2" s="1"/>
  <c r="AL606" i="2"/>
  <c r="Y605" i="2"/>
  <c r="AA606" i="2"/>
  <c r="AJ616" i="2"/>
  <c r="AL617" i="2"/>
  <c r="Y622" i="2"/>
  <c r="AA623" i="2"/>
  <c r="Y639" i="2"/>
  <c r="AA640" i="2"/>
  <c r="AJ629" i="2"/>
  <c r="AL630" i="2"/>
  <c r="Y629" i="2"/>
  <c r="AA630" i="2"/>
  <c r="AJ639" i="2"/>
  <c r="AL640" i="2"/>
  <c r="Y631" i="2"/>
  <c r="AA632" i="2"/>
  <c r="AJ627" i="2"/>
  <c r="AL628" i="2"/>
  <c r="AJ635" i="2"/>
  <c r="AL636" i="2"/>
  <c r="AJ631" i="2"/>
  <c r="AL632" i="2"/>
  <c r="AJ637" i="2"/>
  <c r="AL638" i="2"/>
  <c r="AJ652" i="2"/>
  <c r="AL653" i="2"/>
  <c r="Y652" i="2"/>
  <c r="AA653" i="2"/>
  <c r="Y656" i="2"/>
  <c r="AA657" i="2"/>
  <c r="Y658" i="2"/>
  <c r="AA659" i="2"/>
  <c r="AJ658" i="2"/>
  <c r="AL659" i="2"/>
  <c r="AJ656" i="2"/>
  <c r="AL657" i="2"/>
  <c r="W452" i="2"/>
  <c r="AD12" i="2"/>
  <c r="S486" i="2"/>
  <c r="AF109" i="2"/>
  <c r="U407" i="2"/>
  <c r="U406" i="2" s="1"/>
  <c r="W553" i="2"/>
  <c r="G12" i="2"/>
  <c r="U285" i="2"/>
  <c r="AE12" i="2"/>
  <c r="U305" i="2"/>
  <c r="R12" i="2"/>
  <c r="Y483" i="2"/>
  <c r="W585" i="2"/>
  <c r="T12" i="2"/>
  <c r="D283" i="2"/>
  <c r="J325" i="2"/>
  <c r="X283" i="2"/>
  <c r="W395" i="2"/>
  <c r="D12" i="2"/>
  <c r="U64" i="2"/>
  <c r="F377" i="2"/>
  <c r="AH643" i="2"/>
  <c r="S284" i="2"/>
  <c r="L530" i="2"/>
  <c r="L529" i="2" s="1"/>
  <c r="N372" i="2"/>
  <c r="L214" i="2"/>
  <c r="L213" i="2" s="1"/>
  <c r="L212" i="2" s="1"/>
  <c r="J528" i="2"/>
  <c r="L496" i="2"/>
  <c r="N497" i="2"/>
  <c r="L116" i="2"/>
  <c r="N117" i="2"/>
  <c r="L73" i="2"/>
  <c r="N74" i="2"/>
  <c r="L537" i="2"/>
  <c r="N538" i="2"/>
  <c r="L399" i="2"/>
  <c r="N401" i="2"/>
  <c r="L581" i="2"/>
  <c r="N582" i="2"/>
  <c r="L119" i="2"/>
  <c r="N121" i="2"/>
  <c r="L290" i="2"/>
  <c r="N291" i="2"/>
  <c r="L69" i="2"/>
  <c r="N70" i="2"/>
  <c r="L206" i="2"/>
  <c r="L205" i="2" s="1"/>
  <c r="N207" i="2"/>
  <c r="L390" i="2"/>
  <c r="N392" i="2"/>
  <c r="L644" i="2"/>
  <c r="N645" i="2"/>
  <c r="L420" i="2"/>
  <c r="L419" i="2" s="1"/>
  <c r="N421" i="2"/>
  <c r="L500" i="2"/>
  <c r="N501" i="2"/>
  <c r="L648" i="2"/>
  <c r="N649" i="2"/>
  <c r="L84" i="2"/>
  <c r="N85" i="2"/>
  <c r="L579" i="2"/>
  <c r="N580" i="2"/>
  <c r="L498" i="2"/>
  <c r="N499" i="2"/>
  <c r="L591" i="2"/>
  <c r="N592" i="2"/>
  <c r="L292" i="2"/>
  <c r="N293" i="2"/>
  <c r="L404" i="2"/>
  <c r="L403" i="2" s="1"/>
  <c r="L402" i="2" s="1"/>
  <c r="N405" i="2"/>
  <c r="L328" i="2"/>
  <c r="N329" i="2"/>
  <c r="L195" i="2"/>
  <c r="N196" i="2"/>
  <c r="L306" i="2"/>
  <c r="N307" i="2"/>
  <c r="L190" i="2"/>
  <c r="N191" i="2"/>
  <c r="L299" i="2"/>
  <c r="N300" i="2"/>
  <c r="L103" i="2"/>
  <c r="N104" i="2"/>
  <c r="L301" i="2"/>
  <c r="N302" i="2"/>
  <c r="L548" i="2"/>
  <c r="N549" i="2"/>
  <c r="L650" i="2"/>
  <c r="N651" i="2"/>
  <c r="L303" i="2"/>
  <c r="N304" i="2"/>
  <c r="J604" i="2"/>
  <c r="L554" i="2"/>
  <c r="N555" i="2"/>
  <c r="L238" i="2"/>
  <c r="L237" i="2" s="1"/>
  <c r="N239" i="2"/>
  <c r="L261" i="2"/>
  <c r="L260" i="2" s="1"/>
  <c r="N262" i="2"/>
  <c r="L519" i="2"/>
  <c r="N520" i="2"/>
  <c r="N95" i="2"/>
  <c r="Y561" i="2"/>
  <c r="W140" i="2"/>
  <c r="W139" i="2" s="1"/>
  <c r="L467" i="2"/>
  <c r="N468" i="2"/>
  <c r="L533" i="2"/>
  <c r="N534" i="2"/>
  <c r="L182" i="2"/>
  <c r="N183" i="2"/>
  <c r="L15" i="2"/>
  <c r="N16" i="2"/>
  <c r="L310" i="2"/>
  <c r="N311" i="2"/>
  <c r="L594" i="2"/>
  <c r="N595" i="2"/>
  <c r="L336" i="2"/>
  <c r="N337" i="2"/>
  <c r="L589" i="2"/>
  <c r="N590" i="2"/>
  <c r="L514" i="2"/>
  <c r="L513" i="2" s="1"/>
  <c r="L512" i="2" s="1"/>
  <c r="N515" i="2"/>
  <c r="L86" i="2"/>
  <c r="N87" i="2"/>
  <c r="L201" i="2"/>
  <c r="N202" i="2"/>
  <c r="L224" i="2"/>
  <c r="N225" i="2"/>
  <c r="N647" i="2"/>
  <c r="L112" i="2"/>
  <c r="N113" i="2"/>
  <c r="L174" i="2"/>
  <c r="N175" i="2"/>
  <c r="L242" i="2"/>
  <c r="L241" i="2" s="1"/>
  <c r="L240" i="2" s="1"/>
  <c r="N243" i="2"/>
  <c r="N489" i="2"/>
  <c r="L565" i="2"/>
  <c r="L564" i="2" s="1"/>
  <c r="L563" i="2" s="1"/>
  <c r="N566" i="2"/>
  <c r="L51" i="2"/>
  <c r="N52" i="2"/>
  <c r="L326" i="2"/>
  <c r="N327" i="2"/>
  <c r="L560" i="2"/>
  <c r="L559" i="2" s="1"/>
  <c r="L558" i="2" s="1"/>
  <c r="N561" i="2"/>
  <c r="L629" i="2"/>
  <c r="N630" i="2"/>
  <c r="L17" i="2"/>
  <c r="N18" i="2"/>
  <c r="L210" i="2"/>
  <c r="L209" i="2" s="1"/>
  <c r="N211" i="2"/>
  <c r="L255" i="2"/>
  <c r="L578" i="2"/>
  <c r="L531" i="2"/>
  <c r="N532" i="2"/>
  <c r="L583" i="2"/>
  <c r="N584" i="2"/>
  <c r="L635" i="2"/>
  <c r="N636" i="2"/>
  <c r="L449" i="2"/>
  <c r="L448" i="2" s="1"/>
  <c r="N451" i="2"/>
  <c r="H111" i="2"/>
  <c r="H110" i="2" s="1"/>
  <c r="L525" i="2"/>
  <c r="N526" i="2"/>
  <c r="L521" i="2"/>
  <c r="N522" i="2"/>
  <c r="L656" i="2"/>
  <c r="N657" i="2"/>
  <c r="L609" i="2"/>
  <c r="N610" i="2"/>
  <c r="L546" i="2"/>
  <c r="N547" i="2"/>
  <c r="L438" i="2"/>
  <c r="N439" i="2"/>
  <c r="L42" i="2"/>
  <c r="N43" i="2"/>
  <c r="L471" i="2"/>
  <c r="N472" i="2"/>
  <c r="L101" i="2"/>
  <c r="N102" i="2"/>
  <c r="L347" i="2"/>
  <c r="N349" i="2"/>
  <c r="L523" i="2"/>
  <c r="N524" i="2"/>
  <c r="L251" i="2"/>
  <c r="L248" i="2" s="1"/>
  <c r="N252" i="2"/>
  <c r="L59" i="2"/>
  <c r="L58" i="2" s="1"/>
  <c r="N60" i="2"/>
  <c r="W646" i="2"/>
  <c r="L396" i="2"/>
  <c r="N398" i="2"/>
  <c r="L375" i="2"/>
  <c r="N376" i="2"/>
  <c r="L88" i="2"/>
  <c r="N89" i="2"/>
  <c r="L475" i="2"/>
  <c r="N477" i="2"/>
  <c r="N453" i="2"/>
  <c r="N631" i="2"/>
  <c r="L379" i="2"/>
  <c r="N381" i="2"/>
  <c r="L504" i="2"/>
  <c r="N505" i="2"/>
  <c r="L47" i="2"/>
  <c r="N48" i="2"/>
  <c r="L199" i="2"/>
  <c r="N200" i="2"/>
  <c r="L122" i="2"/>
  <c r="N123" i="2"/>
  <c r="L605" i="2"/>
  <c r="L604" i="2" s="1"/>
  <c r="N606" i="2"/>
  <c r="L197" i="2"/>
  <c r="N198" i="2"/>
  <c r="L65" i="2"/>
  <c r="N66" i="2"/>
  <c r="H343" i="2"/>
  <c r="H342" i="2" s="1"/>
  <c r="L187" i="2"/>
  <c r="N188" i="2"/>
  <c r="AJ408" i="2"/>
  <c r="L408" i="2"/>
  <c r="U248" i="2"/>
  <c r="U247" i="2" s="1"/>
  <c r="J518" i="2"/>
  <c r="J517" i="2" s="1"/>
  <c r="AH539" i="2"/>
  <c r="E12" i="2"/>
  <c r="Y111" i="2"/>
  <c r="Y110" i="2" s="1"/>
  <c r="W111" i="2"/>
  <c r="W110" i="2" s="1"/>
  <c r="W368" i="2"/>
  <c r="L354" i="2"/>
  <c r="V283" i="2"/>
  <c r="Y410" i="2"/>
  <c r="W408" i="2"/>
  <c r="K283" i="2"/>
  <c r="S406" i="2"/>
  <c r="V12" i="2"/>
  <c r="F13" i="2"/>
  <c r="Y277" i="2"/>
  <c r="AA277" i="2" s="1"/>
  <c r="AC277" i="2" s="1"/>
  <c r="X12" i="2"/>
  <c r="AH377" i="2"/>
  <c r="H378" i="2"/>
  <c r="H377" i="2" s="1"/>
  <c r="H452" i="2"/>
  <c r="J186" i="2"/>
  <c r="L95" i="2"/>
  <c r="AJ220" i="2"/>
  <c r="AJ215" i="2" s="1"/>
  <c r="AI283" i="2"/>
  <c r="Y455" i="2"/>
  <c r="K12" i="2"/>
  <c r="S527" i="2"/>
  <c r="S516" i="2" s="1"/>
  <c r="U626" i="2"/>
  <c r="AH626" i="2"/>
  <c r="AF63" i="2"/>
  <c r="AF12" i="2" s="1"/>
  <c r="S246" i="2"/>
  <c r="U46" i="2"/>
  <c r="U13" i="2" s="1"/>
  <c r="AH13" i="2"/>
  <c r="H406" i="2"/>
  <c r="S63" i="2"/>
  <c r="S12" i="2" s="1"/>
  <c r="AF184" i="2"/>
  <c r="J395" i="2"/>
  <c r="J111" i="2"/>
  <c r="U267" i="2"/>
  <c r="U256" i="2"/>
  <c r="AH220" i="2"/>
  <c r="AH215" i="2" s="1"/>
  <c r="I12" i="2"/>
  <c r="W487" i="2"/>
  <c r="AF668" i="2"/>
  <c r="AI12" i="2"/>
  <c r="H305" i="2"/>
  <c r="H368" i="2"/>
  <c r="R283" i="2"/>
  <c r="AJ325" i="2"/>
  <c r="Y553" i="2"/>
  <c r="L631" i="2"/>
  <c r="H363" i="2"/>
  <c r="H140" i="2"/>
  <c r="H139" i="2" s="1"/>
  <c r="H46" i="2"/>
  <c r="U611" i="2"/>
  <c r="H267" i="2"/>
  <c r="H553" i="2"/>
  <c r="F63" i="2"/>
  <c r="AJ148" i="2"/>
  <c r="AJ147" i="2" s="1"/>
  <c r="S184" i="2"/>
  <c r="J59" i="2"/>
  <c r="J149" i="2"/>
  <c r="L150" i="2"/>
  <c r="J599" i="2"/>
  <c r="L600" i="2"/>
  <c r="J366" i="2"/>
  <c r="L367" i="2"/>
  <c r="J510" i="2"/>
  <c r="L511" i="2"/>
  <c r="J141" i="2"/>
  <c r="L142" i="2"/>
  <c r="J551" i="2"/>
  <c r="L552" i="2"/>
  <c r="J360" i="2"/>
  <c r="L361" i="2"/>
  <c r="J639" i="2"/>
  <c r="L640" i="2"/>
  <c r="J231" i="2"/>
  <c r="L232" i="2"/>
  <c r="J312" i="2"/>
  <c r="L313" i="2"/>
  <c r="J286" i="2"/>
  <c r="L287" i="2"/>
  <c r="J369" i="2"/>
  <c r="L371" i="2"/>
  <c r="J482" i="2"/>
  <c r="L483" i="2"/>
  <c r="J233" i="2"/>
  <c r="L234" i="2"/>
  <c r="J387" i="2"/>
  <c r="L389" i="2"/>
  <c r="J601" i="2"/>
  <c r="L602" i="2"/>
  <c r="J627" i="2"/>
  <c r="L628" i="2"/>
  <c r="J660" i="2"/>
  <c r="L661" i="2"/>
  <c r="J484" i="2"/>
  <c r="L485" i="2"/>
  <c r="AH335" i="2"/>
  <c r="J107" i="2"/>
  <c r="L108" i="2"/>
  <c r="J276" i="2"/>
  <c r="L277" i="2"/>
  <c r="Q283" i="2"/>
  <c r="J419" i="2"/>
  <c r="J587" i="2"/>
  <c r="L588" i="2"/>
  <c r="J241" i="2"/>
  <c r="W506" i="2"/>
  <c r="W503" i="2" s="1"/>
  <c r="W502" i="2" s="1"/>
  <c r="Y507" i="2"/>
  <c r="J54" i="2"/>
  <c r="L55" i="2"/>
  <c r="J217" i="2"/>
  <c r="L218" i="2"/>
  <c r="J168" i="2"/>
  <c r="L169" i="2"/>
  <c r="J180" i="2"/>
  <c r="L181" i="2"/>
  <c r="J556" i="2"/>
  <c r="L557" i="2"/>
  <c r="J340" i="2"/>
  <c r="L341" i="2"/>
  <c r="J145" i="2"/>
  <c r="L146" i="2"/>
  <c r="J622" i="2"/>
  <c r="L623" i="2"/>
  <c r="F246" i="2"/>
  <c r="J564" i="2"/>
  <c r="J237" i="2"/>
  <c r="J260" i="2"/>
  <c r="J559" i="2"/>
  <c r="J172" i="2"/>
  <c r="L173" i="2"/>
  <c r="J570" i="2"/>
  <c r="L572" i="2"/>
  <c r="J75" i="2"/>
  <c r="L76" i="2"/>
  <c r="J235" i="2"/>
  <c r="L236" i="2"/>
  <c r="J227" i="2"/>
  <c r="L228" i="2"/>
  <c r="J155" i="2"/>
  <c r="L156" i="2"/>
  <c r="J281" i="2"/>
  <c r="L282" i="2"/>
  <c r="J416" i="2"/>
  <c r="L417" i="2"/>
  <c r="J542" i="2"/>
  <c r="L543" i="2"/>
  <c r="J413" i="2"/>
  <c r="L414" i="2"/>
  <c r="J71" i="2"/>
  <c r="L72" i="2"/>
  <c r="J258" i="2"/>
  <c r="L259" i="2"/>
  <c r="J269" i="2"/>
  <c r="L270" i="2"/>
  <c r="J506" i="2"/>
  <c r="L507" i="2"/>
  <c r="J620" i="2"/>
  <c r="L621" i="2"/>
  <c r="J44" i="2"/>
  <c r="L45" i="2"/>
  <c r="J105" i="2"/>
  <c r="L106" i="2"/>
  <c r="J338" i="2"/>
  <c r="L339" i="2"/>
  <c r="J597" i="2"/>
  <c r="L598" i="2"/>
  <c r="J272" i="2"/>
  <c r="L273" i="2"/>
  <c r="AH325" i="2"/>
  <c r="AH407" i="2"/>
  <c r="AH406" i="2" s="1"/>
  <c r="J34" i="2"/>
  <c r="L35" i="2"/>
  <c r="N35" i="2" s="1"/>
  <c r="J462" i="2"/>
  <c r="J452" i="2" s="1"/>
  <c r="L463" i="2"/>
  <c r="AF422" i="2"/>
  <c r="J288" i="2"/>
  <c r="L289" i="2"/>
  <c r="W230" i="2"/>
  <c r="J425" i="2"/>
  <c r="L426" i="2"/>
  <c r="W248" i="2"/>
  <c r="F284" i="2"/>
  <c r="J352" i="2"/>
  <c r="L453" i="2"/>
  <c r="L489" i="2"/>
  <c r="J382" i="2"/>
  <c r="L383" i="2"/>
  <c r="J464" i="2"/>
  <c r="J209" i="2"/>
  <c r="J253" i="2"/>
  <c r="J248" i="2"/>
  <c r="J575" i="2"/>
  <c r="L576" i="2"/>
  <c r="J90" i="2"/>
  <c r="L90" i="2"/>
  <c r="J176" i="2"/>
  <c r="L177" i="2"/>
  <c r="J297" i="2"/>
  <c r="L298" i="2"/>
  <c r="J364" i="2"/>
  <c r="L365" i="2"/>
  <c r="G283" i="2"/>
  <c r="J403" i="2"/>
  <c r="J513" i="2"/>
  <c r="J205" i="2"/>
  <c r="J344" i="2"/>
  <c r="L346" i="2"/>
  <c r="J136" i="2"/>
  <c r="J212" i="2"/>
  <c r="U503" i="2"/>
  <c r="U502" i="2" s="1"/>
  <c r="L372" i="2"/>
  <c r="AD283" i="2"/>
  <c r="F527" i="2"/>
  <c r="F516" i="2" s="1"/>
  <c r="W464" i="2"/>
  <c r="AE283" i="2"/>
  <c r="AG283" i="2"/>
  <c r="H503" i="2"/>
  <c r="H502" i="2" s="1"/>
  <c r="H486" i="2" s="1"/>
  <c r="H335" i="2"/>
  <c r="I283" i="2"/>
  <c r="W637" i="2"/>
  <c r="Y638" i="2"/>
  <c r="W364" i="2"/>
  <c r="W363" i="2" s="1"/>
  <c r="Y365" i="2"/>
  <c r="W583" i="2"/>
  <c r="Y584" i="2"/>
  <c r="W227" i="2"/>
  <c r="Y228" i="2"/>
  <c r="H658" i="2"/>
  <c r="H643" i="2" s="1"/>
  <c r="J659" i="2"/>
  <c r="W199" i="2"/>
  <c r="Y200" i="2"/>
  <c r="W385" i="2"/>
  <c r="Y386" i="2"/>
  <c r="W618" i="2"/>
  <c r="Y619" i="2"/>
  <c r="W597" i="2"/>
  <c r="Y598" i="2"/>
  <c r="W587" i="2"/>
  <c r="Y588" i="2"/>
  <c r="W170" i="2"/>
  <c r="Y171" i="2"/>
  <c r="W519" i="2"/>
  <c r="W518" i="2" s="1"/>
  <c r="W517" i="2" s="1"/>
  <c r="Y520" i="2"/>
  <c r="W599" i="2"/>
  <c r="Y600" i="2"/>
  <c r="W413" i="2"/>
  <c r="Y414" i="2"/>
  <c r="W627" i="2"/>
  <c r="Y628" i="2"/>
  <c r="U650" i="2"/>
  <c r="U643" i="2" s="1"/>
  <c r="W651" i="2"/>
  <c r="W69" i="2"/>
  <c r="Y70" i="2"/>
  <c r="W15" i="2"/>
  <c r="W14" i="2" s="1"/>
  <c r="Y16" i="2"/>
  <c r="W187" i="2"/>
  <c r="Y188" i="2"/>
  <c r="W620" i="2"/>
  <c r="Y621" i="2"/>
  <c r="W537" i="2"/>
  <c r="Y538" i="2"/>
  <c r="W644" i="2"/>
  <c r="Y645" i="2"/>
  <c r="W73" i="2"/>
  <c r="Y74" i="2"/>
  <c r="W570" i="2"/>
  <c r="Y571" i="2"/>
  <c r="W387" i="2"/>
  <c r="Y389" i="2"/>
  <c r="W88" i="2"/>
  <c r="Y89" i="2"/>
  <c r="W238" i="2"/>
  <c r="W237" i="2" s="1"/>
  <c r="Y239" i="2"/>
  <c r="W310" i="2"/>
  <c r="W305" i="2" s="1"/>
  <c r="Y311" i="2"/>
  <c r="W336" i="2"/>
  <c r="Y337" i="2"/>
  <c r="W217" i="2"/>
  <c r="W216" i="2" s="1"/>
  <c r="Y218" i="2"/>
  <c r="W589" i="2"/>
  <c r="Y590" i="2"/>
  <c r="W299" i="2"/>
  <c r="W296" i="2" s="1"/>
  <c r="Y300" i="2"/>
  <c r="W288" i="2"/>
  <c r="W285" i="2" s="1"/>
  <c r="Y289" i="2"/>
  <c r="W577" i="2"/>
  <c r="Y578" i="2"/>
  <c r="W258" i="2"/>
  <c r="W257" i="2" s="1"/>
  <c r="Y259" i="2"/>
  <c r="W542" i="2"/>
  <c r="W539" i="2" s="1"/>
  <c r="Y543" i="2"/>
  <c r="W343" i="2"/>
  <c r="W342" i="2" s="1"/>
  <c r="W660" i="2"/>
  <c r="Y661" i="2"/>
  <c r="W151" i="2"/>
  <c r="Y152" i="2"/>
  <c r="W103" i="2"/>
  <c r="Y104" i="2"/>
  <c r="W272" i="2"/>
  <c r="W271" i="2" s="1"/>
  <c r="W267" i="2" s="1"/>
  <c r="Y273" i="2"/>
  <c r="W168" i="2"/>
  <c r="Y169" i="2"/>
  <c r="U275" i="2"/>
  <c r="U274" i="2" s="1"/>
  <c r="W278" i="2"/>
  <c r="W276" i="2" s="1"/>
  <c r="W178" i="2"/>
  <c r="Y179" i="2"/>
  <c r="W164" i="2"/>
  <c r="Y165" i="2"/>
  <c r="W340" i="2"/>
  <c r="Y341" i="2"/>
  <c r="W51" i="2"/>
  <c r="W46" i="2" s="1"/>
  <c r="Y53" i="2"/>
  <c r="W174" i="2"/>
  <c r="Y175" i="2"/>
  <c r="W328" i="2"/>
  <c r="W325" i="2" s="1"/>
  <c r="Y329" i="2"/>
  <c r="W224" i="2"/>
  <c r="Y225" i="2"/>
  <c r="W480" i="2"/>
  <c r="W474" i="2" s="1"/>
  <c r="W473" i="2" s="1"/>
  <c r="Y481" i="2"/>
  <c r="W71" i="2"/>
  <c r="Y72" i="2"/>
  <c r="W149" i="2"/>
  <c r="Y150" i="2"/>
  <c r="W425" i="2"/>
  <c r="W424" i="2" s="1"/>
  <c r="Y426" i="2"/>
  <c r="W182" i="2"/>
  <c r="Y183" i="2"/>
  <c r="W404" i="2"/>
  <c r="W403" i="2" s="1"/>
  <c r="W402" i="2" s="1"/>
  <c r="Y405" i="2"/>
  <c r="W531" i="2"/>
  <c r="Y532" i="2"/>
  <c r="W616" i="2"/>
  <c r="Y617" i="2"/>
  <c r="F668" i="2"/>
  <c r="W635" i="2"/>
  <c r="Y636" i="2"/>
  <c r="W338" i="2"/>
  <c r="Y339" i="2"/>
  <c r="W609" i="2"/>
  <c r="W604" i="2" s="1"/>
  <c r="Y610" i="2"/>
  <c r="S668" i="2"/>
  <c r="Y230" i="2"/>
  <c r="W260" i="2"/>
  <c r="W415" i="2"/>
  <c r="U423" i="2"/>
  <c r="U422" i="2" s="1"/>
  <c r="AH423" i="2"/>
  <c r="E283" i="2"/>
  <c r="H14" i="2"/>
  <c r="U220" i="2"/>
  <c r="U215" i="2" s="1"/>
  <c r="S568" i="2"/>
  <c r="S562" i="2" s="1"/>
  <c r="AH248" i="2"/>
  <c r="AH247" i="2" s="1"/>
  <c r="AH246" i="2" s="1"/>
  <c r="H83" i="2"/>
  <c r="S109" i="2"/>
  <c r="H64" i="2"/>
  <c r="AH569" i="2"/>
  <c r="AH568" i="2" s="1"/>
  <c r="AH562" i="2" s="1"/>
  <c r="AH186" i="2"/>
  <c r="AH185" i="2" s="1"/>
  <c r="AH83" i="2"/>
  <c r="H275" i="2"/>
  <c r="H274" i="2" s="1"/>
  <c r="AH305" i="2"/>
  <c r="H256" i="2"/>
  <c r="AH480" i="2"/>
  <c r="AH474" i="2" s="1"/>
  <c r="AH473" i="2" s="1"/>
  <c r="AJ481" i="2"/>
  <c r="U83" i="2"/>
  <c r="U528" i="2"/>
  <c r="U527" i="2" s="1"/>
  <c r="U516" i="2" s="1"/>
  <c r="AH110" i="2"/>
  <c r="AH368" i="2"/>
  <c r="AH362" i="2" s="1"/>
  <c r="AH528" i="2"/>
  <c r="AJ305" i="2"/>
  <c r="AH163" i="2"/>
  <c r="AH162" i="2" s="1"/>
  <c r="U163" i="2"/>
  <c r="U162" i="2" s="1"/>
  <c r="U569" i="2"/>
  <c r="U186" i="2"/>
  <c r="U185" i="2" s="1"/>
  <c r="S422" i="2"/>
  <c r="F184" i="2"/>
  <c r="H539" i="2"/>
  <c r="F422" i="2"/>
  <c r="H163" i="2"/>
  <c r="H162" i="2" s="1"/>
  <c r="J481" i="2"/>
  <c r="H480" i="2"/>
  <c r="H474" i="2" s="1"/>
  <c r="H473" i="2" s="1"/>
  <c r="AF283" i="2"/>
  <c r="U148" i="2"/>
  <c r="U147" i="2" s="1"/>
  <c r="H230" i="2"/>
  <c r="H229" i="2" s="1"/>
  <c r="U335" i="2"/>
  <c r="J638" i="2"/>
  <c r="H637" i="2"/>
  <c r="H626" i="2" s="1"/>
  <c r="J619" i="2"/>
  <c r="H618" i="2"/>
  <c r="H215" i="2"/>
  <c r="H569" i="2"/>
  <c r="F611" i="2"/>
  <c r="F568" i="2" s="1"/>
  <c r="F562" i="2" s="1"/>
  <c r="U229" i="2"/>
  <c r="J614" i="2"/>
  <c r="H612" i="2"/>
  <c r="J617" i="2"/>
  <c r="H616" i="2"/>
  <c r="H423" i="2" l="1"/>
  <c r="AA536" i="2"/>
  <c r="AJ111" i="2"/>
  <c r="AJ110" i="2" s="1"/>
  <c r="AJ407" i="2"/>
  <c r="AJ406" i="2" s="1"/>
  <c r="AJ362" i="2"/>
  <c r="AA381" i="2"/>
  <c r="Q624" i="2"/>
  <c r="Q669" i="2" s="1"/>
  <c r="Q672" i="2" s="1"/>
  <c r="AL14" i="2"/>
  <c r="N530" i="2"/>
  <c r="N529" i="2" s="1"/>
  <c r="L325" i="2"/>
  <c r="Y464" i="2"/>
  <c r="Y260" i="2"/>
  <c r="AJ64" i="2"/>
  <c r="AJ248" i="2"/>
  <c r="AJ247" i="2" s="1"/>
  <c r="T624" i="2"/>
  <c r="T669" i="2" s="1"/>
  <c r="Y395" i="2"/>
  <c r="Y343" i="2"/>
  <c r="Y342" i="2" s="1"/>
  <c r="AJ13" i="2"/>
  <c r="AG624" i="2"/>
  <c r="AG669" i="2" s="1"/>
  <c r="W247" i="2"/>
  <c r="AJ154" i="2"/>
  <c r="AJ153" i="2" s="1"/>
  <c r="AJ163" i="2"/>
  <c r="AJ162" i="2" s="1"/>
  <c r="AJ569" i="2"/>
  <c r="Y154" i="2"/>
  <c r="Y153" i="2" s="1"/>
  <c r="AJ186" i="2"/>
  <c r="AJ185" i="2" s="1"/>
  <c r="AJ184" i="2" s="1"/>
  <c r="AJ83" i="2"/>
  <c r="N554" i="2"/>
  <c r="P555" i="2"/>
  <c r="P554" i="2" s="1"/>
  <c r="AJ626" i="2"/>
  <c r="AJ539" i="2"/>
  <c r="N589" i="2"/>
  <c r="P590" i="2"/>
  <c r="P589" i="2" s="1"/>
  <c r="N594" i="2"/>
  <c r="P595" i="2"/>
  <c r="P594" i="2" s="1"/>
  <c r="N581" i="2"/>
  <c r="P582" i="2"/>
  <c r="P581" i="2" s="1"/>
  <c r="N605" i="2"/>
  <c r="P606" i="2"/>
  <c r="P605" i="2" s="1"/>
  <c r="N565" i="2"/>
  <c r="N564" i="2" s="1"/>
  <c r="N563" i="2" s="1"/>
  <c r="P566" i="2"/>
  <c r="P565" i="2" s="1"/>
  <c r="P564" i="2" s="1"/>
  <c r="P563" i="2" s="1"/>
  <c r="N591" i="2"/>
  <c r="P592" i="2"/>
  <c r="P591" i="2" s="1"/>
  <c r="N579" i="2"/>
  <c r="P580" i="2"/>
  <c r="P579" i="2" s="1"/>
  <c r="N609" i="2"/>
  <c r="P610" i="2"/>
  <c r="P609" i="2" s="1"/>
  <c r="AJ611" i="2"/>
  <c r="N583" i="2"/>
  <c r="P584" i="2"/>
  <c r="P583" i="2" s="1"/>
  <c r="N560" i="2"/>
  <c r="N559" i="2" s="1"/>
  <c r="N558" i="2" s="1"/>
  <c r="P561" i="2"/>
  <c r="P560" i="2" s="1"/>
  <c r="P559" i="2" s="1"/>
  <c r="P558" i="2" s="1"/>
  <c r="N546" i="2"/>
  <c r="P547" i="2"/>
  <c r="P546" i="2" s="1"/>
  <c r="N533" i="2"/>
  <c r="P534" i="2"/>
  <c r="P533" i="2" s="1"/>
  <c r="N537" i="2"/>
  <c r="P538" i="2"/>
  <c r="P537" i="2" s="1"/>
  <c r="N531" i="2"/>
  <c r="P532" i="2"/>
  <c r="P531" i="2" s="1"/>
  <c r="N548" i="2"/>
  <c r="P549" i="2"/>
  <c r="P548" i="2" s="1"/>
  <c r="P530" i="2"/>
  <c r="P529" i="2" s="1"/>
  <c r="N523" i="2"/>
  <c r="P524" i="2"/>
  <c r="P523" i="2" s="1"/>
  <c r="N525" i="2"/>
  <c r="P526" i="2"/>
  <c r="P525" i="2" s="1"/>
  <c r="N519" i="2"/>
  <c r="P520" i="2"/>
  <c r="P519" i="2" s="1"/>
  <c r="N521" i="2"/>
  <c r="P522" i="2"/>
  <c r="P521" i="2" s="1"/>
  <c r="N471" i="2"/>
  <c r="P472" i="2"/>
  <c r="P471" i="2" s="1"/>
  <c r="N467" i="2"/>
  <c r="P468" i="2"/>
  <c r="P467" i="2" s="1"/>
  <c r="N504" i="2"/>
  <c r="P505" i="2"/>
  <c r="P504" i="2" s="1"/>
  <c r="N438" i="2"/>
  <c r="P439" i="2"/>
  <c r="P438" i="2" s="1"/>
  <c r="N514" i="2"/>
  <c r="N513" i="2" s="1"/>
  <c r="N512" i="2" s="1"/>
  <c r="P515" i="2"/>
  <c r="P514" i="2" s="1"/>
  <c r="P513" i="2" s="1"/>
  <c r="P512" i="2" s="1"/>
  <c r="N420" i="2"/>
  <c r="N419" i="2" s="1"/>
  <c r="P421" i="2"/>
  <c r="P420" i="2" s="1"/>
  <c r="P419" i="2" s="1"/>
  <c r="N496" i="2"/>
  <c r="P497" i="2"/>
  <c r="P496" i="2" s="1"/>
  <c r="N475" i="2"/>
  <c r="P477" i="2"/>
  <c r="P475" i="2" s="1"/>
  <c r="N449" i="2"/>
  <c r="N448" i="2" s="1"/>
  <c r="P451" i="2"/>
  <c r="P449" i="2" s="1"/>
  <c r="P448" i="2" s="1"/>
  <c r="N498" i="2"/>
  <c r="P499" i="2"/>
  <c r="P498" i="2" s="1"/>
  <c r="N500" i="2"/>
  <c r="P501" i="2"/>
  <c r="P500" i="2" s="1"/>
  <c r="N336" i="2"/>
  <c r="P337" i="2"/>
  <c r="P336" i="2" s="1"/>
  <c r="N310" i="2"/>
  <c r="P311" i="2"/>
  <c r="P310" i="2" s="1"/>
  <c r="N390" i="2"/>
  <c r="P392" i="2"/>
  <c r="P390" i="2" s="1"/>
  <c r="N399" i="2"/>
  <c r="P401" i="2"/>
  <c r="P399" i="2" s="1"/>
  <c r="N379" i="2"/>
  <c r="P381" i="2"/>
  <c r="P379" i="2" s="1"/>
  <c r="N375" i="2"/>
  <c r="P376" i="2"/>
  <c r="P375" i="2" s="1"/>
  <c r="N301" i="2"/>
  <c r="P302" i="2"/>
  <c r="P301" i="2" s="1"/>
  <c r="N299" i="2"/>
  <c r="P300" i="2"/>
  <c r="P299" i="2" s="1"/>
  <c r="N306" i="2"/>
  <c r="P307" i="2"/>
  <c r="P306" i="2" s="1"/>
  <c r="N328" i="2"/>
  <c r="P329" i="2"/>
  <c r="P328" i="2" s="1"/>
  <c r="N292" i="2"/>
  <c r="P293" i="2"/>
  <c r="P292" i="2" s="1"/>
  <c r="N347" i="2"/>
  <c r="P349" i="2"/>
  <c r="P347" i="2" s="1"/>
  <c r="N290" i="2"/>
  <c r="P291" i="2"/>
  <c r="P290" i="2" s="1"/>
  <c r="N396" i="2"/>
  <c r="N395" i="2" s="1"/>
  <c r="P398" i="2"/>
  <c r="P396" i="2" s="1"/>
  <c r="N326" i="2"/>
  <c r="P327" i="2"/>
  <c r="P326" i="2" s="1"/>
  <c r="N303" i="2"/>
  <c r="P304" i="2"/>
  <c r="P303" i="2" s="1"/>
  <c r="N404" i="2"/>
  <c r="N403" i="2" s="1"/>
  <c r="N402" i="2" s="1"/>
  <c r="P405" i="2"/>
  <c r="P404" i="2" s="1"/>
  <c r="P403" i="2" s="1"/>
  <c r="P402" i="2" s="1"/>
  <c r="AJ246" i="2"/>
  <c r="N261" i="2"/>
  <c r="N260" i="2" s="1"/>
  <c r="P262" i="2"/>
  <c r="P261" i="2" s="1"/>
  <c r="P260" i="2" s="1"/>
  <c r="N251" i="2"/>
  <c r="N248" i="2" s="1"/>
  <c r="P252" i="2"/>
  <c r="P251" i="2" s="1"/>
  <c r="P248" i="2" s="1"/>
  <c r="Y248" i="2"/>
  <c r="Y247" i="2" s="1"/>
  <c r="N59" i="2"/>
  <c r="N58" i="2" s="1"/>
  <c r="P60" i="2"/>
  <c r="P59" i="2" s="1"/>
  <c r="P58" i="2" s="1"/>
  <c r="N101" i="2"/>
  <c r="P102" i="2"/>
  <c r="P101" i="2" s="1"/>
  <c r="N42" i="2"/>
  <c r="P43" i="2"/>
  <c r="P42" i="2" s="1"/>
  <c r="N242" i="2"/>
  <c r="N241" i="2" s="1"/>
  <c r="N240" i="2" s="1"/>
  <c r="P243" i="2"/>
  <c r="P242" i="2" s="1"/>
  <c r="P241" i="2" s="1"/>
  <c r="P240" i="2" s="1"/>
  <c r="N112" i="2"/>
  <c r="P113" i="2"/>
  <c r="P112" i="2" s="1"/>
  <c r="N224" i="2"/>
  <c r="P225" i="2"/>
  <c r="P224" i="2" s="1"/>
  <c r="N86" i="2"/>
  <c r="P87" i="2"/>
  <c r="P86" i="2" s="1"/>
  <c r="N15" i="2"/>
  <c r="P16" i="2"/>
  <c r="P15" i="2" s="1"/>
  <c r="N238" i="2"/>
  <c r="N237" i="2" s="1"/>
  <c r="P239" i="2"/>
  <c r="P238" i="2" s="1"/>
  <c r="P237" i="2" s="1"/>
  <c r="N206" i="2"/>
  <c r="N205" i="2" s="1"/>
  <c r="P207" i="2"/>
  <c r="N116" i="2"/>
  <c r="P117" i="2"/>
  <c r="P116" i="2" s="1"/>
  <c r="N65" i="2"/>
  <c r="P66" i="2"/>
  <c r="P65" i="2" s="1"/>
  <c r="N199" i="2"/>
  <c r="P200" i="2"/>
  <c r="P199" i="2" s="1"/>
  <c r="N88" i="2"/>
  <c r="P89" i="2"/>
  <c r="P88" i="2" s="1"/>
  <c r="N210" i="2"/>
  <c r="N209" i="2" s="1"/>
  <c r="P211" i="2"/>
  <c r="P210" i="2" s="1"/>
  <c r="P209" i="2" s="1"/>
  <c r="N103" i="2"/>
  <c r="P104" i="2"/>
  <c r="P103" i="2" s="1"/>
  <c r="N190" i="2"/>
  <c r="P191" i="2"/>
  <c r="P190" i="2" s="1"/>
  <c r="N195" i="2"/>
  <c r="P196" i="2"/>
  <c r="P195" i="2" s="1"/>
  <c r="N187" i="2"/>
  <c r="P188" i="2"/>
  <c r="P187" i="2" s="1"/>
  <c r="N174" i="2"/>
  <c r="P175" i="2"/>
  <c r="P174" i="2" s="1"/>
  <c r="N201" i="2"/>
  <c r="P202" i="2"/>
  <c r="P201" i="2" s="1"/>
  <c r="N182" i="2"/>
  <c r="P183" i="2"/>
  <c r="P182" i="2" s="1"/>
  <c r="N69" i="2"/>
  <c r="P70" i="2"/>
  <c r="P69" i="2" s="1"/>
  <c r="N119" i="2"/>
  <c r="P121" i="2"/>
  <c r="P119" i="2" s="1"/>
  <c r="N73" i="2"/>
  <c r="P74" i="2"/>
  <c r="P73" i="2" s="1"/>
  <c r="AE624" i="2"/>
  <c r="AE669" i="2" s="1"/>
  <c r="N34" i="2"/>
  <c r="P35" i="2"/>
  <c r="P34" i="2" s="1"/>
  <c r="L186" i="2"/>
  <c r="L185" i="2" s="1"/>
  <c r="N197" i="2"/>
  <c r="P198" i="2"/>
  <c r="P197" i="2" s="1"/>
  <c r="N122" i="2"/>
  <c r="P123" i="2"/>
  <c r="P122" i="2" s="1"/>
  <c r="N47" i="2"/>
  <c r="P48" i="2"/>
  <c r="P47" i="2" s="1"/>
  <c r="N17" i="2"/>
  <c r="P18" i="2"/>
  <c r="P17" i="2" s="1"/>
  <c r="N51" i="2"/>
  <c r="P52" i="2"/>
  <c r="P51" i="2" s="1"/>
  <c r="N84" i="2"/>
  <c r="P85" i="2"/>
  <c r="P84" i="2" s="1"/>
  <c r="N656" i="2"/>
  <c r="P657" i="2"/>
  <c r="P656" i="2" s="1"/>
  <c r="N644" i="2"/>
  <c r="P645" i="2"/>
  <c r="P644" i="2" s="1"/>
  <c r="N635" i="2"/>
  <c r="P636" i="2"/>
  <c r="P635" i="2" s="1"/>
  <c r="N629" i="2"/>
  <c r="P630" i="2"/>
  <c r="P629" i="2" s="1"/>
  <c r="N648" i="2"/>
  <c r="P649" i="2"/>
  <c r="P648" i="2" s="1"/>
  <c r="N646" i="2"/>
  <c r="P647" i="2"/>
  <c r="P646" i="2" s="1"/>
  <c r="N650" i="2"/>
  <c r="P651" i="2"/>
  <c r="P650" i="2" s="1"/>
  <c r="Y238" i="2"/>
  <c r="Y237" i="2" s="1"/>
  <c r="Y229" i="2" s="1"/>
  <c r="AA239" i="2"/>
  <c r="Y187" i="2"/>
  <c r="AA188" i="2"/>
  <c r="AA605" i="2"/>
  <c r="AC606" i="2"/>
  <c r="AC605" i="2" s="1"/>
  <c r="AL585" i="2"/>
  <c r="AN586" i="2"/>
  <c r="AN585" i="2" s="1"/>
  <c r="AA585" i="2"/>
  <c r="AC586" i="2"/>
  <c r="AC585" i="2" s="1"/>
  <c r="AA579" i="2"/>
  <c r="AC580" i="2"/>
  <c r="AC579" i="2" s="1"/>
  <c r="AL579" i="2"/>
  <c r="AN580" i="2"/>
  <c r="AN579" i="2" s="1"/>
  <c r="AA575" i="2"/>
  <c r="AC576" i="2"/>
  <c r="AC575" i="2" s="1"/>
  <c r="AA529" i="2"/>
  <c r="AC530" i="2"/>
  <c r="AC529" i="2" s="1"/>
  <c r="AA535" i="2"/>
  <c r="AC536" i="2"/>
  <c r="AC535" i="2" s="1"/>
  <c r="AA525" i="2"/>
  <c r="AC526" i="2"/>
  <c r="AC525" i="2" s="1"/>
  <c r="AL268" i="2"/>
  <c r="AL564" i="2"/>
  <c r="AL237" i="2"/>
  <c r="AL209" i="2"/>
  <c r="AC614" i="2"/>
  <c r="AC612" i="2" s="1"/>
  <c r="AA612" i="2"/>
  <c r="AL187" i="2"/>
  <c r="AN188" i="2"/>
  <c r="AN187" i="2" s="1"/>
  <c r="Y425" i="2"/>
  <c r="Y424" i="2" s="1"/>
  <c r="AA426" i="2"/>
  <c r="Y560" i="2"/>
  <c r="Y559" i="2" s="1"/>
  <c r="Y558" i="2" s="1"/>
  <c r="AA561" i="2"/>
  <c r="Y482" i="2"/>
  <c r="AA483" i="2"/>
  <c r="AL656" i="2"/>
  <c r="AN657" i="2"/>
  <c r="AN656" i="2" s="1"/>
  <c r="AA658" i="2"/>
  <c r="AC659" i="2"/>
  <c r="AC658" i="2" s="1"/>
  <c r="AA652" i="2"/>
  <c r="AC653" i="2"/>
  <c r="AC652" i="2" s="1"/>
  <c r="AL637" i="2"/>
  <c r="AN638" i="2"/>
  <c r="AN637" i="2" s="1"/>
  <c r="AL635" i="2"/>
  <c r="AN636" i="2"/>
  <c r="AN635" i="2" s="1"/>
  <c r="AA631" i="2"/>
  <c r="AC632" i="2"/>
  <c r="AC631" i="2" s="1"/>
  <c r="AA629" i="2"/>
  <c r="AC630" i="2"/>
  <c r="AC629" i="2" s="1"/>
  <c r="AA639" i="2"/>
  <c r="AC640" i="2"/>
  <c r="AC639" i="2" s="1"/>
  <c r="AA548" i="2"/>
  <c r="AC550" i="2"/>
  <c r="AC548" i="2" s="1"/>
  <c r="AA544" i="2"/>
  <c r="AC545" i="2"/>
  <c r="AC544" i="2" s="1"/>
  <c r="AL554" i="2"/>
  <c r="AN555" i="2"/>
  <c r="AN554" i="2" s="1"/>
  <c r="AN553" i="2" s="1"/>
  <c r="AL531" i="2"/>
  <c r="AN532" i="2"/>
  <c r="AN531" i="2" s="1"/>
  <c r="AL521" i="2"/>
  <c r="AN522" i="2"/>
  <c r="AN521" i="2" s="1"/>
  <c r="AN518" i="2" s="1"/>
  <c r="AN517" i="2" s="1"/>
  <c r="AL514" i="2"/>
  <c r="AN515" i="2"/>
  <c r="AN514" i="2" s="1"/>
  <c r="AN513" i="2" s="1"/>
  <c r="AN512" i="2" s="1"/>
  <c r="AL496" i="2"/>
  <c r="AN497" i="2"/>
  <c r="AN496" i="2" s="1"/>
  <c r="AN488" i="2" s="1"/>
  <c r="AN487" i="2" s="1"/>
  <c r="AA484" i="2"/>
  <c r="AC485" i="2"/>
  <c r="AC484" i="2" s="1"/>
  <c r="AA465" i="2"/>
  <c r="AC466" i="2"/>
  <c r="AC465" i="2" s="1"/>
  <c r="AL462" i="2"/>
  <c r="AN463" i="2"/>
  <c r="AN462" i="2" s="1"/>
  <c r="AN452" i="2" s="1"/>
  <c r="AN423" i="2" s="1"/>
  <c r="AL416" i="2"/>
  <c r="AN417" i="2"/>
  <c r="AN416" i="2" s="1"/>
  <c r="AN415" i="2" s="1"/>
  <c r="AA399" i="2"/>
  <c r="AC401" i="2"/>
  <c r="AC399" i="2" s="1"/>
  <c r="AA382" i="2"/>
  <c r="AC383" i="2"/>
  <c r="AC382" i="2" s="1"/>
  <c r="AL372" i="2"/>
  <c r="AN374" i="2"/>
  <c r="AN372" i="2" s="1"/>
  <c r="AL375" i="2"/>
  <c r="AN376" i="2"/>
  <c r="AN375" i="2" s="1"/>
  <c r="AA366" i="2"/>
  <c r="AC367" i="2"/>
  <c r="AC366" i="2" s="1"/>
  <c r="AA347" i="2"/>
  <c r="AC349" i="2"/>
  <c r="AC347" i="2" s="1"/>
  <c r="AL340" i="2"/>
  <c r="AN341" i="2"/>
  <c r="AN340" i="2" s="1"/>
  <c r="AL338" i="2"/>
  <c r="AN339" i="2"/>
  <c r="AN338" i="2" s="1"/>
  <c r="AL326" i="2"/>
  <c r="AN327" i="2"/>
  <c r="AN326" i="2" s="1"/>
  <c r="AL310" i="2"/>
  <c r="AN311" i="2"/>
  <c r="AN310" i="2" s="1"/>
  <c r="AA297" i="2"/>
  <c r="AC298" i="2"/>
  <c r="AC297" i="2" s="1"/>
  <c r="AL299" i="2"/>
  <c r="AN300" i="2"/>
  <c r="AN299" i="2" s="1"/>
  <c r="AN296" i="2" s="1"/>
  <c r="AA269" i="2"/>
  <c r="AA268" i="2" s="1"/>
  <c r="AC270" i="2"/>
  <c r="AC269" i="2" s="1"/>
  <c r="AC268" i="2" s="1"/>
  <c r="AA242" i="2"/>
  <c r="AA241" i="2" s="1"/>
  <c r="AA240" i="2" s="1"/>
  <c r="AC243" i="2"/>
  <c r="AC242" i="2" s="1"/>
  <c r="AC241" i="2" s="1"/>
  <c r="AC240" i="2" s="1"/>
  <c r="AA261" i="2"/>
  <c r="AC262" i="2"/>
  <c r="AC261" i="2" s="1"/>
  <c r="AL276" i="2"/>
  <c r="AN277" i="2"/>
  <c r="AN276" i="2" s="1"/>
  <c r="AN275" i="2" s="1"/>
  <c r="AN274" i="2" s="1"/>
  <c r="AA281" i="2"/>
  <c r="AC282" i="2"/>
  <c r="AC281" i="2" s="1"/>
  <c r="AA251" i="2"/>
  <c r="AC252" i="2"/>
  <c r="AC251" i="2" s="1"/>
  <c r="AL242" i="2"/>
  <c r="AN243" i="2"/>
  <c r="AN242" i="2" s="1"/>
  <c r="AN241" i="2" s="1"/>
  <c r="AN240" i="2" s="1"/>
  <c r="AL231" i="2"/>
  <c r="AN232" i="2"/>
  <c r="AN231" i="2" s="1"/>
  <c r="AN230" i="2" s="1"/>
  <c r="AN229" i="2" s="1"/>
  <c r="AA235" i="2"/>
  <c r="AC236" i="2"/>
  <c r="AC235" i="2" s="1"/>
  <c r="AA213" i="2"/>
  <c r="AA212" i="2" s="1"/>
  <c r="AC214" i="2"/>
  <c r="AC213" i="2" s="1"/>
  <c r="AC212" i="2" s="1"/>
  <c r="AL193" i="2"/>
  <c r="AN194" i="2"/>
  <c r="AN193" i="2" s="1"/>
  <c r="AA201" i="2"/>
  <c r="AC202" i="2"/>
  <c r="AC201" i="2" s="1"/>
  <c r="AL199" i="2"/>
  <c r="AN200" i="2"/>
  <c r="AN199" i="2" s="1"/>
  <c r="AL168" i="2"/>
  <c r="AN169" i="2"/>
  <c r="AN168" i="2" s="1"/>
  <c r="AA176" i="2"/>
  <c r="AC177" i="2"/>
  <c r="AC176" i="2" s="1"/>
  <c r="AL170" i="2"/>
  <c r="AN171" i="2"/>
  <c r="AN170" i="2" s="1"/>
  <c r="AA145" i="2"/>
  <c r="AA140" i="2" s="1"/>
  <c r="AA139" i="2" s="1"/>
  <c r="AC146" i="2"/>
  <c r="AC145" i="2" s="1"/>
  <c r="AL119" i="2"/>
  <c r="AN121" i="2"/>
  <c r="AN119" i="2" s="1"/>
  <c r="AA116" i="2"/>
  <c r="AC117" i="2"/>
  <c r="AC116" i="2" s="1"/>
  <c r="AL112" i="2"/>
  <c r="AL111" i="2" s="1"/>
  <c r="AN113" i="2"/>
  <c r="AN112" i="2" s="1"/>
  <c r="AN111" i="2" s="1"/>
  <c r="AN110" i="2" s="1"/>
  <c r="AL65" i="2"/>
  <c r="AN66" i="2"/>
  <c r="AN65" i="2" s="1"/>
  <c r="AA95" i="2"/>
  <c r="AC96" i="2"/>
  <c r="AC95" i="2" s="1"/>
  <c r="AA86" i="2"/>
  <c r="AC87" i="2"/>
  <c r="AC86" i="2" s="1"/>
  <c r="AL86" i="2"/>
  <c r="AN87" i="2"/>
  <c r="AN86" i="2" s="1"/>
  <c r="AA84" i="2"/>
  <c r="AC85" i="2"/>
  <c r="AC84" i="2" s="1"/>
  <c r="AL69" i="2"/>
  <c r="AN70" i="2"/>
  <c r="AN69" i="2" s="1"/>
  <c r="AL364" i="2"/>
  <c r="AN365" i="2"/>
  <c r="AN364" i="2" s="1"/>
  <c r="AN363" i="2" s="1"/>
  <c r="AA155" i="2"/>
  <c r="AC156" i="2"/>
  <c r="AC155" i="2" s="1"/>
  <c r="AN14" i="2"/>
  <c r="AC647" i="2"/>
  <c r="AC646" i="2" s="1"/>
  <c r="AA646" i="2"/>
  <c r="AC511" i="2"/>
  <c r="AC510" i="2" s="1"/>
  <c r="AC509" i="2" s="1"/>
  <c r="AC508" i="2" s="1"/>
  <c r="AA510" i="2"/>
  <c r="AA509" i="2" s="1"/>
  <c r="AA508" i="2" s="1"/>
  <c r="AL560" i="2"/>
  <c r="AN561" i="2"/>
  <c r="AN560" i="2" s="1"/>
  <c r="AN559" i="2" s="1"/>
  <c r="AN558" i="2" s="1"/>
  <c r="AN222" i="2"/>
  <c r="AN221" i="2" s="1"/>
  <c r="AN220" i="2" s="1"/>
  <c r="AN215" i="2" s="1"/>
  <c r="AL221" i="2"/>
  <c r="AL220" i="2" s="1"/>
  <c r="AC140" i="2"/>
  <c r="AC139" i="2" s="1"/>
  <c r="AC567" i="2"/>
  <c r="AC565" i="2" s="1"/>
  <c r="AC564" i="2" s="1"/>
  <c r="AC563" i="2" s="1"/>
  <c r="AA565" i="2"/>
  <c r="AA564" i="2" s="1"/>
  <c r="AA563" i="2" s="1"/>
  <c r="AL504" i="2"/>
  <c r="AN505" i="2"/>
  <c r="AN504" i="2" s="1"/>
  <c r="AN503" i="2" s="1"/>
  <c r="AN502" i="2" s="1"/>
  <c r="AL509" i="2"/>
  <c r="AL403" i="2"/>
  <c r="AL618" i="2"/>
  <c r="AN619" i="2"/>
  <c r="AN618" i="2" s="1"/>
  <c r="AL286" i="2"/>
  <c r="AL285" i="2" s="1"/>
  <c r="AN287" i="2"/>
  <c r="AN286" i="2" s="1"/>
  <c r="AN285" i="2" s="1"/>
  <c r="AL253" i="2"/>
  <c r="Y217" i="2"/>
  <c r="Y216" i="2" s="1"/>
  <c r="AA218" i="2"/>
  <c r="Y413" i="2"/>
  <c r="AA414" i="2"/>
  <c r="Y618" i="2"/>
  <c r="AA619" i="2"/>
  <c r="AL616" i="2"/>
  <c r="AN617" i="2"/>
  <c r="AN616" i="2" s="1"/>
  <c r="AL605" i="2"/>
  <c r="AN606" i="2"/>
  <c r="AN605" i="2" s="1"/>
  <c r="AN604" i="2" s="1"/>
  <c r="AL587" i="2"/>
  <c r="AN588" i="2"/>
  <c r="AN587" i="2" s="1"/>
  <c r="AA591" i="2"/>
  <c r="AC592" i="2"/>
  <c r="AC591" i="2" s="1"/>
  <c r="AL577" i="2"/>
  <c r="AN578" i="2"/>
  <c r="AN577" i="2" s="1"/>
  <c r="AL570" i="2"/>
  <c r="AN572" i="2"/>
  <c r="AN570" i="2" s="1"/>
  <c r="AA546" i="2"/>
  <c r="AC547" i="2"/>
  <c r="AC546" i="2" s="1"/>
  <c r="AL529" i="2"/>
  <c r="AN530" i="2"/>
  <c r="AN529" i="2" s="1"/>
  <c r="AA533" i="2"/>
  <c r="AC534" i="2"/>
  <c r="AC533" i="2" s="1"/>
  <c r="AJ528" i="2"/>
  <c r="AJ488" i="2"/>
  <c r="AJ487" i="2" s="1"/>
  <c r="AJ486" i="2" s="1"/>
  <c r="AA420" i="2"/>
  <c r="AA419" i="2" s="1"/>
  <c r="AC421" i="2"/>
  <c r="AC420" i="2" s="1"/>
  <c r="AC419" i="2" s="1"/>
  <c r="AL140" i="2"/>
  <c r="AL212" i="2"/>
  <c r="AL257" i="2"/>
  <c r="AC222" i="2"/>
  <c r="AC221" i="2" s="1"/>
  <c r="AA221" i="2"/>
  <c r="AN408" i="2"/>
  <c r="Y288" i="2"/>
  <c r="Y285" i="2" s="1"/>
  <c r="AA289" i="2"/>
  <c r="AL658" i="2"/>
  <c r="AN659" i="2"/>
  <c r="AN658" i="2" s="1"/>
  <c r="AA656" i="2"/>
  <c r="AC657" i="2"/>
  <c r="AC656" i="2" s="1"/>
  <c r="AL652" i="2"/>
  <c r="AN653" i="2"/>
  <c r="AN652" i="2" s="1"/>
  <c r="AL631" i="2"/>
  <c r="AN632" i="2"/>
  <c r="AN631" i="2" s="1"/>
  <c r="AL627" i="2"/>
  <c r="AN628" i="2"/>
  <c r="AN627" i="2" s="1"/>
  <c r="AL639" i="2"/>
  <c r="AN640" i="2"/>
  <c r="AN639" i="2" s="1"/>
  <c r="AL629" i="2"/>
  <c r="AN630" i="2"/>
  <c r="AN629" i="2" s="1"/>
  <c r="AA622" i="2"/>
  <c r="AC623" i="2"/>
  <c r="AC622" i="2" s="1"/>
  <c r="AA554" i="2"/>
  <c r="AC555" i="2"/>
  <c r="AC554" i="2" s="1"/>
  <c r="AA556" i="2"/>
  <c r="AC557" i="2"/>
  <c r="AC556" i="2" s="1"/>
  <c r="AL551" i="2"/>
  <c r="AN552" i="2"/>
  <c r="AN551" i="2" s="1"/>
  <c r="AA523" i="2"/>
  <c r="AC524" i="2"/>
  <c r="AC523" i="2" s="1"/>
  <c r="AL546" i="2"/>
  <c r="AN547" i="2"/>
  <c r="AN546" i="2" s="1"/>
  <c r="AA514" i="2"/>
  <c r="AA513" i="2" s="1"/>
  <c r="AA512" i="2" s="1"/>
  <c r="AC515" i="2"/>
  <c r="AC514" i="2" s="1"/>
  <c r="AC513" i="2" s="1"/>
  <c r="AC512" i="2" s="1"/>
  <c r="AA496" i="2"/>
  <c r="AC497" i="2"/>
  <c r="AC496" i="2" s="1"/>
  <c r="AC488" i="2" s="1"/>
  <c r="AC487" i="2" s="1"/>
  <c r="AA438" i="2"/>
  <c r="AC439" i="2"/>
  <c r="AC438" i="2" s="1"/>
  <c r="AA462" i="2"/>
  <c r="AC463" i="2"/>
  <c r="AC462" i="2" s="1"/>
  <c r="AA471" i="2"/>
  <c r="AC472" i="2"/>
  <c r="AC471" i="2" s="1"/>
  <c r="AA416" i="2"/>
  <c r="AA415" i="2" s="1"/>
  <c r="AC417" i="2"/>
  <c r="AC416" i="2" s="1"/>
  <c r="AL385" i="2"/>
  <c r="AN386" i="2"/>
  <c r="AN385" i="2" s="1"/>
  <c r="AN378" i="2" s="1"/>
  <c r="AN377" i="2" s="1"/>
  <c r="AA396" i="2"/>
  <c r="AC398" i="2"/>
  <c r="AC396" i="2" s="1"/>
  <c r="AA372" i="2"/>
  <c r="AC374" i="2"/>
  <c r="AC372" i="2" s="1"/>
  <c r="AA375" i="2"/>
  <c r="AC376" i="2"/>
  <c r="AC375" i="2" s="1"/>
  <c r="AL344" i="2"/>
  <c r="AN346" i="2"/>
  <c r="AN344" i="2" s="1"/>
  <c r="AN343" i="2" s="1"/>
  <c r="AN342" i="2" s="1"/>
  <c r="AA344" i="2"/>
  <c r="AC346" i="2"/>
  <c r="AC344" i="2" s="1"/>
  <c r="AL328" i="2"/>
  <c r="AL325" i="2" s="1"/>
  <c r="AN329" i="2"/>
  <c r="AN328" i="2" s="1"/>
  <c r="AA326" i="2"/>
  <c r="AC327" i="2"/>
  <c r="AC326" i="2" s="1"/>
  <c r="AL312" i="2"/>
  <c r="AN313" i="2"/>
  <c r="AN312" i="2" s="1"/>
  <c r="AA312" i="2"/>
  <c r="AC313" i="2"/>
  <c r="AC312" i="2" s="1"/>
  <c r="AA292" i="2"/>
  <c r="AC293" i="2"/>
  <c r="AC292" i="2" s="1"/>
  <c r="AA290" i="2"/>
  <c r="AC291" i="2"/>
  <c r="AC290" i="2" s="1"/>
  <c r="AL261" i="2"/>
  <c r="AN262" i="2"/>
  <c r="AN261" i="2" s="1"/>
  <c r="AN260" i="2" s="1"/>
  <c r="AN256" i="2" s="1"/>
  <c r="AA249" i="2"/>
  <c r="AC250" i="2"/>
  <c r="AC249" i="2" s="1"/>
  <c r="AL249" i="2"/>
  <c r="AN250" i="2"/>
  <c r="AN249" i="2" s="1"/>
  <c r="AA254" i="2"/>
  <c r="AA253" i="2" s="1"/>
  <c r="AC255" i="2"/>
  <c r="AC254" i="2" s="1"/>
  <c r="AC253" i="2" s="1"/>
  <c r="AL251" i="2"/>
  <c r="AN252" i="2"/>
  <c r="AN251" i="2" s="1"/>
  <c r="AA265" i="2"/>
  <c r="AC266" i="2"/>
  <c r="AC265" i="2" s="1"/>
  <c r="AL272" i="2"/>
  <c r="AN273" i="2"/>
  <c r="AN272" i="2" s="1"/>
  <c r="AN271" i="2" s="1"/>
  <c r="AN267" i="2" s="1"/>
  <c r="AA231" i="2"/>
  <c r="AC232" i="2"/>
  <c r="AC231" i="2" s="1"/>
  <c r="AA233" i="2"/>
  <c r="AC234" i="2"/>
  <c r="AC233" i="2" s="1"/>
  <c r="AL197" i="2"/>
  <c r="AN198" i="2"/>
  <c r="AN197" i="2" s="1"/>
  <c r="AA197" i="2"/>
  <c r="AC198" i="2"/>
  <c r="AC197" i="2" s="1"/>
  <c r="AA195" i="2"/>
  <c r="AC196" i="2"/>
  <c r="AC195" i="2" s="1"/>
  <c r="AL180" i="2"/>
  <c r="AN181" i="2"/>
  <c r="AN180" i="2" s="1"/>
  <c r="AL172" i="2"/>
  <c r="AN173" i="2"/>
  <c r="AN172" i="2" s="1"/>
  <c r="AL176" i="2"/>
  <c r="AN177" i="2"/>
  <c r="AN176" i="2" s="1"/>
  <c r="AL149" i="2"/>
  <c r="AN150" i="2"/>
  <c r="AN149" i="2" s="1"/>
  <c r="AA112" i="2"/>
  <c r="AC113" i="2"/>
  <c r="AC112" i="2" s="1"/>
  <c r="AA119" i="2"/>
  <c r="AC121" i="2"/>
  <c r="AC119" i="2" s="1"/>
  <c r="AL151" i="2"/>
  <c r="AN152" i="2"/>
  <c r="AN151" i="2" s="1"/>
  <c r="AL84" i="2"/>
  <c r="AN85" i="2"/>
  <c r="AN84" i="2" s="1"/>
  <c r="AA54" i="2"/>
  <c r="AC55" i="2"/>
  <c r="AC54" i="2" s="1"/>
  <c r="AL101" i="2"/>
  <c r="AN102" i="2"/>
  <c r="AN101" i="2" s="1"/>
  <c r="AA47" i="2"/>
  <c r="AC48" i="2"/>
  <c r="AC47" i="2" s="1"/>
  <c r="AA107" i="2"/>
  <c r="AC108" i="2"/>
  <c r="AC107" i="2" s="1"/>
  <c r="AL47" i="2"/>
  <c r="AN48" i="2"/>
  <c r="AN47" i="2" s="1"/>
  <c r="AN46" i="2" s="1"/>
  <c r="AA105" i="2"/>
  <c r="AC106" i="2"/>
  <c r="AC105" i="2" s="1"/>
  <c r="AA17" i="2"/>
  <c r="AC18" i="2"/>
  <c r="AC17" i="2" s="1"/>
  <c r="AA379" i="2"/>
  <c r="AC381" i="2"/>
  <c r="AC379" i="2" s="1"/>
  <c r="AL155" i="2"/>
  <c r="AL154" i="2" s="1"/>
  <c r="AN156" i="2"/>
  <c r="AN155" i="2" s="1"/>
  <c r="AA581" i="2"/>
  <c r="AC582" i="2"/>
  <c r="AC581" i="2" s="1"/>
  <c r="AA504" i="2"/>
  <c r="AC505" i="2"/>
  <c r="AC504" i="2" s="1"/>
  <c r="AN414" i="2"/>
  <c r="AN413" i="2" s="1"/>
  <c r="AL413" i="2"/>
  <c r="AA286" i="2"/>
  <c r="AC287" i="2"/>
  <c r="AC286" i="2" s="1"/>
  <c r="AL464" i="2"/>
  <c r="W378" i="2"/>
  <c r="W377" i="2" s="1"/>
  <c r="AD624" i="2"/>
  <c r="AD669" i="2" s="1"/>
  <c r="AD672" i="2" s="1"/>
  <c r="L488" i="2"/>
  <c r="L487" i="2" s="1"/>
  <c r="Y488" i="2"/>
  <c r="Y487" i="2" s="1"/>
  <c r="Y415" i="2"/>
  <c r="AA488" i="2"/>
  <c r="AA487" i="2" s="1"/>
  <c r="U486" i="2"/>
  <c r="AJ643" i="2"/>
  <c r="G624" i="2"/>
  <c r="G669" i="2" s="1"/>
  <c r="G680" i="2" s="1"/>
  <c r="R624" i="2"/>
  <c r="R669" i="2" s="1"/>
  <c r="S283" i="2"/>
  <c r="S624" i="2" s="1"/>
  <c r="S669" i="2" s="1"/>
  <c r="S677" i="2" s="1"/>
  <c r="AJ378" i="2"/>
  <c r="AJ377" i="2" s="1"/>
  <c r="L395" i="2"/>
  <c r="Y224" i="2"/>
  <c r="AA225" i="2"/>
  <c r="Y364" i="2"/>
  <c r="Y363" i="2" s="1"/>
  <c r="Y362" i="2" s="1"/>
  <c r="AA365" i="2"/>
  <c r="Y15" i="2"/>
  <c r="Y14" i="2" s="1"/>
  <c r="AA16" i="2"/>
  <c r="Y71" i="2"/>
  <c r="AA72" i="2"/>
  <c r="Y103" i="2"/>
  <c r="AA104" i="2"/>
  <c r="Y73" i="2"/>
  <c r="AA74" i="2"/>
  <c r="Y69" i="2"/>
  <c r="AA70" i="2"/>
  <c r="D624" i="2"/>
  <c r="D669" i="2" s="1"/>
  <c r="D672" i="2" s="1"/>
  <c r="Y51" i="2"/>
  <c r="Y46" i="2" s="1"/>
  <c r="AA53" i="2"/>
  <c r="Y88" i="2"/>
  <c r="AA89" i="2"/>
  <c r="Y149" i="2"/>
  <c r="AA150" i="2"/>
  <c r="Y151" i="2"/>
  <c r="AA152" i="2"/>
  <c r="Y174" i="2"/>
  <c r="AA175" i="2"/>
  <c r="Y178" i="2"/>
  <c r="AA179" i="2"/>
  <c r="Y168" i="2"/>
  <c r="AA169" i="2"/>
  <c r="Y170" i="2"/>
  <c r="AA171" i="2"/>
  <c r="Y182" i="2"/>
  <c r="AA183" i="2"/>
  <c r="Y164" i="2"/>
  <c r="AA165" i="2"/>
  <c r="Y199" i="2"/>
  <c r="AA200" i="2"/>
  <c r="Y227" i="2"/>
  <c r="AA228" i="2"/>
  <c r="Y272" i="2"/>
  <c r="Y271" i="2" s="1"/>
  <c r="Y267" i="2" s="1"/>
  <c r="AA273" i="2"/>
  <c r="Y258" i="2"/>
  <c r="Y257" i="2" s="1"/>
  <c r="AA259" i="2"/>
  <c r="Y299" i="2"/>
  <c r="Y296" i="2" s="1"/>
  <c r="AA300" i="2"/>
  <c r="Y310" i="2"/>
  <c r="Y305" i="2" s="1"/>
  <c r="AA311" i="2"/>
  <c r="Y338" i="2"/>
  <c r="AA339" i="2"/>
  <c r="Y336" i="2"/>
  <c r="AA337" i="2"/>
  <c r="Y340" i="2"/>
  <c r="AA341" i="2"/>
  <c r="Y328" i="2"/>
  <c r="Y325" i="2" s="1"/>
  <c r="AA329" i="2"/>
  <c r="Y387" i="2"/>
  <c r="AA389" i="2"/>
  <c r="Y385" i="2"/>
  <c r="AA386" i="2"/>
  <c r="Y404" i="2"/>
  <c r="Y403" i="2" s="1"/>
  <c r="Y402" i="2" s="1"/>
  <c r="AA405" i="2"/>
  <c r="Y408" i="2"/>
  <c r="AA410" i="2"/>
  <c r="Y453" i="2"/>
  <c r="Y452" i="2" s="1"/>
  <c r="AA455" i="2"/>
  <c r="AJ480" i="2"/>
  <c r="AJ474" i="2" s="1"/>
  <c r="AJ473" i="2" s="1"/>
  <c r="AJ422" i="2" s="1"/>
  <c r="AL481" i="2"/>
  <c r="Y480" i="2"/>
  <c r="AA481" i="2"/>
  <c r="Y506" i="2"/>
  <c r="Y503" i="2" s="1"/>
  <c r="Y502" i="2" s="1"/>
  <c r="AA507" i="2"/>
  <c r="Y542" i="2"/>
  <c r="Y539" i="2" s="1"/>
  <c r="AA543" i="2"/>
  <c r="AA553" i="2"/>
  <c r="Y519" i="2"/>
  <c r="AA520" i="2"/>
  <c r="Y521" i="2"/>
  <c r="AA522" i="2"/>
  <c r="Y537" i="2"/>
  <c r="AA538" i="2"/>
  <c r="Y531" i="2"/>
  <c r="AA532" i="2"/>
  <c r="Y577" i="2"/>
  <c r="AA578" i="2"/>
  <c r="Y570" i="2"/>
  <c r="AA571" i="2"/>
  <c r="Y587" i="2"/>
  <c r="AA588" i="2"/>
  <c r="Y589" i="2"/>
  <c r="AA590" i="2"/>
  <c r="Y599" i="2"/>
  <c r="AA600" i="2"/>
  <c r="Y597" i="2"/>
  <c r="AA598" i="2"/>
  <c r="Y583" i="2"/>
  <c r="AA584" i="2"/>
  <c r="Y609" i="2"/>
  <c r="Y604" i="2" s="1"/>
  <c r="AA610" i="2"/>
  <c r="Y616" i="2"/>
  <c r="AA617" i="2"/>
  <c r="Y620" i="2"/>
  <c r="AA621" i="2"/>
  <c r="Y635" i="2"/>
  <c r="AA636" i="2"/>
  <c r="Y627" i="2"/>
  <c r="AA628" i="2"/>
  <c r="Y637" i="2"/>
  <c r="AA638" i="2"/>
  <c r="Y644" i="2"/>
  <c r="AA645" i="2"/>
  <c r="Y660" i="2"/>
  <c r="AA661" i="2"/>
  <c r="N604" i="2"/>
  <c r="J140" i="2"/>
  <c r="J139" i="2" s="1"/>
  <c r="L518" i="2"/>
  <c r="L517" i="2" s="1"/>
  <c r="U284" i="2"/>
  <c r="U283" i="2" s="1"/>
  <c r="AH527" i="2"/>
  <c r="AH516" i="2" s="1"/>
  <c r="N214" i="2"/>
  <c r="L528" i="2"/>
  <c r="X624" i="2"/>
  <c r="X669" i="2" s="1"/>
  <c r="F283" i="2"/>
  <c r="F12" i="2"/>
  <c r="L111" i="2"/>
  <c r="L110" i="2" s="1"/>
  <c r="L176" i="2"/>
  <c r="N177" i="2"/>
  <c r="L338" i="2"/>
  <c r="N339" i="2"/>
  <c r="AJ284" i="2"/>
  <c r="E624" i="2"/>
  <c r="E669" i="2" s="1"/>
  <c r="W148" i="2"/>
  <c r="W147" i="2" s="1"/>
  <c r="W229" i="2"/>
  <c r="W186" i="2"/>
  <c r="W185" i="2" s="1"/>
  <c r="W64" i="2"/>
  <c r="J363" i="2"/>
  <c r="L288" i="2"/>
  <c r="N289" i="2"/>
  <c r="L462" i="2"/>
  <c r="L452" i="2" s="1"/>
  <c r="N463" i="2"/>
  <c r="L258" i="2"/>
  <c r="L257" i="2" s="1"/>
  <c r="L256" i="2" s="1"/>
  <c r="N259" i="2"/>
  <c r="L413" i="2"/>
  <c r="L407" i="2" s="1"/>
  <c r="N414" i="2"/>
  <c r="L416" i="2"/>
  <c r="L415" i="2" s="1"/>
  <c r="N417" i="2"/>
  <c r="L155" i="2"/>
  <c r="L154" i="2" s="1"/>
  <c r="L153" i="2" s="1"/>
  <c r="N156" i="2"/>
  <c r="P156" i="2" s="1"/>
  <c r="P155" i="2" s="1"/>
  <c r="P154" i="2" s="1"/>
  <c r="L235" i="2"/>
  <c r="N236" i="2"/>
  <c r="L570" i="2"/>
  <c r="N572" i="2"/>
  <c r="L622" i="2"/>
  <c r="N623" i="2"/>
  <c r="L340" i="2"/>
  <c r="N341" i="2"/>
  <c r="L180" i="2"/>
  <c r="N181" i="2"/>
  <c r="L217" i="2"/>
  <c r="L216" i="2" s="1"/>
  <c r="N218" i="2"/>
  <c r="L587" i="2"/>
  <c r="N588" i="2"/>
  <c r="L276" i="2"/>
  <c r="N277" i="2"/>
  <c r="L660" i="2"/>
  <c r="N661" i="2"/>
  <c r="L601" i="2"/>
  <c r="N602" i="2"/>
  <c r="L233" i="2"/>
  <c r="N234" i="2"/>
  <c r="L369" i="2"/>
  <c r="L368" i="2" s="1"/>
  <c r="N371" i="2"/>
  <c r="L312" i="2"/>
  <c r="L305" i="2" s="1"/>
  <c r="N313" i="2"/>
  <c r="L639" i="2"/>
  <c r="N640" i="2"/>
  <c r="L551" i="2"/>
  <c r="N552" i="2"/>
  <c r="L510" i="2"/>
  <c r="L509" i="2" s="1"/>
  <c r="L508" i="2" s="1"/>
  <c r="N511" i="2"/>
  <c r="L599" i="2"/>
  <c r="N600" i="2"/>
  <c r="L272" i="2"/>
  <c r="L271" i="2" s="1"/>
  <c r="N273" i="2"/>
  <c r="L506" i="2"/>
  <c r="L503" i="2" s="1"/>
  <c r="L502" i="2" s="1"/>
  <c r="N507" i="2"/>
  <c r="L344" i="2"/>
  <c r="L343" i="2" s="1"/>
  <c r="N346" i="2"/>
  <c r="L297" i="2"/>
  <c r="L296" i="2" s="1"/>
  <c r="N298" i="2"/>
  <c r="L425" i="2"/>
  <c r="L424" i="2" s="1"/>
  <c r="N426" i="2"/>
  <c r="L597" i="2"/>
  <c r="N598" i="2"/>
  <c r="L105" i="2"/>
  <c r="N106" i="2"/>
  <c r="L620" i="2"/>
  <c r="N621" i="2"/>
  <c r="J230" i="2"/>
  <c r="J229" i="2" s="1"/>
  <c r="V624" i="2"/>
  <c r="V669" i="2" s="1"/>
  <c r="L577" i="2"/>
  <c r="N578" i="2"/>
  <c r="L364" i="2"/>
  <c r="N365" i="2"/>
  <c r="L575" i="2"/>
  <c r="N576" i="2"/>
  <c r="L44" i="2"/>
  <c r="N45" i="2"/>
  <c r="W407" i="2"/>
  <c r="W406" i="2" s="1"/>
  <c r="W362" i="2"/>
  <c r="L382" i="2"/>
  <c r="N383" i="2"/>
  <c r="L269" i="2"/>
  <c r="L268" i="2" s="1"/>
  <c r="N270" i="2"/>
  <c r="L71" i="2"/>
  <c r="N72" i="2"/>
  <c r="L542" i="2"/>
  <c r="N543" i="2"/>
  <c r="L281" i="2"/>
  <c r="N282" i="2"/>
  <c r="L227" i="2"/>
  <c r="L220" i="2" s="1"/>
  <c r="N228" i="2"/>
  <c r="L75" i="2"/>
  <c r="N76" i="2"/>
  <c r="L172" i="2"/>
  <c r="N173" i="2"/>
  <c r="L145" i="2"/>
  <c r="N146" i="2"/>
  <c r="L556" i="2"/>
  <c r="L553" i="2" s="1"/>
  <c r="N557" i="2"/>
  <c r="L168" i="2"/>
  <c r="N169" i="2"/>
  <c r="L54" i="2"/>
  <c r="L46" i="2" s="1"/>
  <c r="N55" i="2"/>
  <c r="L107" i="2"/>
  <c r="N108" i="2"/>
  <c r="L484" i="2"/>
  <c r="N485" i="2"/>
  <c r="L627" i="2"/>
  <c r="N628" i="2"/>
  <c r="L387" i="2"/>
  <c r="N389" i="2"/>
  <c r="L482" i="2"/>
  <c r="N483" i="2"/>
  <c r="L286" i="2"/>
  <c r="N287" i="2"/>
  <c r="L231" i="2"/>
  <c r="N232" i="2"/>
  <c r="L360" i="2"/>
  <c r="L359" i="2" s="1"/>
  <c r="N361" i="2"/>
  <c r="L141" i="2"/>
  <c r="L140" i="2" s="1"/>
  <c r="L139" i="2" s="1"/>
  <c r="N142" i="2"/>
  <c r="L366" i="2"/>
  <c r="N367" i="2"/>
  <c r="L149" i="2"/>
  <c r="L148" i="2" s="1"/>
  <c r="L147" i="2" s="1"/>
  <c r="N150" i="2"/>
  <c r="L353" i="2"/>
  <c r="L352" i="2" s="1"/>
  <c r="N354" i="2"/>
  <c r="L254" i="2"/>
  <c r="L253" i="2" s="1"/>
  <c r="L247" i="2" s="1"/>
  <c r="N255" i="2"/>
  <c r="L464" i="2"/>
  <c r="H109" i="2"/>
  <c r="H527" i="2"/>
  <c r="H516" i="2" s="1"/>
  <c r="J163" i="2"/>
  <c r="J162" i="2" s="1"/>
  <c r="W220" i="2"/>
  <c r="W215" i="2" s="1"/>
  <c r="K624" i="2"/>
  <c r="K669" i="2" s="1"/>
  <c r="W486" i="2"/>
  <c r="W626" i="2"/>
  <c r="AH284" i="2"/>
  <c r="AH283" i="2" s="1"/>
  <c r="H13" i="2"/>
  <c r="AI624" i="2"/>
  <c r="AI669" i="2" s="1"/>
  <c r="H362" i="2"/>
  <c r="W13" i="2"/>
  <c r="U246" i="2"/>
  <c r="I624" i="2"/>
  <c r="I669" i="2" s="1"/>
  <c r="H284" i="2"/>
  <c r="AH63" i="2"/>
  <c r="AH12" i="2" s="1"/>
  <c r="J83" i="2"/>
  <c r="U568" i="2"/>
  <c r="U562" i="2" s="1"/>
  <c r="W163" i="2"/>
  <c r="W162" i="2" s="1"/>
  <c r="J569" i="2"/>
  <c r="AH184" i="2"/>
  <c r="J185" i="2"/>
  <c r="W569" i="2"/>
  <c r="L34" i="2"/>
  <c r="J637" i="2"/>
  <c r="L638" i="2"/>
  <c r="J343" i="2"/>
  <c r="J402" i="2"/>
  <c r="J247" i="2"/>
  <c r="J335" i="2"/>
  <c r="J503" i="2"/>
  <c r="J257" i="2"/>
  <c r="J415" i="2"/>
  <c r="J563" i="2"/>
  <c r="J553" i="2"/>
  <c r="J148" i="2"/>
  <c r="J480" i="2"/>
  <c r="L481" i="2"/>
  <c r="W335" i="2"/>
  <c r="W284" i="2" s="1"/>
  <c r="J512" i="2"/>
  <c r="J296" i="2"/>
  <c r="J424" i="2"/>
  <c r="J271" i="2"/>
  <c r="J268" i="2"/>
  <c r="J539" i="2"/>
  <c r="J220" i="2"/>
  <c r="J558" i="2"/>
  <c r="J46" i="2"/>
  <c r="J305" i="2"/>
  <c r="J612" i="2"/>
  <c r="L614" i="2"/>
  <c r="J64" i="2"/>
  <c r="J658" i="2"/>
  <c r="L659" i="2"/>
  <c r="J14" i="2"/>
  <c r="J378" i="2"/>
  <c r="J407" i="2"/>
  <c r="J154" i="2"/>
  <c r="J216" i="2"/>
  <c r="J240" i="2"/>
  <c r="J110" i="2"/>
  <c r="J285" i="2"/>
  <c r="J359" i="2"/>
  <c r="J58" i="2"/>
  <c r="J616" i="2"/>
  <c r="L617" i="2"/>
  <c r="J618" i="2"/>
  <c r="L619" i="2"/>
  <c r="J275" i="2"/>
  <c r="J368" i="2"/>
  <c r="J509" i="2"/>
  <c r="AH668" i="2"/>
  <c r="H668" i="2"/>
  <c r="W611" i="2"/>
  <c r="Y278" i="2"/>
  <c r="AA278" i="2" s="1"/>
  <c r="W275" i="2"/>
  <c r="W274" i="2" s="1"/>
  <c r="H422" i="2"/>
  <c r="W650" i="2"/>
  <c r="W643" i="2" s="1"/>
  <c r="Y651" i="2"/>
  <c r="U184" i="2"/>
  <c r="W423" i="2"/>
  <c r="W422" i="2" s="1"/>
  <c r="W83" i="2"/>
  <c r="U668" i="2"/>
  <c r="H184" i="2"/>
  <c r="AH109" i="2"/>
  <c r="W256" i="2"/>
  <c r="W528" i="2"/>
  <c r="W527" i="2" s="1"/>
  <c r="W516" i="2" s="1"/>
  <c r="AH422" i="2"/>
  <c r="H246" i="2"/>
  <c r="U109" i="2"/>
  <c r="U63" i="2"/>
  <c r="U12" i="2" s="1"/>
  <c r="H63" i="2"/>
  <c r="AF624" i="2"/>
  <c r="AF669" i="2" s="1"/>
  <c r="AF677" i="2" s="1"/>
  <c r="H611" i="2"/>
  <c r="H568" i="2" s="1"/>
  <c r="H562" i="2" s="1"/>
  <c r="N518" i="2" l="1"/>
  <c r="N517" i="2" s="1"/>
  <c r="N528" i="2"/>
  <c r="AN611" i="2"/>
  <c r="P206" i="2"/>
  <c r="P205" i="2" s="1"/>
  <c r="Y256" i="2"/>
  <c r="N325" i="2"/>
  <c r="AC343" i="2"/>
  <c r="AC342" i="2" s="1"/>
  <c r="P111" i="2"/>
  <c r="P488" i="2"/>
  <c r="AN305" i="2"/>
  <c r="AC248" i="2"/>
  <c r="AN643" i="2"/>
  <c r="AJ63" i="2"/>
  <c r="AJ12" i="2" s="1"/>
  <c r="AJ109" i="2"/>
  <c r="AN325" i="2"/>
  <c r="AJ527" i="2"/>
  <c r="AJ516" i="2" s="1"/>
  <c r="AJ568" i="2"/>
  <c r="AJ562" i="2" s="1"/>
  <c r="P153" i="2"/>
  <c r="L335" i="2"/>
  <c r="AA154" i="2"/>
  <c r="AA153" i="2" s="1"/>
  <c r="AA248" i="2"/>
  <c r="AA247" i="2" s="1"/>
  <c r="AL305" i="2"/>
  <c r="AA343" i="2"/>
  <c r="AA342" i="2" s="1"/>
  <c r="AA464" i="2"/>
  <c r="AL643" i="2"/>
  <c r="AL569" i="2"/>
  <c r="AN335" i="2"/>
  <c r="P325" i="2"/>
  <c r="Y626" i="2"/>
  <c r="AN154" i="2"/>
  <c r="AN153" i="2" s="1"/>
  <c r="AA230" i="2"/>
  <c r="AA368" i="2"/>
  <c r="AC154" i="2"/>
  <c r="AC153" i="2" s="1"/>
  <c r="Y186" i="2"/>
  <c r="Y185" i="2" s="1"/>
  <c r="AA111" i="2"/>
  <c r="AA110" i="2" s="1"/>
  <c r="AL83" i="2"/>
  <c r="N111" i="2"/>
  <c r="N110" i="2" s="1"/>
  <c r="P518" i="2"/>
  <c r="P517" i="2" s="1"/>
  <c r="N258" i="2"/>
  <c r="N257" i="2" s="1"/>
  <c r="N256" i="2" s="1"/>
  <c r="P259" i="2"/>
  <c r="P258" i="2" s="1"/>
  <c r="P257" i="2" s="1"/>
  <c r="P256" i="2" s="1"/>
  <c r="Y148" i="2"/>
  <c r="Y147" i="2" s="1"/>
  <c r="AJ668" i="2"/>
  <c r="AN148" i="2"/>
  <c r="AN147" i="2" s="1"/>
  <c r="AC395" i="2"/>
  <c r="AC553" i="2"/>
  <c r="AA395" i="2"/>
  <c r="N186" i="2"/>
  <c r="N488" i="2"/>
  <c r="N487" i="2" s="1"/>
  <c r="N464" i="2"/>
  <c r="AN528" i="2"/>
  <c r="AN569" i="2"/>
  <c r="P528" i="2"/>
  <c r="N601" i="2"/>
  <c r="P602" i="2"/>
  <c r="P601" i="2" s="1"/>
  <c r="N570" i="2"/>
  <c r="P572" i="2"/>
  <c r="P570" i="2" s="1"/>
  <c r="N556" i="2"/>
  <c r="N553" i="2" s="1"/>
  <c r="P557" i="2"/>
  <c r="P556" i="2" s="1"/>
  <c r="P553" i="2" s="1"/>
  <c r="N575" i="2"/>
  <c r="P576" i="2"/>
  <c r="P575" i="2" s="1"/>
  <c r="N577" i="2"/>
  <c r="P578" i="2"/>
  <c r="P577" i="2" s="1"/>
  <c r="N620" i="2"/>
  <c r="P621" i="2"/>
  <c r="P620" i="2" s="1"/>
  <c r="N597" i="2"/>
  <c r="P598" i="2"/>
  <c r="P597" i="2" s="1"/>
  <c r="P604" i="2"/>
  <c r="N599" i="2"/>
  <c r="P600" i="2"/>
  <c r="P599" i="2" s="1"/>
  <c r="N587" i="2"/>
  <c r="P588" i="2"/>
  <c r="P587" i="2" s="1"/>
  <c r="N622" i="2"/>
  <c r="P623" i="2"/>
  <c r="P622" i="2" s="1"/>
  <c r="N542" i="2"/>
  <c r="P543" i="2"/>
  <c r="P542" i="2" s="1"/>
  <c r="N551" i="2"/>
  <c r="P552" i="2"/>
  <c r="P551" i="2" s="1"/>
  <c r="Y528" i="2"/>
  <c r="Y527" i="2" s="1"/>
  <c r="Y518" i="2"/>
  <c r="Y517" i="2" s="1"/>
  <c r="N510" i="2"/>
  <c r="N509" i="2" s="1"/>
  <c r="N508" i="2" s="1"/>
  <c r="P511" i="2"/>
  <c r="P510" i="2" s="1"/>
  <c r="P509" i="2" s="1"/>
  <c r="P508" i="2" s="1"/>
  <c r="N413" i="2"/>
  <c r="N407" i="2" s="1"/>
  <c r="P414" i="2"/>
  <c r="P413" i="2" s="1"/>
  <c r="P407" i="2" s="1"/>
  <c r="N462" i="2"/>
  <c r="N452" i="2" s="1"/>
  <c r="P463" i="2"/>
  <c r="P462" i="2" s="1"/>
  <c r="P452" i="2" s="1"/>
  <c r="N482" i="2"/>
  <c r="P483" i="2"/>
  <c r="P482" i="2" s="1"/>
  <c r="N506" i="2"/>
  <c r="N503" i="2" s="1"/>
  <c r="N502" i="2" s="1"/>
  <c r="N486" i="2" s="1"/>
  <c r="P507" i="2"/>
  <c r="P506" i="2" s="1"/>
  <c r="P503" i="2" s="1"/>
  <c r="P502" i="2" s="1"/>
  <c r="L486" i="2"/>
  <c r="N416" i="2"/>
  <c r="N415" i="2" s="1"/>
  <c r="P417" i="2"/>
  <c r="P416" i="2" s="1"/>
  <c r="P415" i="2" s="1"/>
  <c r="AC415" i="2"/>
  <c r="P464" i="2"/>
  <c r="N484" i="2"/>
  <c r="P485" i="2"/>
  <c r="P484" i="2" s="1"/>
  <c r="N425" i="2"/>
  <c r="N424" i="2" s="1"/>
  <c r="P426" i="2"/>
  <c r="P425" i="2" s="1"/>
  <c r="P424" i="2" s="1"/>
  <c r="Y474" i="2"/>
  <c r="Y473" i="2" s="1"/>
  <c r="Y423" i="2"/>
  <c r="Y407" i="2"/>
  <c r="Y406" i="2" s="1"/>
  <c r="AC464" i="2"/>
  <c r="N344" i="2"/>
  <c r="N343" i="2" s="1"/>
  <c r="P346" i="2"/>
  <c r="P344" i="2" s="1"/>
  <c r="P343" i="2" s="1"/>
  <c r="Y378" i="2"/>
  <c r="Y377" i="2" s="1"/>
  <c r="Y335" i="2"/>
  <c r="Y284" i="2" s="1"/>
  <c r="N382" i="2"/>
  <c r="P383" i="2"/>
  <c r="P382" i="2" s="1"/>
  <c r="N364" i="2"/>
  <c r="P365" i="2"/>
  <c r="P364" i="2" s="1"/>
  <c r="N369" i="2"/>
  <c r="N368" i="2" s="1"/>
  <c r="P371" i="2"/>
  <c r="P369" i="2" s="1"/>
  <c r="P368" i="2" s="1"/>
  <c r="N340" i="2"/>
  <c r="P341" i="2"/>
  <c r="P340" i="2" s="1"/>
  <c r="N338" i="2"/>
  <c r="P339" i="2"/>
  <c r="P338" i="2" s="1"/>
  <c r="N297" i="2"/>
  <c r="N296" i="2" s="1"/>
  <c r="P298" i="2"/>
  <c r="P297" i="2" s="1"/>
  <c r="P296" i="2" s="1"/>
  <c r="N353" i="2"/>
  <c r="N352" i="2" s="1"/>
  <c r="P354" i="2"/>
  <c r="P353" i="2" s="1"/>
  <c r="P352" i="2" s="1"/>
  <c r="N366" i="2"/>
  <c r="P367" i="2"/>
  <c r="P366" i="2" s="1"/>
  <c r="N360" i="2"/>
  <c r="N359" i="2" s="1"/>
  <c r="P361" i="2"/>
  <c r="P360" i="2" s="1"/>
  <c r="P359" i="2" s="1"/>
  <c r="N286" i="2"/>
  <c r="P287" i="2"/>
  <c r="P286" i="2" s="1"/>
  <c r="N387" i="2"/>
  <c r="N378" i="2" s="1"/>
  <c r="N377" i="2" s="1"/>
  <c r="P389" i="2"/>
  <c r="P387" i="2" s="1"/>
  <c r="N312" i="2"/>
  <c r="N305" i="2" s="1"/>
  <c r="P313" i="2"/>
  <c r="P312" i="2" s="1"/>
  <c r="P305" i="2" s="1"/>
  <c r="N288" i="2"/>
  <c r="P289" i="2"/>
  <c r="P288" i="2" s="1"/>
  <c r="AN368" i="2"/>
  <c r="AN362" i="2" s="1"/>
  <c r="P395" i="2"/>
  <c r="N281" i="2"/>
  <c r="P282" i="2"/>
  <c r="P281" i="2" s="1"/>
  <c r="N276" i="2"/>
  <c r="P277" i="2"/>
  <c r="P276" i="2" s="1"/>
  <c r="N272" i="2"/>
  <c r="N271" i="2" s="1"/>
  <c r="P273" i="2"/>
  <c r="P272" i="2" s="1"/>
  <c r="P271" i="2" s="1"/>
  <c r="N269" i="2"/>
  <c r="N268" i="2" s="1"/>
  <c r="P270" i="2"/>
  <c r="P269" i="2" s="1"/>
  <c r="P268" i="2" s="1"/>
  <c r="N254" i="2"/>
  <c r="N253" i="2" s="1"/>
  <c r="N247" i="2" s="1"/>
  <c r="P255" i="2"/>
  <c r="P254" i="2" s="1"/>
  <c r="P253" i="2" s="1"/>
  <c r="P247" i="2" s="1"/>
  <c r="N105" i="2"/>
  <c r="P106" i="2"/>
  <c r="P105" i="2" s="1"/>
  <c r="N233" i="2"/>
  <c r="P234" i="2"/>
  <c r="P233" i="2" s="1"/>
  <c r="N180" i="2"/>
  <c r="P181" i="2"/>
  <c r="P180" i="2" s="1"/>
  <c r="N235" i="2"/>
  <c r="P236" i="2"/>
  <c r="P235" i="2" s="1"/>
  <c r="N176" i="2"/>
  <c r="P177" i="2"/>
  <c r="P176" i="2" s="1"/>
  <c r="N141" i="2"/>
  <c r="P142" i="2"/>
  <c r="P141" i="2" s="1"/>
  <c r="N168" i="2"/>
  <c r="P169" i="2"/>
  <c r="P168" i="2" s="1"/>
  <c r="N75" i="2"/>
  <c r="P76" i="2"/>
  <c r="P75" i="2" s="1"/>
  <c r="P186" i="2"/>
  <c r="N217" i="2"/>
  <c r="N216" i="2" s="1"/>
  <c r="P218" i="2"/>
  <c r="P110" i="2"/>
  <c r="N213" i="2"/>
  <c r="N212" i="2" s="1"/>
  <c r="P214" i="2"/>
  <c r="P213" i="2" s="1"/>
  <c r="P212" i="2" s="1"/>
  <c r="AN163" i="2"/>
  <c r="AN162" i="2" s="1"/>
  <c r="N149" i="2"/>
  <c r="N148" i="2" s="1"/>
  <c r="N147" i="2" s="1"/>
  <c r="P150" i="2"/>
  <c r="P149" i="2" s="1"/>
  <c r="P148" i="2" s="1"/>
  <c r="P147" i="2" s="1"/>
  <c r="N231" i="2"/>
  <c r="P232" i="2"/>
  <c r="P231" i="2" s="1"/>
  <c r="N107" i="2"/>
  <c r="P108" i="2"/>
  <c r="P107" i="2" s="1"/>
  <c r="N145" i="2"/>
  <c r="P146" i="2"/>
  <c r="P145" i="2" s="1"/>
  <c r="N71" i="2"/>
  <c r="P72" i="2"/>
  <c r="P71" i="2" s="1"/>
  <c r="N44" i="2"/>
  <c r="N14" i="2" s="1"/>
  <c r="P45" i="2"/>
  <c r="P44" i="2" s="1"/>
  <c r="P14" i="2" s="1"/>
  <c r="N54" i="2"/>
  <c r="N46" i="2" s="1"/>
  <c r="P55" i="2"/>
  <c r="N172" i="2"/>
  <c r="P173" i="2"/>
  <c r="P172" i="2" s="1"/>
  <c r="N227" i="2"/>
  <c r="N220" i="2" s="1"/>
  <c r="P228" i="2"/>
  <c r="P227" i="2" s="1"/>
  <c r="P220" i="2" s="1"/>
  <c r="N660" i="2"/>
  <c r="P661" i="2"/>
  <c r="P660" i="2" s="1"/>
  <c r="N627" i="2"/>
  <c r="P628" i="2"/>
  <c r="P627" i="2" s="1"/>
  <c r="N639" i="2"/>
  <c r="P640" i="2"/>
  <c r="P639" i="2" s="1"/>
  <c r="AL215" i="2"/>
  <c r="L83" i="2"/>
  <c r="AA660" i="2"/>
  <c r="AC661" i="2"/>
  <c r="AC660" i="2" s="1"/>
  <c r="AA637" i="2"/>
  <c r="AC638" i="2"/>
  <c r="AC637" i="2" s="1"/>
  <c r="AA635" i="2"/>
  <c r="AC636" i="2"/>
  <c r="AC635" i="2" s="1"/>
  <c r="AA616" i="2"/>
  <c r="AC617" i="2"/>
  <c r="AC616" i="2" s="1"/>
  <c r="AA583" i="2"/>
  <c r="AC584" i="2"/>
  <c r="AC583" i="2" s="1"/>
  <c r="AA599" i="2"/>
  <c r="AC600" i="2"/>
  <c r="AC599" i="2" s="1"/>
  <c r="AA587" i="2"/>
  <c r="AC588" i="2"/>
  <c r="AC587" i="2" s="1"/>
  <c r="AA531" i="2"/>
  <c r="AC532" i="2"/>
  <c r="AC531" i="2" s="1"/>
  <c r="AA521" i="2"/>
  <c r="AC522" i="2"/>
  <c r="AC521" i="2" s="1"/>
  <c r="AL480" i="2"/>
  <c r="AN481" i="2"/>
  <c r="AN480" i="2" s="1"/>
  <c r="AN474" i="2" s="1"/>
  <c r="AN473" i="2" s="1"/>
  <c r="AA404" i="2"/>
  <c r="AA403" i="2" s="1"/>
  <c r="AA402" i="2" s="1"/>
  <c r="AC405" i="2"/>
  <c r="AC404" i="2" s="1"/>
  <c r="AC403" i="2" s="1"/>
  <c r="AC402" i="2" s="1"/>
  <c r="AA387" i="2"/>
  <c r="AC389" i="2"/>
  <c r="AC387" i="2" s="1"/>
  <c r="AA328" i="2"/>
  <c r="AA325" i="2" s="1"/>
  <c r="AC329" i="2"/>
  <c r="AC328" i="2" s="1"/>
  <c r="AC325" i="2" s="1"/>
  <c r="AA336" i="2"/>
  <c r="AC337" i="2"/>
  <c r="AC336" i="2" s="1"/>
  <c r="AA272" i="2"/>
  <c r="AA271" i="2" s="1"/>
  <c r="AA267" i="2" s="1"/>
  <c r="AC273" i="2"/>
  <c r="AC272" i="2" s="1"/>
  <c r="AC271" i="2" s="1"/>
  <c r="AC267" i="2" s="1"/>
  <c r="AA149" i="2"/>
  <c r="AC150" i="2"/>
  <c r="AC149" i="2" s="1"/>
  <c r="Y83" i="2"/>
  <c r="AA69" i="2"/>
  <c r="AC70" i="2"/>
  <c r="AC69" i="2" s="1"/>
  <c r="AA103" i="2"/>
  <c r="AC104" i="2"/>
  <c r="AC103" i="2" s="1"/>
  <c r="AA15" i="2"/>
  <c r="AA14" i="2" s="1"/>
  <c r="AC16" i="2"/>
  <c r="AC15" i="2" s="1"/>
  <c r="AC14" i="2" s="1"/>
  <c r="AN422" i="2"/>
  <c r="AL271" i="2"/>
  <c r="AN248" i="2"/>
  <c r="AN247" i="2" s="1"/>
  <c r="AN246" i="2" s="1"/>
  <c r="AN539" i="2"/>
  <c r="AL139" i="2"/>
  <c r="AC414" i="2"/>
  <c r="AC413" i="2" s="1"/>
  <c r="AA413" i="2"/>
  <c r="AL611" i="2"/>
  <c r="AL275" i="2"/>
  <c r="AL415" i="2"/>
  <c r="AL518" i="2"/>
  <c r="AA560" i="2"/>
  <c r="AA559" i="2" s="1"/>
  <c r="AA558" i="2" s="1"/>
  <c r="AC561" i="2"/>
  <c r="AC560" i="2" s="1"/>
  <c r="AC559" i="2" s="1"/>
  <c r="AC558" i="2" s="1"/>
  <c r="AN186" i="2"/>
  <c r="AN185" i="2" s="1"/>
  <c r="AN184" i="2" s="1"/>
  <c r="AL563" i="2"/>
  <c r="AA187" i="2"/>
  <c r="AC188" i="2"/>
  <c r="AC187" i="2" s="1"/>
  <c r="AA276" i="2"/>
  <c r="AA275" i="2" s="1"/>
  <c r="AA274" i="2" s="1"/>
  <c r="AC278" i="2"/>
  <c r="AC276" i="2" s="1"/>
  <c r="AC275" i="2" s="1"/>
  <c r="AC274" i="2" s="1"/>
  <c r="AA577" i="2"/>
  <c r="AC578" i="2"/>
  <c r="AC577" i="2" s="1"/>
  <c r="AA542" i="2"/>
  <c r="AA539" i="2" s="1"/>
  <c r="AC543" i="2"/>
  <c r="AC542" i="2" s="1"/>
  <c r="AC539" i="2" s="1"/>
  <c r="AA310" i="2"/>
  <c r="AA305" i="2" s="1"/>
  <c r="AC311" i="2"/>
  <c r="AC310" i="2" s="1"/>
  <c r="AC305" i="2" s="1"/>
  <c r="AA227" i="2"/>
  <c r="AC228" i="2"/>
  <c r="AC227" i="2" s="1"/>
  <c r="AA164" i="2"/>
  <c r="AC165" i="2"/>
  <c r="AC164" i="2" s="1"/>
  <c r="AA170" i="2"/>
  <c r="AC171" i="2"/>
  <c r="AC170" i="2" s="1"/>
  <c r="AA178" i="2"/>
  <c r="AC179" i="2"/>
  <c r="AC178" i="2" s="1"/>
  <c r="AL110" i="2"/>
  <c r="AA51" i="2"/>
  <c r="AA46" i="2" s="1"/>
  <c r="AC53" i="2"/>
  <c r="AC51" i="2" s="1"/>
  <c r="AC46" i="2" s="1"/>
  <c r="AN83" i="2"/>
  <c r="AC111" i="2"/>
  <c r="AC110" i="2" s="1"/>
  <c r="AL148" i="2"/>
  <c r="AC368" i="2"/>
  <c r="AN407" i="2"/>
  <c r="AN406" i="2" s="1"/>
  <c r="AL363" i="2"/>
  <c r="AL64" i="2"/>
  <c r="AL241" i="2"/>
  <c r="AC260" i="2"/>
  <c r="AL296" i="2"/>
  <c r="AL368" i="2"/>
  <c r="AN486" i="2"/>
  <c r="AL513" i="2"/>
  <c r="AA644" i="2"/>
  <c r="AC645" i="2"/>
  <c r="AC644" i="2" s="1"/>
  <c r="AA627" i="2"/>
  <c r="AC628" i="2"/>
  <c r="AC627" i="2" s="1"/>
  <c r="AA620" i="2"/>
  <c r="AC621" i="2"/>
  <c r="AC620" i="2" s="1"/>
  <c r="AA609" i="2"/>
  <c r="AA604" i="2" s="1"/>
  <c r="AC610" i="2"/>
  <c r="AC609" i="2" s="1"/>
  <c r="AC604" i="2" s="1"/>
  <c r="AA597" i="2"/>
  <c r="AC598" i="2"/>
  <c r="AC597" i="2" s="1"/>
  <c r="AA589" i="2"/>
  <c r="AC590" i="2"/>
  <c r="AC589" i="2" s="1"/>
  <c r="AA537" i="2"/>
  <c r="AC538" i="2"/>
  <c r="AC537" i="2" s="1"/>
  <c r="AA519" i="2"/>
  <c r="AC520" i="2"/>
  <c r="AC519" i="2" s="1"/>
  <c r="AA480" i="2"/>
  <c r="AC481" i="2"/>
  <c r="AC480" i="2" s="1"/>
  <c r="AA453" i="2"/>
  <c r="AA452" i="2" s="1"/>
  <c r="AC455" i="2"/>
  <c r="AC453" i="2" s="1"/>
  <c r="AC452" i="2" s="1"/>
  <c r="AA408" i="2"/>
  <c r="AC410" i="2"/>
  <c r="AC408" i="2" s="1"/>
  <c r="AC407" i="2" s="1"/>
  <c r="AA385" i="2"/>
  <c r="AA378" i="2" s="1"/>
  <c r="AC386" i="2"/>
  <c r="AC385" i="2" s="1"/>
  <c r="AC378" i="2" s="1"/>
  <c r="AA340" i="2"/>
  <c r="AC341" i="2"/>
  <c r="AC340" i="2" s="1"/>
  <c r="AA338" i="2"/>
  <c r="AC339" i="2"/>
  <c r="AC338" i="2" s="1"/>
  <c r="AA258" i="2"/>
  <c r="AA257" i="2" s="1"/>
  <c r="AC259" i="2"/>
  <c r="AC258" i="2" s="1"/>
  <c r="AC257" i="2" s="1"/>
  <c r="AA151" i="2"/>
  <c r="AC152" i="2"/>
  <c r="AC151" i="2" s="1"/>
  <c r="AA73" i="2"/>
  <c r="AC74" i="2"/>
  <c r="AC73" i="2" s="1"/>
  <c r="AA71" i="2"/>
  <c r="AC72" i="2"/>
  <c r="AC71" i="2" s="1"/>
  <c r="AA364" i="2"/>
  <c r="AA363" i="2" s="1"/>
  <c r="AA362" i="2" s="1"/>
  <c r="AC365" i="2"/>
  <c r="AC364" i="2" s="1"/>
  <c r="AC363" i="2" s="1"/>
  <c r="AL248" i="2"/>
  <c r="AL343" i="2"/>
  <c r="AL539" i="2"/>
  <c r="AL626" i="2"/>
  <c r="AL668" i="2" s="1"/>
  <c r="AL528" i="2"/>
  <c r="AN568" i="2"/>
  <c r="AN562" i="2" s="1"/>
  <c r="AL604" i="2"/>
  <c r="AA618" i="2"/>
  <c r="AA611" i="2" s="1"/>
  <c r="AC619" i="2"/>
  <c r="AC618" i="2" s="1"/>
  <c r="AA217" i="2"/>
  <c r="AA216" i="2" s="1"/>
  <c r="AC218" i="2"/>
  <c r="AC217" i="2" s="1"/>
  <c r="AC216" i="2" s="1"/>
  <c r="AL402" i="2"/>
  <c r="AL508" i="2"/>
  <c r="AL503" i="2"/>
  <c r="AC230" i="2"/>
  <c r="AL230" i="2"/>
  <c r="AA260" i="2"/>
  <c r="AL488" i="2"/>
  <c r="AL553" i="2"/>
  <c r="AC483" i="2"/>
  <c r="AC482" i="2" s="1"/>
  <c r="AA482" i="2"/>
  <c r="AC426" i="2"/>
  <c r="AC425" i="2" s="1"/>
  <c r="AC424" i="2" s="1"/>
  <c r="AA425" i="2"/>
  <c r="AA424" i="2" s="1"/>
  <c r="AA238" i="2"/>
  <c r="AA237" i="2" s="1"/>
  <c r="AA229" i="2" s="1"/>
  <c r="AC239" i="2"/>
  <c r="AC238" i="2" s="1"/>
  <c r="AC237" i="2" s="1"/>
  <c r="AA570" i="2"/>
  <c r="AC571" i="2"/>
  <c r="AC570" i="2" s="1"/>
  <c r="AA506" i="2"/>
  <c r="AA503" i="2" s="1"/>
  <c r="AA502" i="2" s="1"/>
  <c r="AA486" i="2" s="1"/>
  <c r="AC507" i="2"/>
  <c r="AC506" i="2" s="1"/>
  <c r="AC503" i="2" s="1"/>
  <c r="AC502" i="2" s="1"/>
  <c r="AC486" i="2" s="1"/>
  <c r="AA299" i="2"/>
  <c r="AA296" i="2" s="1"/>
  <c r="AC300" i="2"/>
  <c r="AC299" i="2" s="1"/>
  <c r="AC296" i="2" s="1"/>
  <c r="AA199" i="2"/>
  <c r="AA186" i="2" s="1"/>
  <c r="AA185" i="2" s="1"/>
  <c r="AC200" i="2"/>
  <c r="AC199" i="2" s="1"/>
  <c r="AA182" i="2"/>
  <c r="AC183" i="2"/>
  <c r="AC182" i="2" s="1"/>
  <c r="AA168" i="2"/>
  <c r="AC169" i="2"/>
  <c r="AC168" i="2" s="1"/>
  <c r="AA174" i="2"/>
  <c r="AC175" i="2"/>
  <c r="AC174" i="2" s="1"/>
  <c r="AA88" i="2"/>
  <c r="AC89" i="2"/>
  <c r="AC88" i="2" s="1"/>
  <c r="Y64" i="2"/>
  <c r="AA224" i="2"/>
  <c r="AC225" i="2"/>
  <c r="AC224" i="2" s="1"/>
  <c r="AL46" i="2"/>
  <c r="AC247" i="2"/>
  <c r="AL260" i="2"/>
  <c r="AL378" i="2"/>
  <c r="AN626" i="2"/>
  <c r="AN668" i="2" s="1"/>
  <c r="AA288" i="2"/>
  <c r="AA285" i="2" s="1"/>
  <c r="AC289" i="2"/>
  <c r="AC288" i="2" s="1"/>
  <c r="AC285" i="2" s="1"/>
  <c r="AL559" i="2"/>
  <c r="AN13" i="2"/>
  <c r="AN64" i="2"/>
  <c r="AL163" i="2"/>
  <c r="AL186" i="2"/>
  <c r="AL335" i="2"/>
  <c r="AL452" i="2"/>
  <c r="AL407" i="2"/>
  <c r="Y611" i="2"/>
  <c r="Y220" i="2"/>
  <c r="Y215" i="2" s="1"/>
  <c r="Y486" i="2"/>
  <c r="Y163" i="2"/>
  <c r="Y162" i="2" s="1"/>
  <c r="Y109" i="2" s="1"/>
  <c r="Y13" i="2"/>
  <c r="Y650" i="2"/>
  <c r="Y643" i="2" s="1"/>
  <c r="AA651" i="2"/>
  <c r="N155" i="2"/>
  <c r="N154" i="2" s="1"/>
  <c r="N153" i="2" s="1"/>
  <c r="AJ283" i="2"/>
  <c r="F624" i="2"/>
  <c r="F669" i="2" s="1"/>
  <c r="F677" i="2" s="1"/>
  <c r="Y569" i="2"/>
  <c r="L569" i="2"/>
  <c r="L267" i="2"/>
  <c r="L285" i="2"/>
  <c r="L423" i="2"/>
  <c r="L539" i="2"/>
  <c r="L527" i="2" s="1"/>
  <c r="L516" i="2" s="1"/>
  <c r="L406" i="2"/>
  <c r="L342" i="2"/>
  <c r="W184" i="2"/>
  <c r="L230" i="2"/>
  <c r="L229" i="2" s="1"/>
  <c r="L163" i="2"/>
  <c r="L162" i="2" s="1"/>
  <c r="L109" i="2" s="1"/>
  <c r="N363" i="2"/>
  <c r="L275" i="2"/>
  <c r="L274" i="2" s="1"/>
  <c r="L378" i="2"/>
  <c r="L377" i="2" s="1"/>
  <c r="L363" i="2"/>
  <c r="L362" i="2" s="1"/>
  <c r="L64" i="2"/>
  <c r="L215" i="2"/>
  <c r="J362" i="2"/>
  <c r="L618" i="2"/>
  <c r="N619" i="2"/>
  <c r="L658" i="2"/>
  <c r="L643" i="2" s="1"/>
  <c r="N659" i="2"/>
  <c r="L480" i="2"/>
  <c r="L474" i="2" s="1"/>
  <c r="L473" i="2" s="1"/>
  <c r="N481" i="2"/>
  <c r="W109" i="2"/>
  <c r="L616" i="2"/>
  <c r="N617" i="2"/>
  <c r="L612" i="2"/>
  <c r="N614" i="2"/>
  <c r="L637" i="2"/>
  <c r="L626" i="2" s="1"/>
  <c r="N638" i="2"/>
  <c r="L14" i="2"/>
  <c r="L13" i="2" s="1"/>
  <c r="H12" i="2"/>
  <c r="H283" i="2"/>
  <c r="Y276" i="2"/>
  <c r="Y275" i="2" s="1"/>
  <c r="Y274" i="2" s="1"/>
  <c r="Y246" i="2" s="1"/>
  <c r="W63" i="2"/>
  <c r="W12" i="2" s="1"/>
  <c r="W568" i="2"/>
  <c r="W562" i="2" s="1"/>
  <c r="W668" i="2"/>
  <c r="J342" i="2"/>
  <c r="J527" i="2"/>
  <c r="J611" i="2"/>
  <c r="J215" i="2"/>
  <c r="J267" i="2"/>
  <c r="J474" i="2"/>
  <c r="J502" i="2"/>
  <c r="J626" i="2"/>
  <c r="J153" i="2"/>
  <c r="J643" i="2"/>
  <c r="J147" i="2"/>
  <c r="J508" i="2"/>
  <c r="J274" i="2"/>
  <c r="J13" i="2"/>
  <c r="J63" i="2"/>
  <c r="J423" i="2"/>
  <c r="AH624" i="2"/>
  <c r="AH669" i="2" s="1"/>
  <c r="AH677" i="2" s="1"/>
  <c r="J284" i="2"/>
  <c r="J406" i="2"/>
  <c r="J377" i="2"/>
  <c r="J256" i="2"/>
  <c r="U624" i="2"/>
  <c r="U669" i="2" s="1"/>
  <c r="U677" i="2" s="1"/>
  <c r="W246" i="2"/>
  <c r="W283" i="2"/>
  <c r="AL63" i="2" l="1"/>
  <c r="AC423" i="2"/>
  <c r="N362" i="2"/>
  <c r="Y668" i="2"/>
  <c r="P487" i="2"/>
  <c r="AC377" i="2"/>
  <c r="P64" i="2"/>
  <c r="P54" i="2"/>
  <c r="P46" i="2" s="1"/>
  <c r="P13" i="2" s="1"/>
  <c r="P230" i="2"/>
  <c r="P229" i="2" s="1"/>
  <c r="P83" i="2"/>
  <c r="AJ624" i="2"/>
  <c r="AJ669" i="2" s="1"/>
  <c r="AJ677" i="2" s="1"/>
  <c r="Y184" i="2"/>
  <c r="AN527" i="2"/>
  <c r="AN516" i="2" s="1"/>
  <c r="AC528" i="2"/>
  <c r="AC527" i="2" s="1"/>
  <c r="AC256" i="2"/>
  <c r="AC246" i="2" s="1"/>
  <c r="Y568" i="2"/>
  <c r="Y562" i="2" s="1"/>
  <c r="N163" i="2"/>
  <c r="N162" i="2" s="1"/>
  <c r="AN284" i="2"/>
  <c r="AN283" i="2" s="1"/>
  <c r="Y516" i="2"/>
  <c r="N267" i="2"/>
  <c r="N406" i="2"/>
  <c r="N423" i="2"/>
  <c r="N342" i="2"/>
  <c r="AA377" i="2"/>
  <c r="N215" i="2"/>
  <c r="AC362" i="2"/>
  <c r="L284" i="2"/>
  <c r="L283" i="2" s="1"/>
  <c r="L63" i="2"/>
  <c r="L12" i="2" s="1"/>
  <c r="P217" i="2"/>
  <c r="P216" i="2" s="1"/>
  <c r="P215" i="2" s="1"/>
  <c r="P378" i="2"/>
  <c r="P377" i="2" s="1"/>
  <c r="N335" i="2"/>
  <c r="AA220" i="2"/>
  <c r="AA215" i="2" s="1"/>
  <c r="AA184" i="2" s="1"/>
  <c r="P335" i="2"/>
  <c r="AC611" i="2"/>
  <c r="AC518" i="2"/>
  <c r="AC517" i="2" s="1"/>
  <c r="AN109" i="2"/>
  <c r="Y63" i="2"/>
  <c r="N64" i="2"/>
  <c r="AN63" i="2"/>
  <c r="AN12" i="2" s="1"/>
  <c r="N185" i="2"/>
  <c r="P163" i="2"/>
  <c r="P162" i="2" s="1"/>
  <c r="P185" i="2"/>
  <c r="AA13" i="2"/>
  <c r="P569" i="2"/>
  <c r="AA569" i="2"/>
  <c r="AA568" i="2" s="1"/>
  <c r="AA562" i="2" s="1"/>
  <c r="AL284" i="2"/>
  <c r="AA163" i="2"/>
  <c r="AA162" i="2" s="1"/>
  <c r="N569" i="2"/>
  <c r="N13" i="2"/>
  <c r="N83" i="2"/>
  <c r="Y283" i="2"/>
  <c r="N539" i="2"/>
  <c r="N527" i="2" s="1"/>
  <c r="N516" i="2" s="1"/>
  <c r="Y12" i="2"/>
  <c r="AA335" i="2"/>
  <c r="AA284" i="2" s="1"/>
  <c r="AA626" i="2"/>
  <c r="N285" i="2"/>
  <c r="Y422" i="2"/>
  <c r="P539" i="2"/>
  <c r="P527" i="2" s="1"/>
  <c r="P516" i="2" s="1"/>
  <c r="N616" i="2"/>
  <c r="P617" i="2"/>
  <c r="P616" i="2" s="1"/>
  <c r="N612" i="2"/>
  <c r="P614" i="2"/>
  <c r="P612" i="2" s="1"/>
  <c r="AC569" i="2"/>
  <c r="N618" i="2"/>
  <c r="P619" i="2"/>
  <c r="P618" i="2" s="1"/>
  <c r="AC406" i="2"/>
  <c r="AA407" i="2"/>
  <c r="AA406" i="2" s="1"/>
  <c r="P406" i="2"/>
  <c r="N480" i="2"/>
  <c r="N474" i="2" s="1"/>
  <c r="N473" i="2" s="1"/>
  <c r="P481" i="2"/>
  <c r="P480" i="2" s="1"/>
  <c r="P474" i="2" s="1"/>
  <c r="P473" i="2" s="1"/>
  <c r="P423" i="2"/>
  <c r="P342" i="2"/>
  <c r="P285" i="2"/>
  <c r="P363" i="2"/>
  <c r="P362" i="2" s="1"/>
  <c r="P275" i="2"/>
  <c r="P274" i="2" s="1"/>
  <c r="N275" i="2"/>
  <c r="N274" i="2" s="1"/>
  <c r="P267" i="2"/>
  <c r="AC229" i="2"/>
  <c r="AC83" i="2"/>
  <c r="N230" i="2"/>
  <c r="N229" i="2" s="1"/>
  <c r="P140" i="2"/>
  <c r="P139" i="2" s="1"/>
  <c r="AC220" i="2"/>
  <c r="AC215" i="2" s="1"/>
  <c r="AA83" i="2"/>
  <c r="N140" i="2"/>
  <c r="N139" i="2" s="1"/>
  <c r="N637" i="2"/>
  <c r="N626" i="2" s="1"/>
  <c r="P638" i="2"/>
  <c r="P637" i="2" s="1"/>
  <c r="P626" i="2" s="1"/>
  <c r="N658" i="2"/>
  <c r="N643" i="2" s="1"/>
  <c r="P659" i="2"/>
  <c r="P658" i="2" s="1"/>
  <c r="P643" i="2" s="1"/>
  <c r="AC626" i="2"/>
  <c r="AL502" i="2"/>
  <c r="AL153" i="2"/>
  <c r="AA256" i="2"/>
  <c r="AA246" i="2" s="1"/>
  <c r="AA474" i="2"/>
  <c r="AA473" i="2" s="1"/>
  <c r="AL512" i="2"/>
  <c r="AL240" i="2"/>
  <c r="AC163" i="2"/>
  <c r="AC162" i="2" s="1"/>
  <c r="AC186" i="2"/>
  <c r="AC185" i="2" s="1"/>
  <c r="AC13" i="2"/>
  <c r="AC64" i="2"/>
  <c r="AA148" i="2"/>
  <c r="AA147" i="2" s="1"/>
  <c r="AA650" i="2"/>
  <c r="AA643" i="2" s="1"/>
  <c r="AC651" i="2"/>
  <c r="AC650" i="2" s="1"/>
  <c r="AC643" i="2" s="1"/>
  <c r="AL162" i="2"/>
  <c r="AL558" i="2"/>
  <c r="AL487" i="2"/>
  <c r="AL229" i="2"/>
  <c r="AL247" i="2"/>
  <c r="AL147" i="2"/>
  <c r="AL406" i="2"/>
  <c r="AA64" i="2"/>
  <c r="AL474" i="2"/>
  <c r="AA528" i="2"/>
  <c r="AA527" i="2" s="1"/>
  <c r="AL256" i="2"/>
  <c r="AL342" i="2"/>
  <c r="AA423" i="2"/>
  <c r="AL568" i="2"/>
  <c r="AL362" i="2"/>
  <c r="AL517" i="2"/>
  <c r="AL267" i="2"/>
  <c r="AL423" i="2"/>
  <c r="AL185" i="2"/>
  <c r="AL377" i="2"/>
  <c r="AL13" i="2"/>
  <c r="AL527" i="2"/>
  <c r="AC474" i="2"/>
  <c r="AC473" i="2" s="1"/>
  <c r="AC422" i="2" s="1"/>
  <c r="AL274" i="2"/>
  <c r="AC148" i="2"/>
  <c r="AC147" i="2" s="1"/>
  <c r="AC335" i="2"/>
  <c r="AC284" i="2" s="1"/>
  <c r="AA518" i="2"/>
  <c r="AA517" i="2" s="1"/>
  <c r="L422" i="2"/>
  <c r="L246" i="2"/>
  <c r="L611" i="2"/>
  <c r="L568" i="2" s="1"/>
  <c r="L562" i="2" s="1"/>
  <c r="H624" i="2"/>
  <c r="H669" i="2" s="1"/>
  <c r="H677" i="2" s="1"/>
  <c r="L184" i="2"/>
  <c r="L668" i="2"/>
  <c r="W624" i="2"/>
  <c r="W669" i="2" s="1"/>
  <c r="W677" i="2" s="1"/>
  <c r="J668" i="2"/>
  <c r="J246" i="2"/>
  <c r="J568" i="2"/>
  <c r="J283" i="2"/>
  <c r="J109" i="2"/>
  <c r="J486" i="2"/>
  <c r="J473" i="2"/>
  <c r="J422" i="2" s="1"/>
  <c r="J184" i="2"/>
  <c r="J12" i="2"/>
  <c r="J516" i="2"/>
  <c r="P486" i="2" l="1"/>
  <c r="P63" i="2"/>
  <c r="N63" i="2"/>
  <c r="N12" i="2" s="1"/>
  <c r="N109" i="2"/>
  <c r="AC109" i="2"/>
  <c r="AA63" i="2"/>
  <c r="AA12" i="2" s="1"/>
  <c r="AC516" i="2"/>
  <c r="AC568" i="2"/>
  <c r="AC562" i="2" s="1"/>
  <c r="N246" i="2"/>
  <c r="P422" i="2"/>
  <c r="AC668" i="2"/>
  <c r="N668" i="2"/>
  <c r="N422" i="2"/>
  <c r="AC283" i="2"/>
  <c r="AA668" i="2"/>
  <c r="P284" i="2"/>
  <c r="P283" i="2" s="1"/>
  <c r="N284" i="2"/>
  <c r="N283" i="2" s="1"/>
  <c r="P12" i="2"/>
  <c r="P184" i="2"/>
  <c r="AA283" i="2"/>
  <c r="P109" i="2"/>
  <c r="N184" i="2"/>
  <c r="AN624" i="2"/>
  <c r="AN669" i="2" s="1"/>
  <c r="Y624" i="2"/>
  <c r="Y669" i="2" s="1"/>
  <c r="AA516" i="2"/>
  <c r="AA109" i="2"/>
  <c r="AC63" i="2"/>
  <c r="AC12" i="2" s="1"/>
  <c r="AL109" i="2"/>
  <c r="N611" i="2"/>
  <c r="N568" i="2" s="1"/>
  <c r="N562" i="2" s="1"/>
  <c r="P611" i="2"/>
  <c r="P568" i="2" s="1"/>
  <c r="P562" i="2" s="1"/>
  <c r="AA422" i="2"/>
  <c r="P246" i="2"/>
  <c r="AC184" i="2"/>
  <c r="P668" i="2"/>
  <c r="AL516" i="2"/>
  <c r="AL473" i="2"/>
  <c r="AL246" i="2"/>
  <c r="AL184" i="2"/>
  <c r="AL486" i="2"/>
  <c r="AL283" i="2"/>
  <c r="AL12" i="2"/>
  <c r="AL562" i="2"/>
  <c r="L624" i="2"/>
  <c r="L669" i="2" s="1"/>
  <c r="J562" i="2"/>
  <c r="N624" i="2" l="1"/>
  <c r="N669" i="2" s="1"/>
  <c r="AC624" i="2"/>
  <c r="AC669" i="2" s="1"/>
  <c r="AA624" i="2"/>
  <c r="AA669" i="2" s="1"/>
  <c r="P624" i="2"/>
  <c r="AL422" i="2"/>
  <c r="J624" i="2"/>
  <c r="P669" i="2" l="1"/>
  <c r="AL624" i="2"/>
  <c r="J669" i="2"/>
  <c r="AL669" i="2" l="1"/>
  <c r="J677" i="2"/>
</calcChain>
</file>

<file path=xl/sharedStrings.xml><?xml version="1.0" encoding="utf-8"?>
<sst xmlns="http://schemas.openxmlformats.org/spreadsheetml/2006/main" count="6746" uniqueCount="909">
  <si>
    <t>620</t>
  </si>
  <si>
    <t>Муниципальное казенное учреждение "Контрольно-счетная палата Соликамского городского округа"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</si>
  <si>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</si>
  <si>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</si>
  <si>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9100000000</t>
  </si>
  <si>
    <t>Обеспечение деятельности органов местного самоуправления</t>
  </si>
  <si>
    <t>9100000030</t>
  </si>
  <si>
    <t>Председатель Контрольно-счетной палаты Соликамского городского округа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</si>
  <si>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</si>
  <si>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</si>
  <si>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9100000040</t>
  </si>
  <si>
    <t>200</t>
  </si>
  <si>
    <t>Закупка товаров, работ и услуг для обеспечения государственных (муниципальных) нужд</t>
  </si>
  <si>
    <t>9100000150</t>
  </si>
  <si>
    <t>Обеспечение представительской деятельности органов местного самоуправления</t>
  </si>
  <si>
    <t>0113</t>
  </si>
  <si>
    <t>Другие общегосударственные вопросы</t>
  </si>
  <si>
    <t>9200000000</t>
  </si>
  <si>
    <t>Мероприятия, осуществляемые органами местного самоуправления в рамках непрограммных направлений расходов</t>
  </si>
  <si>
    <t>9200000070</t>
  </si>
  <si>
    <t>Опубликование муниципальных правовых актов, оплата услуг по размещению информации о деятельности органов местного самоуправления</t>
  </si>
  <si>
    <t>0705</t>
  </si>
  <si>
    <t>Профессиональная подготовка, переподготовка и повышение квалификации</t>
  </si>
  <si>
    <t>621</t>
  </si>
  <si>
    <t>Дума Соликамского городского округа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</si>
  <si>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</si>
  <si>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</si>
  <si>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800</t>
  </si>
  <si>
    <t>Иные бюджетные ассигнования</t>
  </si>
  <si>
    <t>9100000060</t>
  </si>
  <si>
    <t>Депутаты, работающие на непостоянной основе</t>
  </si>
  <si>
    <t>9100020010</t>
  </si>
  <si>
    <t>Компенсации депутатам за время осуществления полномочий</t>
  </si>
  <si>
    <t>300</t>
  </si>
  <si>
    <t>Социальное обеспечение и иные выплаты населению</t>
  </si>
  <si>
    <t>622</t>
  </si>
  <si>
    <t>Администрация Соликамского городского округа</t>
  </si>
  <si>
    <t>0102</t>
  </si>
  <si>
    <t>Функционирование высшего должностного лица субъекта Российской Федерации и муниципального образования</t>
  </si>
  <si>
    <t>9100000010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</si>
  <si>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</si>
  <si>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</si>
  <si>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0900000000</t>
  </si>
  <si>
    <t>Муниципальная программа "Социальная поддержка и охрана здоровья граждан в Соликамском городском округе"</t>
  </si>
  <si>
    <t>0920000000</t>
  </si>
  <si>
    <t>Подпрограмма "Укрепление общественного здоровья и социальная поддержка отдельных категорий граждан в Соликамском городском округе"</t>
  </si>
  <si>
    <t>0920200000</t>
  </si>
  <si>
    <t>Основное мероприятие "Муниципальная поддержка отдельных категорий граждан"</t>
  </si>
  <si>
    <t>092022С090</t>
  </si>
  <si>
    <t>Организация осуществления государственных полномочий по обеспечению жилыми помещениями детей-сирот и детей, оставшихся без попечения родителей, лиц из числа детей-сирот и детей, оставшихся без попечения родителей</t>
  </si>
  <si>
    <t>092022С190</t>
  </si>
  <si>
    <t>Обеспечение жилыми помещениями реабилитированных лиц, имеющих инвалидность или являющихся пенсионерами, и проживающих совместно членов их семей</t>
  </si>
  <si>
    <t>1000000000</t>
  </si>
  <si>
    <t>Муниципальная программа "Ресурсное обеспечение деятельности органов местного самоуправления Соликамского городского округа"</t>
  </si>
  <si>
    <t>1090000000</t>
  </si>
  <si>
    <t>Подпрограмма "Обеспечение реализации муниципальной программы "Ресурсное обеспечение деятельности органов местного самоуправления Соликамского городского округа"</t>
  </si>
  <si>
    <t>1090100000</t>
  </si>
  <si>
    <t>Основное мероприятие "Качественное исполнение функции главного распорядителя (главного администратора) бюджетных средств"</t>
  </si>
  <si>
    <t>1090100040</t>
  </si>
  <si>
    <t>Содержание аппарата</t>
  </si>
  <si>
    <t>1090100150</t>
  </si>
  <si>
    <t>109012T060</t>
  </si>
  <si>
    <t>109012П040</t>
  </si>
  <si>
    <t>Составление протоколов об административных правонарушениях</t>
  </si>
  <si>
    <t>109012П060</t>
  </si>
  <si>
    <t>Осуществление полномочий по созданию и организации деятельности административных комиссий</t>
  </si>
  <si>
    <t>109012С050</t>
  </si>
  <si>
    <t>109012С250</t>
  </si>
  <si>
    <t>Осуществление государственных полномочий по постановке на учет граждан, имеющих право на получение жилищных субсидий в связи с переселением из районов Крайнего Севера и приравненных к ним местностей</t>
  </si>
  <si>
    <t>0105</t>
  </si>
  <si>
    <t>Судебная система</t>
  </si>
  <si>
    <t>1090151200</t>
  </si>
  <si>
    <t>Осуществление полномочий по составлению (изменению, дополнению) списков кандидатов в присяжные заседатели федеральных судов общей юрисдикции в Российской Федерации</t>
  </si>
  <si>
    <t>0111</t>
  </si>
  <si>
    <t>Резервные фонды</t>
  </si>
  <si>
    <t>9200000090</t>
  </si>
  <si>
    <t>0300000000</t>
  </si>
  <si>
    <t>Муниципальная программа "Развитие комплексной безопасности на территории Соликамского городского округа, развитие АПК "Безопасный город""</t>
  </si>
  <si>
    <t>0310000000</t>
  </si>
  <si>
    <t>Подпрограмма "Общественная безопасность на территории Соликамского городского округа"</t>
  </si>
  <si>
    <t>0310500000</t>
  </si>
  <si>
    <t>Основное мероприятие "Обеспечение информационной безопасности в структурных подразделениях и отраслевых (функциональных) органах администрации Соликамского городского округа"</t>
  </si>
  <si>
    <t>0310501110</t>
  </si>
  <si>
    <t>Обеспечение технической защиты информации</t>
  </si>
  <si>
    <t>0800000000</t>
  </si>
  <si>
    <t>Муниципальная программа "Развитие общественного самоуправления в Соликамском городском округе"</t>
  </si>
  <si>
    <t>0810000000</t>
  </si>
  <si>
    <t>Подпрограмма "Поддержка и развитие общественных инициатив в Соликамском городском округе"</t>
  </si>
  <si>
    <t>0810100000</t>
  </si>
  <si>
    <t>Основное мероприятие "Развитие взаимодействия органов местного самоуправления с гражданским обществом "</t>
  </si>
  <si>
    <t>0810101310</t>
  </si>
  <si>
    <t>Развитие общественных инициатив, поддержка социально ориентированных некоммерческих организаций</t>
  </si>
  <si>
    <t>600</t>
  </si>
  <si>
    <t>Предоставление субсидий бюджетным, автономным учреждениям и иным некоммерческим организациям</t>
  </si>
  <si>
    <t>0840000000</t>
  </si>
  <si>
    <t>Подпрограмма "Укрепление гражданского единства и межнационального согласия в Соликамском городском округе"</t>
  </si>
  <si>
    <t>0840100000</t>
  </si>
  <si>
    <t>Основное мероприятие "Содействие формированию гармоничной межнациональной и межконфессиональной ситуации в Соликамском городском округе"</t>
  </si>
  <si>
    <t>1010000000</t>
  </si>
  <si>
    <t>Подпрограмма "Развитие муниципальной службы в Соликамском городском округе"</t>
  </si>
  <si>
    <t>1010100000</t>
  </si>
  <si>
    <t>Основное мероприятие "Развитие и совершенствование муниципальной службы в администрации Соликамского городского округа и ее отраслевых (функциональных) органах"</t>
  </si>
  <si>
    <t>1010101010</t>
  </si>
  <si>
    <t>Мероприятия по развитию управленческих кадров</t>
  </si>
  <si>
    <t>1090100070</t>
  </si>
  <si>
    <t>1090101020</t>
  </si>
  <si>
    <t>Предоставление услуг и мероприятия по хранению, комплектованию, использованию архивных документов</t>
  </si>
  <si>
    <t>1090120030</t>
  </si>
  <si>
    <t>Выплаты Почетным гражданам и поощрений к Почетной грамоте</t>
  </si>
  <si>
    <t>109012К080</t>
  </si>
  <si>
    <t>Обеспечение хранения, комплектования, учета и использования архивных документов государственной части документов архивного фонда Пермского края</t>
  </si>
  <si>
    <t>1090159300</t>
  </si>
  <si>
    <t>Государственная регистрация актов гражданского состояния</t>
  </si>
  <si>
    <t>1090300000</t>
  </si>
  <si>
    <t>Основное мероприятие "Обеспечение выполнения функций органа местного самоуправления по соответствующему направлению деятельности"</t>
  </si>
  <si>
    <t>1090300130</t>
  </si>
  <si>
    <t>Обеспечение деятельности прочих учреждений</t>
  </si>
  <si>
    <t>1090300150</t>
  </si>
  <si>
    <t>1090301100</t>
  </si>
  <si>
    <t>Обеспечение качества предоставления услуг и выполнения функций</t>
  </si>
  <si>
    <t>92000SP040</t>
  </si>
  <si>
    <t>92000SP080</t>
  </si>
  <si>
    <t>0309</t>
  </si>
  <si>
    <t>Гражданская оборона</t>
  </si>
  <si>
    <t>0320000000</t>
  </si>
  <si>
    <t>Подпрограмма "Развитие безопасности жизнедеятельности населения Соликамского городского округа"</t>
  </si>
  <si>
    <t>0320100000</t>
  </si>
  <si>
    <t>Основное мероприятие "Защита населения и территорий от чрезвычайных ситуаций, выполнение мероприятий по гражданской обороне"</t>
  </si>
  <si>
    <t>0320103110</t>
  </si>
  <si>
    <t>Мероприятия по гражданской обороне, предупреждению и ликвидации чрезвычайных ситуаций</t>
  </si>
  <si>
    <t>0390000000</t>
  </si>
  <si>
    <t>Подпрограмма "Обеспечение реализации муниципальной программы "Развитие комплексной безопасности на территории Соликамского городского округа, развитие АПК "Безопасный город""</t>
  </si>
  <si>
    <t>0390100000</t>
  </si>
  <si>
    <t>0390100080</t>
  </si>
  <si>
    <t>Обеспечение деятельности казенных учреждений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</si>
  <si>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</si>
  <si>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</si>
  <si>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0320200000</t>
  </si>
  <si>
    <t>Основное мероприятие "Создание эффективной системы пожарной безопасности "</t>
  </si>
  <si>
    <t>0320203210</t>
  </si>
  <si>
    <t>Выполнение мероприятий по обеспечению первичных мер пожарной безопасности</t>
  </si>
  <si>
    <t>0320205230</t>
  </si>
  <si>
    <t>Содержание источников противопожарного водоснабжения</t>
  </si>
  <si>
    <t>400</t>
  </si>
  <si>
    <t>Капитальные вложения в объекты государственной (муниципальной) собственности</t>
  </si>
  <si>
    <t>0314</t>
  </si>
  <si>
    <t>Другие вопросы в области национальной безопасности и правоохранительной деятельности</t>
  </si>
  <si>
    <t>0310100000</t>
  </si>
  <si>
    <t>Основное мероприятие "Снижение количества преступлений, зарегистрированных в округе"</t>
  </si>
  <si>
    <t>0310103310</t>
  </si>
  <si>
    <t>Мероприятия по охране общественного порядка и профилактике правонарушений</t>
  </si>
  <si>
    <t>03101SП020</t>
  </si>
  <si>
    <t>0405</t>
  </si>
  <si>
    <t>Сельское хозяйство и рыболовство</t>
  </si>
  <si>
    <t>031012У090</t>
  </si>
  <si>
    <t>Организация мероприятий при осуществлении деятельности по обращению с животными без владельцев</t>
  </si>
  <si>
    <t>031012У100</t>
  </si>
  <si>
    <t>Администрирование государственных полномочий по организации мероприятий при осуществлении деятельности по обращению с животными без владельцев</t>
  </si>
  <si>
    <t>0400000000</t>
  </si>
  <si>
    <t>Муниципальная программа "Экономическое развитие Соликамского городского округа"</t>
  </si>
  <si>
    <t>0430000000</t>
  </si>
  <si>
    <t>Подпрограмма "Поддержка сельского хозяйства в Соликамском городском округе"</t>
  </si>
  <si>
    <t>0430100000</t>
  </si>
  <si>
    <t>Основное мероприятие "Обеспечения развития отраслей сельскохозяйственного производства"</t>
  </si>
  <si>
    <t>0430104310</t>
  </si>
  <si>
    <t>Развитие сельского хозяйства и регулирование рынков сельскохозяйственной продукции</t>
  </si>
  <si>
    <t>0430200000</t>
  </si>
  <si>
    <t>Основное мероприятие "Повышение эффективности использования земель сельскохозяйственного назначения"</t>
  </si>
  <si>
    <t>0430204320</t>
  </si>
  <si>
    <t>Создание условий для эффективного использования земель сельскохозяйственного назначения</t>
  </si>
  <si>
    <t>0500000000</t>
  </si>
  <si>
    <t>Муниципальная программа "Развитие инфраструктуры и комфортной среды Соликамского городского округа"</t>
  </si>
  <si>
    <t>0510000000</t>
  </si>
  <si>
    <t>0510100000</t>
  </si>
  <si>
    <t>Основное мероприятие "Формирование благоприятных и комфортных условий проживания граждан"</t>
  </si>
  <si>
    <t>05101SУ200</t>
  </si>
  <si>
    <t>0407</t>
  </si>
  <si>
    <t>Лесное хозяйство</t>
  </si>
  <si>
    <t>0320204110</t>
  </si>
  <si>
    <t>Мероприятия по противопожарной защите лесов</t>
  </si>
  <si>
    <t>0340000000</t>
  </si>
  <si>
    <t>Подпрограмма "Охрана окружающей среды Соликамского городского округа"</t>
  </si>
  <si>
    <t>0340100000</t>
  </si>
  <si>
    <t>Основное мероприятие "Повышение экологической безопасности"</t>
  </si>
  <si>
    <t>0340104120</t>
  </si>
  <si>
    <t>Охрана, использование и воспроизводство городских лесов</t>
  </si>
  <si>
    <t>0408</t>
  </si>
  <si>
    <t>Транспорт</t>
  </si>
  <si>
    <t>0590000000</t>
  </si>
  <si>
    <t>Подпрограмма "Обеспечение реализации муниципальной программы "Развитие инфраструктуры и комфортной среды Соликамского городского округа"</t>
  </si>
  <si>
    <t>0590200000</t>
  </si>
  <si>
    <t>0590205520</t>
  </si>
  <si>
    <t>Организация перевозок пассажиров автомобильным транспортом на территории Соликамского городского округа</t>
  </si>
  <si>
    <t>0409</t>
  </si>
  <si>
    <t>Дорожное хозяйство (дорожные фонды)</t>
  </si>
  <si>
    <t>0530000000</t>
  </si>
  <si>
    <t>Подпрограмма "Развитие и содержание дорог Соликамского городского округа"</t>
  </si>
  <si>
    <t>0530100000</t>
  </si>
  <si>
    <t>Основное мероприятие "Содержание автодорог и искусственных сооружений на них в соответствии с необходимыми требованиями"</t>
  </si>
  <si>
    <t>0530104510</t>
  </si>
  <si>
    <t>Содержание автомобильных дорог и элементов благоустройства</t>
  </si>
  <si>
    <t>0530200000</t>
  </si>
  <si>
    <t>05302ST040</t>
  </si>
  <si>
    <t>0412</t>
  </si>
  <si>
    <t>Другие вопросы в области национальной экономики</t>
  </si>
  <si>
    <t>0200000000</t>
  </si>
  <si>
    <t>Муниципальная программа "Развитие сферы культуры, туризма и молодежной политики Соликамского городского округа"</t>
  </si>
  <si>
    <t>0220000000</t>
  </si>
  <si>
    <t>Подпрограмма "Развитие сферы туризма в Соликамском городском округе"</t>
  </si>
  <si>
    <t>0220100000</t>
  </si>
  <si>
    <t>0220108500</t>
  </si>
  <si>
    <t>0410000000</t>
  </si>
  <si>
    <t>Подпрограмма "Развитие малого и среднего предпринимательства в Соликамском городском округе"</t>
  </si>
  <si>
    <t>0410100000</t>
  </si>
  <si>
    <t>0410104230</t>
  </si>
  <si>
    <t>Поддержка инфраструктуры малого и среднего предпринимательства</t>
  </si>
  <si>
    <t>0410200000</t>
  </si>
  <si>
    <t>Основное мероприятие "Улучшение условий для удовлетворения потребностей населения в товарах и услугах"</t>
  </si>
  <si>
    <t>0410204260</t>
  </si>
  <si>
    <t>Развитие торговли и потребительского рынка</t>
  </si>
  <si>
    <t>0501</t>
  </si>
  <si>
    <t>Жилищное хозяйство</t>
  </si>
  <si>
    <t>0510200000</t>
  </si>
  <si>
    <t>Основное мероприятие "Улучшение внешнего облика Соликамского городского округа и условий проживания граждан"</t>
  </si>
  <si>
    <t>05102SP250</t>
  </si>
  <si>
    <t>0540000000</t>
  </si>
  <si>
    <t>Подпрограмма "Поддержка технического состояния и развитие жилищного фонда Соликамского городского округа"</t>
  </si>
  <si>
    <t>0540100000</t>
  </si>
  <si>
    <t>Основное мероприятие "Обеспечение комфортного и безопасного жилья"</t>
  </si>
  <si>
    <t>0540105110</t>
  </si>
  <si>
    <t>Поддержание жилищного фонда в нормативном состоянии, в том числе обеспечение безопасных условий проживания граждан</t>
  </si>
  <si>
    <t>0540105120</t>
  </si>
  <si>
    <t>0540105160</t>
  </si>
  <si>
    <t>05401SЖ160</t>
  </si>
  <si>
    <t>054F300000</t>
  </si>
  <si>
    <t>Основное мероприятие Реализация федерального проекта "Обеспечение устойчивого сокращения непригодного для проживания жилищного фонда"</t>
  </si>
  <si>
    <t>054F367483</t>
  </si>
  <si>
    <t>Обеспечение устойчивого сокращения непригодного для проживания жилищного фонда</t>
  </si>
  <si>
    <t>054F367484</t>
  </si>
  <si>
    <t>Реализация мероприятий по обеспечению устойчивого сокращения непригодного для проживания жилищного фонда</t>
  </si>
  <si>
    <t>092022С070</t>
  </si>
  <si>
    <t>Содержание жилых помещений специализированного жилищного фонда для детей-сирот, детей, оставшихся без попечения родителей, лицам из их числа</t>
  </si>
  <si>
    <t>0502</t>
  </si>
  <si>
    <t>Коммунальное хозяйство</t>
  </si>
  <si>
    <t>0520000000</t>
  </si>
  <si>
    <t>Подпрограмма "Развитие коммунальной инфраструктуры и повышение энергетической эффективности на территории Соликамского городского округа"</t>
  </si>
  <si>
    <t>0520100000</t>
  </si>
  <si>
    <t>Основное мероприятие "Повышение эффективности использования энергетических ресурсов в коммунальной, бюджетной и жилищной сферах"</t>
  </si>
  <si>
    <t>0520105210</t>
  </si>
  <si>
    <t>Управление (эксплуатация) бесхозяйных сетей или муниципальных сетей, не обслуживаемых специализированной организацией, холодного и горячего водоснабжения, водоотведения, теплоснабжения и газоснабжения</t>
  </si>
  <si>
    <t>0520105260</t>
  </si>
  <si>
    <t>Поддержка технического состояния объектов коммунальной инфраструктуры</t>
  </si>
  <si>
    <t>Основное мероприятие "Комплексное развитие сельских территорий"</t>
  </si>
  <si>
    <t>0503</t>
  </si>
  <si>
    <t>Благоустройство</t>
  </si>
  <si>
    <t>0310105320</t>
  </si>
  <si>
    <t>0510105310</t>
  </si>
  <si>
    <t>Создание благоприятных условий для проживания и отдыха граждан</t>
  </si>
  <si>
    <t>0510105320</t>
  </si>
  <si>
    <t>Мероприятия по улучшению санитарного и экологического состояния территории</t>
  </si>
  <si>
    <t>0510205340</t>
  </si>
  <si>
    <t>Организация содержания мест захоронений</t>
  </si>
  <si>
    <t>0510205370</t>
  </si>
  <si>
    <t>Демонтаж, перемещение, хранение, транспортирование и захоронение либо утилизация самовольно установленных и незаконно размещенных движимых объектов</t>
  </si>
  <si>
    <t>0510300000</t>
  </si>
  <si>
    <t>Основное мероприятие "Повышение уровня благоустройства нуждающихся в благоустройстве территорий общего пользования Соликамского городского округа, а также дворовых территорий многоквартирных домов"</t>
  </si>
  <si>
    <t>05103SЖ090</t>
  </si>
  <si>
    <t>0510600000</t>
  </si>
  <si>
    <t>05106L5765</t>
  </si>
  <si>
    <t>051F200000</t>
  </si>
  <si>
    <t>051F255550</t>
  </si>
  <si>
    <t>0530105220</t>
  </si>
  <si>
    <t>Освещение улиц</t>
  </si>
  <si>
    <t>0505</t>
  </si>
  <si>
    <t>0590100000</t>
  </si>
  <si>
    <t>0590102010</t>
  </si>
  <si>
    <t>Предоставление услуг (функций) по обеспечению деятельности в сфере благоустройства и дорожного хозяйства</t>
  </si>
  <si>
    <t>0603</t>
  </si>
  <si>
    <t>Охрана объектов растительного и животного мира и среды их обитания</t>
  </si>
  <si>
    <t>0340106110</t>
  </si>
  <si>
    <t>Обеспечение функций в сфере охраны окружающей среды и экологической безопасности</t>
  </si>
  <si>
    <t>0340106140</t>
  </si>
  <si>
    <t>Озеленение территории городского округа</t>
  </si>
  <si>
    <t>0340200000</t>
  </si>
  <si>
    <t>Основное мероприятие "Повышение экологического образования, уровня экологической культуры"</t>
  </si>
  <si>
    <t>0340206120</t>
  </si>
  <si>
    <t>Экологическое образование и формирование экологической культуры</t>
  </si>
  <si>
    <t>0702</t>
  </si>
  <si>
    <t>Общее образование</t>
  </si>
  <si>
    <t>0100000000</t>
  </si>
  <si>
    <t>Муниципальная программа "Развитие системы образования Соликамского городского округа"</t>
  </si>
  <si>
    <t>0110000000</t>
  </si>
  <si>
    <t>Подпрограмма "Развитие инфраструктуры муниципальной системы образования Соликамского городского округа"</t>
  </si>
  <si>
    <t>0110100000</t>
  </si>
  <si>
    <t>Основное мероприятие "Создание условий и новых форм для качественных изменений материально-технической составляющей муниципальной системы образования"</t>
  </si>
  <si>
    <t>1090302080</t>
  </si>
  <si>
    <t>Предоставление услуг прочими учреждениями образования</t>
  </si>
  <si>
    <t>0709</t>
  </si>
  <si>
    <t>Другие вопросы в области образования</t>
  </si>
  <si>
    <t>0804</t>
  </si>
  <si>
    <t>Другие вопросы в области культуры, кинематографии</t>
  </si>
  <si>
    <t>0210000000</t>
  </si>
  <si>
    <t>Подпрограмма "Развитие сферы культуры в Соликамском городском округе"</t>
  </si>
  <si>
    <t>0210100000</t>
  </si>
  <si>
    <t>0210100150</t>
  </si>
  <si>
    <t>1001</t>
  </si>
  <si>
    <t>Пенсионное обеспечение</t>
  </si>
  <si>
    <t>1090120020</t>
  </si>
  <si>
    <t>1003</t>
  </si>
  <si>
    <t>Социальное обеспечение населения</t>
  </si>
  <si>
    <t>059022С460</t>
  </si>
  <si>
    <t>Возмещение затрат, связанных с организацией перевозки отдельных категорий граждан с использованием электронных социальных проездных документов, а также недополученных доходов юридическим лицам, индивидуальным предпринимателям от перевозки отдельных категорий граждан с использованием электронных социальных проездных документов</t>
  </si>
  <si>
    <t>0920600000</t>
  </si>
  <si>
    <t>09206L5761</t>
  </si>
  <si>
    <t>1004</t>
  </si>
  <si>
    <t>Охрана семьи и детства</t>
  </si>
  <si>
    <t>092022С080</t>
  </si>
  <si>
    <t>Строительство и приобретение жилых помещений для формирования специализированного жилищного фонда для обеспечения жилыми помещениями детей-сирот и детей, оставшихся без попечения родителей, лиц из числа детей-сирот и детей, оставшихся без попечения родителей, по договорам найма специализированных жилых помещений</t>
  </si>
  <si>
    <t>1006</t>
  </si>
  <si>
    <t>Другие вопросы в области социальной политики</t>
  </si>
  <si>
    <t>0820000000</t>
  </si>
  <si>
    <t>Подпрограмма "Поддержка ветеранов войны, труда Вооруженных сил и правоохранительных органов в Соликамском городском округе"</t>
  </si>
  <si>
    <t>0820100000</t>
  </si>
  <si>
    <t>Основное мероприятие "Обеспечение поддержки ветеранов и пенсионеров"</t>
  </si>
  <si>
    <t>0820101310</t>
  </si>
  <si>
    <t>0820120100</t>
  </si>
  <si>
    <t>Оказание материальной помощи ветеранам</t>
  </si>
  <si>
    <t>0830000000</t>
  </si>
  <si>
    <t>Подпрограмма "Социальная реабилитация и обеспечение жизнедеятельности инвалидов в Соликамском городском округе"</t>
  </si>
  <si>
    <t>0830100000</t>
  </si>
  <si>
    <t>Основное мероприятие "Социальная реабилитация и адаптация инвалидов Соликамского городского округа"</t>
  </si>
  <si>
    <t>0830101310</t>
  </si>
  <si>
    <t>0920100000</t>
  </si>
  <si>
    <t>Основное мероприятие "Оказание социальной поддержки отдельным категориям граждан"</t>
  </si>
  <si>
    <t>0920109620</t>
  </si>
  <si>
    <t>Обеспечение мероприятий по оказанию адресной помощи населению</t>
  </si>
  <si>
    <t>0920120110</t>
  </si>
  <si>
    <t>Оказание адресной материальной помощи малообеспеченным семьям с детьми, гражданам, попавшим в трудную или экстремальную жизненную ситуацию</t>
  </si>
  <si>
    <t>0930000000</t>
  </si>
  <si>
    <t>Подпрограмма "Врачебные кадры в Соликамском городском округе"</t>
  </si>
  <si>
    <t>0930100000</t>
  </si>
  <si>
    <t>Основное мероприятие "Повышение доступности бесплатной медицинской помощи населению"</t>
  </si>
  <si>
    <t>0930109100</t>
  </si>
  <si>
    <t>Мероприятия по привлечению медицинских кадров в учреждения здравоохранения</t>
  </si>
  <si>
    <t>1102</t>
  </si>
  <si>
    <t>Массовый спорт</t>
  </si>
  <si>
    <t>0600000000</t>
  </si>
  <si>
    <t>Муниципальная программа "Физическая культура и спорт Соликамского городского округа"</t>
  </si>
  <si>
    <t>0610000000</t>
  </si>
  <si>
    <t>Подпрограмма "Обеспечение условий для занятий физической культурой и спортом"</t>
  </si>
  <si>
    <t>0610100000</t>
  </si>
  <si>
    <t>Основное мероприятие "Развитие спортивной инфраструктуры и материально-технической базы муниципальных учреждений"</t>
  </si>
  <si>
    <t>06101SФ230</t>
  </si>
  <si>
    <t>623</t>
  </si>
  <si>
    <t>Комитет по архитектуре и градостроительству администрации Соликамского городского округа</t>
  </si>
  <si>
    <t>0590100040</t>
  </si>
  <si>
    <t>0560000000</t>
  </si>
  <si>
    <t>Подпрограмма "Развитие градостроительного планирования и регулирования использования территории Соликамского городского округа"</t>
  </si>
  <si>
    <t>0560100000</t>
  </si>
  <si>
    <t>Основное мероприятие "Обеспечение устойчивого развития территории Соликамского городского округа градостроительными средствами"</t>
  </si>
  <si>
    <t>0560104620</t>
  </si>
  <si>
    <t>Управление градостроительной деятельностью на территории Соликамского городского округа</t>
  </si>
  <si>
    <t>624</t>
  </si>
  <si>
    <t>Управление имущественных отношений администрации Соликамского городского округа</t>
  </si>
  <si>
    <t>0490000000</t>
  </si>
  <si>
    <t>Подпрограмма "Обеспечение реализации муниципальной программы "Экономическое развитие Соликамского городского округа"</t>
  </si>
  <si>
    <t>0490100000</t>
  </si>
  <si>
    <t>0490100040</t>
  </si>
  <si>
    <t>0420000000</t>
  </si>
  <si>
    <t>Подпрограмма "Эффективное управление и распоряжение муниципальным имуществом и земельными ресурсами в Соликамском городском округе"</t>
  </si>
  <si>
    <t>0420100000</t>
  </si>
  <si>
    <t>Основное мероприятие "Эффективное управление и распоряжение муниципальным имуществом"</t>
  </si>
  <si>
    <t>0420101210</t>
  </si>
  <si>
    <t>Управление объектами муниципальной недвижимости</t>
  </si>
  <si>
    <t>0420200000</t>
  </si>
  <si>
    <t>Основное мероприятие "Эффективное управление и распоряжение земельными ресурсами"</t>
  </si>
  <si>
    <t>0420201230</t>
  </si>
  <si>
    <t>Управление земельными ресурсами</t>
  </si>
  <si>
    <t>04202SЦ140</t>
  </si>
  <si>
    <t>0490101220</t>
  </si>
  <si>
    <t>Содержание объектов казны</t>
  </si>
  <si>
    <t>629</t>
  </si>
  <si>
    <t>Управление образования администрации Соликамского городского округа</t>
  </si>
  <si>
    <t>0701</t>
  </si>
  <si>
    <t>Дошкольное образование</t>
  </si>
  <si>
    <t>0110102040</t>
  </si>
  <si>
    <t>Развитие вариативных форм дошкольного образования</t>
  </si>
  <si>
    <t>011012Н310</t>
  </si>
  <si>
    <t>Проведение работ по ремонту помещений общеобразовательных организаций для размещения дошкольных групп и пришкольных интернатов</t>
  </si>
  <si>
    <t>011012Н420</t>
  </si>
  <si>
    <t>Оснащение оборудованием образовательных организаций, реализующих программы дошкольного образования, в соответствии с требованиями федерального государственного образовательного стандарта дошкольного образования</t>
  </si>
  <si>
    <t>0110600000</t>
  </si>
  <si>
    <t>0110607350</t>
  </si>
  <si>
    <t>Приведение в нормативное состояние муниципальных образовательных учреждений, реализующих программы дошкольного образования (в том числе разработка ПСД)</t>
  </si>
  <si>
    <t>0190000000</t>
  </si>
  <si>
    <t>Подпрограмма "Обеспечение реализации муниципальной программы "Развитие системы образования Соликамского городского округа"</t>
  </si>
  <si>
    <t>0190100000</t>
  </si>
  <si>
    <t>0190102030</t>
  </si>
  <si>
    <t>Предоставление услуг присмотра и ухода в муниципальных дошкольных учреждениях</t>
  </si>
  <si>
    <t>0190200000</t>
  </si>
  <si>
    <t>Основное мероприятие "Реализация государственных полномочий и публичных обязательств в сфере образования"</t>
  </si>
  <si>
    <t>0190207230</t>
  </si>
  <si>
    <t>Обеспечение питанием детей с ограниченными возможностями здоровья, обучающихся в дошкольных и общеобразовательных учреждениях, и иных категорий детей</t>
  </si>
  <si>
    <t>019022Н020</t>
  </si>
  <si>
    <t>Единая субвенция на выполнение отдельных государственных полномочий в сфере образования</t>
  </si>
  <si>
    <t>0110200000</t>
  </si>
  <si>
    <t>Основное мероприятие "Повышение качества организационно-методических и социально-педагогических условий для развития муниципальной системы образования"</t>
  </si>
  <si>
    <t>0190102050</t>
  </si>
  <si>
    <t>Предоставление услуг в сфере общего образования</t>
  </si>
  <si>
    <t>0190253030</t>
  </si>
  <si>
    <t>Ежемесячное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</si>
  <si>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01902L3040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</si>
  <si>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</si>
  <si>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01902SН040</t>
  </si>
  <si>
    <t>0703</t>
  </si>
  <si>
    <t>Дополнительное образование детей</t>
  </si>
  <si>
    <t>0190102060</t>
  </si>
  <si>
    <t>Предоставление услуг по дополнительному образованию детей</t>
  </si>
  <si>
    <t>0707</t>
  </si>
  <si>
    <t>Молодежная политика</t>
  </si>
  <si>
    <t>0190207510</t>
  </si>
  <si>
    <t>Мероприятия по организации отдыха детей и их оздоровления</t>
  </si>
  <si>
    <t>019022С140</t>
  </si>
  <si>
    <t>Мероприятия по организации оздоровления и отдыха детей</t>
  </si>
  <si>
    <t>0110207110</t>
  </si>
  <si>
    <t>Выявление, сопровождение и поддержка одаренных детей</t>
  </si>
  <si>
    <t>0110207120</t>
  </si>
  <si>
    <t>Мероприятия по повышению профессиональной компетентности педагогических кадров</t>
  </si>
  <si>
    <t>0110220050</t>
  </si>
  <si>
    <t>Присуждение звания "Юное дарование"</t>
  </si>
  <si>
    <t>0190100040</t>
  </si>
  <si>
    <t>0190102080</t>
  </si>
  <si>
    <t>0310103320</t>
  </si>
  <si>
    <t>Предупреждение правонарушений несовершеннолетними</t>
  </si>
  <si>
    <t>0310200000</t>
  </si>
  <si>
    <t>Основное мероприятие "Формирование негативного отношения к употреблению наркотических средств и распространению ВИЧ-инфекции"</t>
  </si>
  <si>
    <t>0310209200</t>
  </si>
  <si>
    <t>Мероприятия по профилактике потребления психоактивных веществ и противодействию распространения ВИЧ-инфекции</t>
  </si>
  <si>
    <t>019022С170</t>
  </si>
  <si>
    <t>Предоставление мер социальной поддержки педагогическим работникам образовательных государственных и муниципальных организаций Пермского края, работающим и проживающим в сельской местности и поселках городского типа (рабочих поселках), по оплате жилого помещения и коммунальных услуг</t>
  </si>
  <si>
    <t>09201SС240</t>
  </si>
  <si>
    <t>631</t>
  </si>
  <si>
    <t>Управление культуры администрации Соликамского городского округа</t>
  </si>
  <si>
    <t>0220108400</t>
  </si>
  <si>
    <t>Популяризация внутреннего и въездного туризма, формирование положительного туристского имиджа</t>
  </si>
  <si>
    <t>0290000000</t>
  </si>
  <si>
    <t>Подпрограмма "Обеспечение реализации муниципальной программы "Развитие сферы культуры, туризма и молодежной политики Соликамского городского округа"</t>
  </si>
  <si>
    <t>0290100000</t>
  </si>
  <si>
    <t>0290102060</t>
  </si>
  <si>
    <t>0240000000</t>
  </si>
  <si>
    <t>Подпрограмма "Развитие молодежной политики в Соликамском городском округе"</t>
  </si>
  <si>
    <t>0240100000</t>
  </si>
  <si>
    <t>Основное мероприятие "Развитие условий для социального становления и самореализации молодежи на территории Соликамского городского округа"</t>
  </si>
  <si>
    <t>0240107700</t>
  </si>
  <si>
    <t>Мероприятия в сфере молодежной политики</t>
  </si>
  <si>
    <t>0290102070</t>
  </si>
  <si>
    <t>Предоставление услуг в сфере молодежной политики</t>
  </si>
  <si>
    <t>0801</t>
  </si>
  <si>
    <t>Культура</t>
  </si>
  <si>
    <t>0230000000</t>
  </si>
  <si>
    <t>Подпрограмма "Сохранение объектов культурного наследия в Соликамском городском округе"</t>
  </si>
  <si>
    <t>0230100000</t>
  </si>
  <si>
    <t>02301SК190</t>
  </si>
  <si>
    <t>0290102090</t>
  </si>
  <si>
    <t>Предоставление услуги по культурно-досуговой деятельности</t>
  </si>
  <si>
    <t>0290102100</t>
  </si>
  <si>
    <t>Публичный показ музейных предметов, музейных коллекций</t>
  </si>
  <si>
    <t>0290102110</t>
  </si>
  <si>
    <t>Библиотечное, библиографическое и информационное обслуживание пользователей библиотеки</t>
  </si>
  <si>
    <t>0290108110</t>
  </si>
  <si>
    <t>Приобретение периодической, научной, учебно-методической, справочно-информационной и художественной литературы для инвалидов по зрению</t>
  </si>
  <si>
    <t>0290108120</t>
  </si>
  <si>
    <t>Приобретение периодической, научной, учебно-методической, справочно-информационной и художественной литературы и подписка для пополнения фондов</t>
  </si>
  <si>
    <t>0210108610</t>
  </si>
  <si>
    <t>Организация досуга населения</t>
  </si>
  <si>
    <t>0210108620</t>
  </si>
  <si>
    <t>Поддержка профессионального мастерства, развитие народных промыслов и ремёсел</t>
  </si>
  <si>
    <t>0290100040</t>
  </si>
  <si>
    <t>0290102130</t>
  </si>
  <si>
    <t>Предоставление услуг прочими учреждениями культуры</t>
  </si>
  <si>
    <t>0310300000</t>
  </si>
  <si>
    <t>Основное мероприятие "Формирование негативного отношения к употреблению алкоголя"</t>
  </si>
  <si>
    <t>0310309210</t>
  </si>
  <si>
    <t>Мероприятия по профилактике потребления алкоголя</t>
  </si>
  <si>
    <t>0910000000</t>
  </si>
  <si>
    <t>Подпрограмма "Обеспечение жильем молодых семей в Соликамском городском округе"</t>
  </si>
  <si>
    <t>0910100000</t>
  </si>
  <si>
    <t>Основное мероприятие "Муниципальная поддержка молодых семей в решении жилищной проблемы"</t>
  </si>
  <si>
    <t>091012С020</t>
  </si>
  <si>
    <t>09101L4970</t>
  </si>
  <si>
    <t>633</t>
  </si>
  <si>
    <t>Комитет по физической культуре и спорту администрации Соликамского городского округа</t>
  </si>
  <si>
    <t>0690000000</t>
  </si>
  <si>
    <t>Подпрограмма "Обеспечение реализации муниципальной программы "Физическая культура и спорт Соликамского городского округа"</t>
  </si>
  <si>
    <t>0690100000</t>
  </si>
  <si>
    <t>0690102060</t>
  </si>
  <si>
    <t>0690102140</t>
  </si>
  <si>
    <t>0690107520</t>
  </si>
  <si>
    <t>Мероприятия по организации оздоровительной кампании детей и подростков</t>
  </si>
  <si>
    <t>0610200000</t>
  </si>
  <si>
    <t>Основное мероприятие "Развитие потребности в занятии физической культурой и массовым спортом"</t>
  </si>
  <si>
    <t>0610220070</t>
  </si>
  <si>
    <t>Стипендии главы городского округа - главы администрации Соликамского городского округа ведущим спортсменам</t>
  </si>
  <si>
    <t>0610109410</t>
  </si>
  <si>
    <t>Обеспечение населения спортивными сооружениями, исходя из нормативной потребности</t>
  </si>
  <si>
    <t>0610209400</t>
  </si>
  <si>
    <t>Мероприятия по физической культуре и спорту</t>
  </si>
  <si>
    <t>061P500000</t>
  </si>
  <si>
    <t>1103</t>
  </si>
  <si>
    <t>Спорт высших достижений</t>
  </si>
  <si>
    <t>061P550810</t>
  </si>
  <si>
    <t>1105</t>
  </si>
  <si>
    <t>Другие вопросы в области физической культуры и спорта</t>
  </si>
  <si>
    <t>0690100040</t>
  </si>
  <si>
    <t>670</t>
  </si>
  <si>
    <t>Финансовое управление администрации Соликамского городского округа</t>
  </si>
  <si>
    <t>1090200000</t>
  </si>
  <si>
    <t>Основное мероприятие "Обеспечение сбалансированности и устойчивости бюджета Соликамского городского округа. Повышение качества управления муниципальными финансами"</t>
  </si>
  <si>
    <t>1090200040</t>
  </si>
  <si>
    <t>109022Ц320</t>
  </si>
  <si>
    <t>Обслуживание лицевых счетов органов государственной власти Пермского края, государственных краевых учреждений органами местного самоуправления Пермского края</t>
  </si>
  <si>
    <t>1090300080</t>
  </si>
  <si>
    <t>9200000980</t>
  </si>
  <si>
    <t>9200000990</t>
  </si>
  <si>
    <t>Условные расходы бюджета</t>
  </si>
  <si>
    <t>тыс.руб.</t>
  </si>
  <si>
    <t>Наименование расходов</t>
  </si>
  <si>
    <t>Ведомственная структура расходов на 2022 год и плановый период 2023 и 2024 годов</t>
  </si>
  <si>
    <t>1</t>
  </si>
  <si>
    <t>2</t>
  </si>
  <si>
    <t>3</t>
  </si>
  <si>
    <t>4</t>
  </si>
  <si>
    <t>6</t>
  </si>
  <si>
    <t>7</t>
  </si>
  <si>
    <t>8</t>
  </si>
  <si>
    <t>ИТОГО РАСХОДОВ:</t>
  </si>
  <si>
    <t>Общегосударственные вопросы</t>
  </si>
  <si>
    <t>Образование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</si>
  <si>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</si>
  <si>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</si>
  <si>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</si>
  <si>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Снос расселенных жилых домов и нежилых зданий (сооружений), расположенных на территории муниципальных образований Пермского края (долевое участие местного бюджета)</t>
  </si>
  <si>
    <t>Мероприятия по расселению жилищного фонда, признанного аварийным после 01 января 2017 г. (долевое участие местного бюджета)</t>
  </si>
  <si>
    <t>Реализация муниципальной адресной программы Соликамского городского округа "Формирование современной городской среды на 2018-2024 годы" (долевое участие местного бюджета, без софинансирования из федерального бюджета)</t>
  </si>
  <si>
    <t>Охрана окружающей среды</t>
  </si>
  <si>
    <t xml:space="preserve">Культура, кинематография </t>
  </si>
  <si>
    <t xml:space="preserve">Выполнение работ по сохранению объектов культурного наследия, находящихся в собственности муниципальных образований (долевое участие местного бюджета) </t>
  </si>
  <si>
    <t>Социальная политика</t>
  </si>
  <si>
    <t>Физическая культура и спорт</t>
  </si>
  <si>
    <t>Реализация муниципальных программ, приоритетных муниципальных проектов в рамках приоритетных региональных проектов, инвестиционных проектов (долевое участие местного бюджета)</t>
  </si>
  <si>
    <t>Разработка проектов межевания территории и проведение комплексных кадастровых работ (долевое участие местного бюджета)</t>
  </si>
  <si>
    <t xml:space="preserve">Предоставление услуг в сфере физической культуры и спорта, реализация мероприятий Всероссийского комплекса ГТО  </t>
  </si>
  <si>
    <t>0100</t>
  </si>
  <si>
    <t>0700</t>
  </si>
  <si>
    <t>Глава городского округа - глава администрации Соликамского городского округа</t>
  </si>
  <si>
    <t>Софинансирование проектов инициативного бюджетирования  (долевое участие местного бюджета)</t>
  </si>
  <si>
    <t>0300</t>
  </si>
  <si>
    <t>Выплата материального стимулирования народным дружинникам за участие в охране общественного порядка  (долевое участие местного бюджета)</t>
  </si>
  <si>
    <t>0400</t>
  </si>
  <si>
    <t>Проектирование, строительство (реконструкция), капитальный ремонт и ремонт автомобильных дорог общего пользования местного значения, находящихся на территории Пермского края (долевое участие местного бюджета)</t>
  </si>
  <si>
    <t>0500</t>
  </si>
  <si>
    <t>0600</t>
  </si>
  <si>
    <t>0800</t>
  </si>
  <si>
    <t>1000</t>
  </si>
  <si>
    <t>Реализация мероприятий, направленных на комплексное развитие сельских территорий (Улучшение жилищных условий граждан, проживающих на сельских территориях) (долевое участие местного бюджета)</t>
  </si>
  <si>
    <t>1100</t>
  </si>
  <si>
    <t>Обеспечение работников учреждений бюджетной сферы Пермского края путевками на санаторно-курортное лечение и оздоровление  (долевое участие местного бюджета)</t>
  </si>
  <si>
    <t>Реализация мероприятий по предотвращению распространения и уничтожению борщевика Сосновского в муниципальных образованиях Пермского края (долевое участие местного бюджета)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</si>
  <si>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</si>
  <si>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Обеспечение работников учреждений бюджетной сферы Пермского края путевками на санаторно-курортное лечение и оздоровление  (долевое участие краевого бюджета)</t>
  </si>
  <si>
    <t xml:space="preserve">Выполнение работ по сохранению объектов культурного наследия, находящихся в собственности муниципальных образований (долевое участие краевого бюджета) </t>
  </si>
  <si>
    <t>Выплата материального стимулирования народным дружинникам за участие в охране общественного порядка  (долевое участие краевого бюджета)</t>
  </si>
  <si>
    <t>Реализация муниципальной адресной программы Соликамского городского округа "Формирование современной городской среды на 2018-2024 годы" (долевое участие краевого бюджета, без софинансирования из федерального бюджета)</t>
  </si>
  <si>
    <t>Проектирование, строительство (реконструкция), капитальный ремонт и ремонт автомобильных дорог общего пользования местного значения, находящихся на территории Пермского края (долевое участие краевого бюджета)</t>
  </si>
  <si>
    <t>Реализация муниципальных программ, приоритетных муниципальных проектов в рамках приоритетных региональных проектов, инвестиционных проектов (долевое участие краевого бюджета)</t>
  </si>
  <si>
    <t>Реализация муниципальной адресной программы Соликамского городского округа "Формирование современной городской среды на 2018-2024 годы" (долевое участие краевого бюджета)</t>
  </si>
  <si>
    <t>Реализация мероприятий по предотвращению распространения и уничтожению борщевика Сосновского в муниципальных образованиях Пермского края (долевое участие краевого бюджета)</t>
  </si>
  <si>
    <t>Реализация мероприятий, направленных на комплексное развитие сельских территорий (Улучшение жилищных условий граждан, проживающих на сельских территориях) (долевое участие краевого бюджета)</t>
  </si>
  <si>
    <t>Мероприятия по расселению жилищного фонда, признанного аварийным после 01 января 2017 г. (долевое участие краевого бюджета)</t>
  </si>
  <si>
    <t>Снос расселенных жилых домов и нежилых зданий (сооружений), расположенных на территории муниципальных образований Пермского края (долевое участие краевого бюджета)</t>
  </si>
  <si>
    <t>Реализация мероприятий, направленных на комплексное развитие сельских территорий (Благоустройство сельских территорий) (долевое участие краевого бюджета)</t>
  </si>
  <si>
    <t>Строительство (реконструкция) стадионов, межшкольных стадионов, спортивных площадок и иных спортивных объектов (долевое участие местного бюджета)</t>
  </si>
  <si>
    <t>Разработка проектов межевания территории и проведение комплексных кадастровых работ (долевое участие краевого бюджета)</t>
  </si>
  <si>
    <t>Поддержка инновационных образовательных учреждений</t>
  </si>
  <si>
    <t>Предоставление  субсидий  бюджетным,  автономным  учреждениям и иным некоммерческим организациям</t>
  </si>
  <si>
    <t>0110107210</t>
  </si>
  <si>
    <t>Организация предоставления общедоступного и бесплатного дошкольного, начального общего, основного общего, среднего общего образования обучающимся с ограниченными возможностями здоровья в отдельных муниципальных общеобразовательных учреждениях, осуществляющих образовательную деятельность по адаптированным основным общеобразовательным программам, в муниципальных общеобразовательных учреждениях со специальным наименованием "специальные учебно-воспитательные учреждения для обучающихся с девиантным (общественно опасным) поведением" и муниципальных санаторных общеобразовательных учреждениях (долевое участие местного бюджета)</t>
  </si>
  <si>
    <t>Организация предоставления общедоступного и бесплатного дошкольного, начального общего, основного общего, среднего общего образования обучающимся с ограниченными возможностями здоровья в отдельных муниципальных общеобразовательных учреждениях, осуществляющих образовательную деятельность по адаптированным основным общеобразовательным программам, в муниципальных общеобразовательных учреждениях со специальным наименованием "специальные учебно-воспитательные учреждения для обучающихся с девиантным (общественно опасным) поведением" и муниципальных санаторных общеобразовательных учреждениях (долевое участие краевого бюджета)</t>
  </si>
  <si>
    <t xml:space="preserve">Обеспечение жильем молодых семей в Соликамском городском округе </t>
  </si>
  <si>
    <t>Основное мероприятие "Обеспечение земельных участков инфраструктурой"</t>
  </si>
  <si>
    <t>Разработка схем, проектирование и сооружение объектов  инженерной инфраструктуры</t>
  </si>
  <si>
    <t>Закупка товаров, работ и услуг для государственных (муниципальных) нужд</t>
  </si>
  <si>
    <t>0520200000</t>
  </si>
  <si>
    <t xml:space="preserve">0520205240 </t>
  </si>
  <si>
    <t>Реализация муниципальной адресной программы Соликамского городского округа "Формирование современной городской среды на 2018-2024 годы" (кроме долевого участия)</t>
  </si>
  <si>
    <t>0510305310</t>
  </si>
  <si>
    <t>Осуществление полномочий по регулированию тарифов на перевозки пассажиров и багажа автомобильным и городским электрическим транспортом на муниципальных маршрутах регулярных перевозок</t>
  </si>
  <si>
    <t>Подпрограмма "Благоустройство Соликамского городского округа"</t>
  </si>
  <si>
    <t>Основное мероприятие "Создание эффективной системы пожарной безопасности"</t>
  </si>
  <si>
    <t>Основное мероприятие "Ремонт и капитальный ремонт автомобильных дорог, транзитных объектов (транзитных мостов) и систем водоотвода"</t>
  </si>
  <si>
    <t>Реализация мероприятий, направленных на комплексное развитие сельских территорий (Благоустройство сельских территорий) (долевое участие местного бюджета)</t>
  </si>
  <si>
    <t>Реализация муниципальной адресной программы Соликамского городского округа "Формирование современной городской среды на 2018-2024 годы" (долевое участие местного бюджета)</t>
  </si>
  <si>
    <t>Основное мероприятие "Сохранение и популяризация объектов культурного наследия"</t>
  </si>
  <si>
    <t>Основное мероприятие "Реализация федерального проекта "Спорт - норма жизни"</t>
  </si>
  <si>
    <t>Основное мероприятие "Усиление роли сферы культуры в повышении качества жизни горожан"</t>
  </si>
  <si>
    <t>Подпрограмма "Благоустройство Соликамского городского округа "</t>
  </si>
  <si>
    <t>Формирование имиджа и бренда Соликамского городского округа</t>
  </si>
  <si>
    <t>Мероприятия по улучшению санитарного состояния территории Соликамского городского округа</t>
  </si>
  <si>
    <t>Образование комиссий по делам несовершеннолетних и защита их прав и организация их деятельности</t>
  </si>
  <si>
    <t>Государственная поддержка спортивных организаций, осуществляющих подготовку спортивного резерва для спортивных сборных команд, в том числе спортивных сборных команд РФ (долевое участие местного бюджета)</t>
  </si>
  <si>
    <t>0840101310</t>
  </si>
  <si>
    <t xml:space="preserve">Развитие общественных инициатив, поддержка социально ориентированных некоммерческих организаций </t>
  </si>
  <si>
    <t>Основное мероприятие "Создание условий для повышения конкурентоспособности туристского рынка Соликамского городского округа"</t>
  </si>
  <si>
    <t>Обеспечение мероприятий по содержанию и ремонту жилищного фонда</t>
  </si>
  <si>
    <t>в том числе:</t>
  </si>
  <si>
    <t>"Строительство универсальной спортивной площадки с искусственным покрытием (межшкольный стадион) по адресу: ул. Набережная, д. 169 в г.Соликамске Пермского края"</t>
  </si>
  <si>
    <t>Реализация государственной программы "Комплексное развитие сельских территорий"</t>
  </si>
  <si>
    <t>Обеспечение жильем молодых семей в Соликамском городском округе (долевое участие местного бюджета)</t>
  </si>
  <si>
    <t>Обеспечение жильем молодых семей в Соликамском городском округе (долевое участие федерального бюджета)</t>
  </si>
  <si>
    <t>Обеспечение жильем молодых семей в Соликамском городском округе (долевое участие краевого бюджета)</t>
  </si>
  <si>
    <t>Государственная поддержка спортивных организаций, осуществляющих подготовку спортивного резерва для спортивных сборных команд, в том числе спортивных сборных команд РФ (долевое участие федерального и краевого бюджета)</t>
  </si>
  <si>
    <t>Основное мероприятие "Реализация регионального проекта "Формирование комфортной городской среды"</t>
  </si>
  <si>
    <t>0920120120</t>
  </si>
  <si>
    <t>Единовременные денежные выплаты многодетным семьям, состоящим на учете по месту жительства в Соликамском городском округе, взамен предоставления земельного участка в собственность бесплатно</t>
  </si>
  <si>
    <t>Реализация муниципальной адресной программы Соликамского городского округа "Формирование современной городской среды на 2018-2024 годы" (долевое участие федерального бюджета)</t>
  </si>
  <si>
    <t>Приложение 2</t>
  </si>
  <si>
    <t>Обеспечение мероприятий по расселению граждан из аварийного жилищного фонда</t>
  </si>
  <si>
    <t>изменения</t>
  </si>
  <si>
    <t>2022 год  (1 чтение)</t>
  </si>
  <si>
    <t xml:space="preserve">2022 год  </t>
  </si>
  <si>
    <t>9</t>
  </si>
  <si>
    <t>10</t>
  </si>
  <si>
    <t>12</t>
  </si>
  <si>
    <t xml:space="preserve">2023 год  </t>
  </si>
  <si>
    <t>13</t>
  </si>
  <si>
    <t xml:space="preserve">2024 год  </t>
  </si>
  <si>
    <t>2023 год  (1 чтение)</t>
  </si>
  <si>
    <t>2024 год  (1 чтение)</t>
  </si>
  <si>
    <t>02101SР040</t>
  </si>
  <si>
    <t>Приобретение оборудования для профильных медицинских классов в образовательных организациях Пермского края (долевое участие местного бюджета)</t>
  </si>
  <si>
    <t>Реализация муниципальных программ, приоритетных муниципальных проектов в рамках приоритетных региональных проектов, инвестиционных проектов муниципальных образований (долевое участие местного бюджета)</t>
  </si>
  <si>
    <t>01101SР040</t>
  </si>
  <si>
    <t>01101SН700</t>
  </si>
  <si>
    <t>08101SP080</t>
  </si>
  <si>
    <t>поправки (ЭС 16.11.21, МБТ, непрограммные)</t>
  </si>
  <si>
    <t xml:space="preserve">Иные бюджетные ассигнования           </t>
  </si>
  <si>
    <t>0410104260</t>
  </si>
  <si>
    <t>Основное мероприятие "Развитие и поддержка малого и среднего предпринимательства"</t>
  </si>
  <si>
    <t>целевая статья</t>
  </si>
  <si>
    <t>вид расходов</t>
  </si>
  <si>
    <t>Бюджетная классификация</t>
  </si>
  <si>
    <t>раздел, подраздел</t>
  </si>
  <si>
    <t>МБТ</t>
  </si>
  <si>
    <t>МБ</t>
  </si>
  <si>
    <t>2022 год  (реш.ДСГО 10.12.21 № 47)</t>
  </si>
  <si>
    <t>2023 год  (реш.ДСГО 10.12.21 № 47)</t>
  </si>
  <si>
    <t>2024 год  (реш.ДСГО 10.12.21 № 47)</t>
  </si>
  <si>
    <t>11</t>
  </si>
  <si>
    <t>14</t>
  </si>
  <si>
    <t>(отдельные изменения)</t>
  </si>
  <si>
    <t>15</t>
  </si>
  <si>
    <t>Субсидии; Субвенции; Иные МБТ</t>
  </si>
  <si>
    <t>Переходящие контракты</t>
  </si>
  <si>
    <t/>
  </si>
  <si>
    <t>Основное мероприятие "Развитие взаимодействия органов местного самоуправления с гражданским обществом"</t>
  </si>
  <si>
    <t>Софинансирование проектов инициативного бюджетирования (долевое участие местного бюджета)</t>
  </si>
  <si>
    <t>Софинансирование проектов инициативного бюджетирования (долевое участие юридических и физических лиц)</t>
  </si>
  <si>
    <t>Софинансирование проектов инициативного бюджетирования</t>
  </si>
  <si>
    <t>Реализация муниципальных программ, приоритетных муниципальных проектов в рамках приоритетных региональных проектов, инвестиционных проектов муниципальных образований (долевое участие краевого бюджета)</t>
  </si>
  <si>
    <t>011012Н720</t>
  </si>
  <si>
    <t>Оснащение оборудованием образовательных организаций, реализующих программы общего образования, в соответствии с требованиями федерального государственного образовательного стандарта общего образования</t>
  </si>
  <si>
    <t>Приобретение оборудования для профильных медицинских классов в образовательных организациях Пермского края (долевое участие краевого бюджета)</t>
  </si>
  <si>
    <t xml:space="preserve"> Охрана семьи и детства</t>
  </si>
  <si>
    <t>06101SФ130</t>
  </si>
  <si>
    <t>061P552290</t>
  </si>
  <si>
    <t>Другие вопросы в области жилищно-коммунального хозяйства</t>
  </si>
  <si>
    <t>ЭС от 07.02.2022; прочие изменения</t>
  </si>
  <si>
    <t>03101SП151</t>
  </si>
  <si>
    <t>0530204520</t>
  </si>
  <si>
    <t>05201SР181</t>
  </si>
  <si>
    <t xml:space="preserve">Общее образование </t>
  </si>
  <si>
    <t>0110107360</t>
  </si>
  <si>
    <t>Приведение в нормативное состояние муниципальных общеобразовательных учреждений (кроме долевого участия в ПРП)</t>
  </si>
  <si>
    <t>01101SН071</t>
  </si>
  <si>
    <t xml:space="preserve">400 </t>
  </si>
  <si>
    <t>Строительство школы на 825 мест в микрорайоне Клестовка г. Соликамск</t>
  </si>
  <si>
    <t>0610140210</t>
  </si>
  <si>
    <t>"Строительство крытого ледового катка с искусственным покрытием" в г.Соликамске Пермского края  (Остатки 2021 года)</t>
  </si>
  <si>
    <t>"Строительство крытого ледового катка с искусственным покрытием" в г.Соликамске Пермского края</t>
  </si>
  <si>
    <t>06101SР041</t>
  </si>
  <si>
    <t xml:space="preserve">Капитальные вложения в объекты государственной (муниципальной) собственности </t>
  </si>
  <si>
    <t>06101SФ231</t>
  </si>
  <si>
    <t>Строительство (реконструкция) стадионов, межшкольных стадионов, спортивных площадок и иных спортивных объектов (Остаток 2021 года)</t>
  </si>
  <si>
    <t>Приобретение оборудования для профильных медицинских классов в образовательных организациях Пермского края (долевое участие юридических и физических лиц)</t>
  </si>
  <si>
    <t>Приведение в нормативное состояние территорий учреждений общего и дополнительного образования (кроме долевого участия в ПРП)</t>
  </si>
  <si>
    <t>0110107390</t>
  </si>
  <si>
    <t>1101</t>
  </si>
  <si>
    <t>Физическая культура</t>
  </si>
  <si>
    <t>Подпрограмма  "Обеспечение реализации муниципальной программы "Развитие системы образования Соликамского городского округа"</t>
  </si>
  <si>
    <t>Мероприятия по охране общественного порядка и профилактика правонарушений</t>
  </si>
  <si>
    <t xml:space="preserve">Основное мероприятие "Мероприятия по снижению негативного воздействия на почвы, восстановление нарушенных земель, ликвидации несанкционированных свалок"  </t>
  </si>
  <si>
    <t>0510700000</t>
  </si>
  <si>
    <t>05107SЭ240</t>
  </si>
  <si>
    <t xml:space="preserve">Предоставление субсидий бюджетным, автономным учреждениям и иным некоммерческим организациям </t>
  </si>
  <si>
    <t>Приведение в нормативное состояние муниципальных общеобразовательных учреждений (в том числе разработка ПСД)</t>
  </si>
  <si>
    <t>0110607360</t>
  </si>
  <si>
    <t xml:space="preserve">Приведение в нормативное состояние учреждений, подведомственных Управлению культуры </t>
  </si>
  <si>
    <t>0210108320</t>
  </si>
  <si>
    <t>0210600000</t>
  </si>
  <si>
    <t>0210608320</t>
  </si>
  <si>
    <t>Возмещение затрат на подключение к сетям электроснабжения д. Кокорино</t>
  </si>
  <si>
    <t>0520209630</t>
  </si>
  <si>
    <t>Устройство спортивных площадок и оснащение объектов спортивным оборудованием и инвентарем для занятий физической культурой и спортом (долевое участие местного бюджета)</t>
  </si>
  <si>
    <t>Устройство спортивных площадок и оснащение объектов спортивным оборудованием и инвентарем для занятий физической культурой и спортом (долевое участие краевого бюджета)</t>
  </si>
  <si>
    <t>Обеспечение развития и укрепления материально-технической базы домов культуры в населенных пунктах с числом жителей до 50 тысяч человек (долевое участие местного бюджета)</t>
  </si>
  <si>
    <t>02101L4670</t>
  </si>
  <si>
    <t>0520600000</t>
  </si>
  <si>
    <t xml:space="preserve">0520605240 </t>
  </si>
  <si>
    <t>0520605240</t>
  </si>
  <si>
    <t>Разработка схем, проектирование и сооружение объектов инженерной инфраструктуры (в том числе разработка ПСД)</t>
  </si>
  <si>
    <t>Субсидии; Субвенции; Иные МБТ; прочие изменения</t>
  </si>
  <si>
    <t>Расходы на исполнение решений судов, вступивших в законную силу</t>
  </si>
  <si>
    <t>9200000950</t>
  </si>
  <si>
    <t>019012Ф181</t>
  </si>
  <si>
    <t xml:space="preserve">Субсидия на снижение негативного воздействия на почвы, восстановление нарушенных земель, ликвидация несанкционированных свалок в пределах населенных пунктов или в границах муниципального образования (долевое участие местного бюджета) </t>
  </si>
  <si>
    <t>Приобретение спортивного оборудования и инвентаря для приведения организаций спортивной подготовки в нормативное состояние (долевое участие федерального и краевого бюджета)</t>
  </si>
  <si>
    <t>Капитальный ремонт, ремонт автомобильных дорог и искусственных сооружений на них</t>
  </si>
  <si>
    <t>Открытая спортивная площадка МАУ "Спортивная школа олимпийского резерва "Старт"", г. Соликамск, Школьная, 11</t>
  </si>
  <si>
    <t>Приобретение спортивного оборудования и инвентаря для приведения организаций спортивной подготовки в нормативное состояние (долевое участие местного бюджета)</t>
  </si>
  <si>
    <t>ЭС 28.02. + КФ и С</t>
  </si>
  <si>
    <t>Реализация мероприятия "Умею плавать" (долевое участие местного бюджета)</t>
  </si>
  <si>
    <t>Реализация Программы по развитию Соликамского городского округа на 2019-2021 годы (долевое участие местного бюджета)</t>
  </si>
  <si>
    <t>02101SР180</t>
  </si>
  <si>
    <t>06102SФ320</t>
  </si>
  <si>
    <t>ЭС 05.03</t>
  </si>
  <si>
    <t>ЭС от 28.02.2022;   05.03.2022; прочие изменения</t>
  </si>
  <si>
    <t>ЭС от 05.03.2022; прочие изменения</t>
  </si>
  <si>
    <t>ПИБ (средства населения)</t>
  </si>
  <si>
    <t>к пояснительной записке</t>
  </si>
  <si>
    <r>
      <t xml:space="preserve">Софинансирование проектов инициативного бюджетирования (долевое участие местного бюджета) </t>
    </r>
    <r>
      <rPr>
        <b/>
        <i/>
        <sz val="12"/>
        <rFont val="Times New Roman"/>
        <family val="1"/>
        <charset val="204"/>
      </rPr>
      <t xml:space="preserve">   </t>
    </r>
    <r>
      <rPr>
        <b/>
        <i/>
        <sz val="12"/>
        <color rgb="FF0000FF"/>
        <rFont val="Times New Roman"/>
        <family val="1"/>
        <charset val="204"/>
      </rPr>
      <t/>
    </r>
  </si>
  <si>
    <t xml:space="preserve">Комплексный план развития территорий "Верхнекамье" (долевое участие местного бюджета)    </t>
  </si>
  <si>
    <t>Ведомст венная класси фикация</t>
  </si>
  <si>
    <t>910002Р110</t>
  </si>
  <si>
    <t>Конкурс городских и муниципальных округов Пермского края по достижению наиболее результативных значений показателей управленческой деятельности</t>
  </si>
  <si>
    <t>92000SР180</t>
  </si>
  <si>
    <t>Реализация Программы по развитию Соликамского городского округа на 2019-2021 годы (долевое участие краевого бюджета)</t>
  </si>
  <si>
    <t>92000SP310</t>
  </si>
  <si>
    <t xml:space="preserve">Субсидия на снижение негативного воздействия на почвы, восстановление нарушенных земель, ликвидация несанкционированных свалок в пределах населенных пунктов или в границах муниципального образования (долевое участие краевого бюджета) </t>
  </si>
  <si>
    <t>Обеспечение жильем отдельных категорий граждан, установленных федеральным законом от 24 ноября 1995 года № 181-ФЗ "О социальной защите инвалидов в Российской Федерации"</t>
  </si>
  <si>
    <t>0920251760</t>
  </si>
  <si>
    <t>019012Ф180</t>
  </si>
  <si>
    <t>Обеспечение условий для развития физической культуры и массового спорта (занятия в школах)</t>
  </si>
  <si>
    <t>Реализация мероприятия "Умею плавать" (долевое участие краевого бюджета)</t>
  </si>
  <si>
    <t>09202R0820</t>
  </si>
  <si>
    <t>05101SP310</t>
  </si>
  <si>
    <t>резерв ФУ</t>
  </si>
  <si>
    <t>остатки ПК 2021 ДШИ</t>
  </si>
  <si>
    <t>к решению Думы</t>
  </si>
  <si>
    <t>Соликамского городского округа</t>
  </si>
  <si>
    <t>Распределение бюджетных ассигнований по целевым статьям (муниципальным программам и непрограммным направлениям деятельности), группам видов расходов классификации расходов бюджета на 2022 год и плановый период 2023 и 2024 годов</t>
  </si>
  <si>
    <t>2022 год                     (1 чтение)</t>
  </si>
  <si>
    <t>2023 год                       (1 чтение)</t>
  </si>
  <si>
    <t>2024 год                  (1 чтение)</t>
  </si>
  <si>
    <t>5</t>
  </si>
  <si>
    <t>Основное мероприятие "Сохранение и популяризация объектов культурного наследия "</t>
  </si>
  <si>
    <t>Реализация мероприятий, направленных на комплексное развитие сельских территорий (Благоустройство сельских территорий) (долевое участие местного бюджета</t>
  </si>
  <si>
    <t>Субсидия на снижение негативного воздействия на почвы, восстановление нарушенных земель, ликвидация несанкционированных свалок в пределах населенных пунктов или в границах муниципального образования (долевое участие местного бюджета)</t>
  </si>
  <si>
    <t>Реализация муниципальной адресной программы Соликамского городского округа "Формирование современной городской среды на 2018-2024 годы" (долевое участие местного бюджета))</t>
  </si>
  <si>
    <t>Основное мероприятие "Ремонт и капитальный ремонт автомобильных дорог, транзитных объектов (транзитных мостов) и систем водоотвода "</t>
  </si>
  <si>
    <t xml:space="preserve">Капитальный ремонт, ремонт автомобильных дорог и искусственных сооружений на них </t>
  </si>
  <si>
    <t>Приобретение спортивного оборудования и инвентаря для приведения организаций спортивной подготовки в нормативное состояние  (долевое участие местного бюджета)</t>
  </si>
  <si>
    <t>Приобретение спортивного оборудования и инвентаря для приведения организаций спортивной подготовки в нормативное состояние  (долевое участие федерального и краевого бюджета)</t>
  </si>
  <si>
    <t>09202L0820</t>
  </si>
  <si>
    <t xml:space="preserve">Пенсии за выслугу лет лицам, замещавшим должности муниципальной службы и лицам, замещавшим муниципальные должности </t>
  </si>
  <si>
    <t>Осуществление полномочий по регулированию тарифов на перевозки пассажиров и багажа автомобильным и городским электрическим транспортом на муниципальных маршрутах регулярных перевозок_</t>
  </si>
  <si>
    <t xml:space="preserve"> итого по муниципальным программам </t>
  </si>
  <si>
    <t xml:space="preserve">итого по непрограммным направлениям деятельности  </t>
  </si>
  <si>
    <t>Расходы на увеличение фонда оплаты труда работников ОМСУ и муниципальных учреждений; на содержание вновь введенных в эксплуатацию муниципальных объектов и на иные мероприятия</t>
  </si>
  <si>
    <t xml:space="preserve"> прочие изменения</t>
  </si>
  <si>
    <t>тыс. руб.</t>
  </si>
  <si>
    <t>2022 год</t>
  </si>
  <si>
    <t>2023 год</t>
  </si>
  <si>
    <t>Источники внутреннего финансирования дефицита бюджета на 2022 год и плановый период 2023 и 2024 годов</t>
  </si>
  <si>
    <t>код группы, подгруппы, статьи и вида источников</t>
  </si>
  <si>
    <t xml:space="preserve">наименование  </t>
  </si>
  <si>
    <t>2024 год</t>
  </si>
  <si>
    <t>01 05 02 01 04 0000 510</t>
  </si>
  <si>
    <t>Увеличение прочих остатков денежных средств бюджетов городских округов</t>
  </si>
  <si>
    <t>01 05 02 01 04 0000 610</t>
  </si>
  <si>
    <t>Уменьшение прочих остатков денежных средств бюджетов городских округов</t>
  </si>
  <si>
    <t>итого источников внутреннего финансирования дефицита бюджета</t>
  </si>
  <si>
    <t>Обеспечение развития и укрепления материально-технической базы домов культуры в населенных пунктах с числом жителей до 50 тысяч человек (долевое участие краевого бюджета)</t>
  </si>
  <si>
    <t xml:space="preserve">от   .  .     № </t>
  </si>
  <si>
    <t xml:space="preserve">Комплексный план развития территорий "Верхнекамье" (долевое участие краевого бюджета)    </t>
  </si>
  <si>
    <t>0510500000</t>
  </si>
  <si>
    <t>05105SP310</t>
  </si>
  <si>
    <t>Основное мероприятие "Реализация проектов создания комфортной городской среды в малых городах и исторических поселениях"</t>
  </si>
  <si>
    <t xml:space="preserve">Реализация мероприятий комплексных планов развития муниципальных образований территорий Верхнекамья (долевое участие местного бюджета)    </t>
  </si>
  <si>
    <t>05103SP310</t>
  </si>
  <si>
    <t xml:space="preserve">Реализация мероприятий комплексных планов развития муниципальных образований территорий Верхнекамья (долевое участие местного бюджета)  </t>
  </si>
  <si>
    <t xml:space="preserve">Реализация мероприятий комплексных планов развития муниципальных образований территорий Верхнекамья (долевое участие местного бюджета)   </t>
  </si>
  <si>
    <t>прочие изменения</t>
  </si>
  <si>
    <t>05401SЖ720</t>
  </si>
  <si>
    <t>Ремонт общего имущества в многоквартирных домах на территории Пермского края (долевое участие местного бюджета)</t>
  </si>
  <si>
    <t>08101SP060</t>
  </si>
  <si>
    <t>Софинансирование вопросов местного значения с участием средств самообложения граждан (долевое участие юридических и физических лиц)</t>
  </si>
  <si>
    <t xml:space="preserve">Резервный фонд администрации Соликамского городского округа  </t>
  </si>
  <si>
    <r>
      <t xml:space="preserve">Иные бюджетные ассигнования </t>
    </r>
    <r>
      <rPr>
        <b/>
        <sz val="14"/>
        <rFont val="Times New Roman"/>
        <family val="1"/>
        <charset val="204"/>
      </rPr>
      <t xml:space="preserve"> </t>
    </r>
  </si>
  <si>
    <t>Приведение в нормативное состояние помещений, приобретение и установка модульных конструкций (Остатки МБТ 2021 года)</t>
  </si>
  <si>
    <t>Реализация Программы по развитию Соликамского городского округа на 2019-2021 годы (Остатки МБТ 2021 года)</t>
  </si>
  <si>
    <t>Строительство (реконструкция) объектов общественной инфраструктуры муниципального значения, приобретение объектов недвижимого имущества в муниципальную собственность для создания новых мест в общеобразовательных учреждениях и дополнительных мест для детей дошкольного возраста  (Остатки 2021 года местного и краевого бюджета)</t>
  </si>
  <si>
    <t>Реализация муниципальных программ, приоритетных муниципальных проектов в рамках приоритетных региональных проектов, инвестиционных проектов (Остатки МБТ 2021 года)</t>
  </si>
  <si>
    <t>Обеспечение условий для развития физической культуры и массового спорта (Остатки МБТ 2021года)</t>
  </si>
  <si>
    <t>ЭС и СК 22.04.22 г; прочие изменения</t>
  </si>
  <si>
    <t>Приложение 1</t>
  </si>
  <si>
    <t>Приложение 3</t>
  </si>
  <si>
    <t>02401SН220</t>
  </si>
  <si>
    <t>Реализация мероприятий в сфере молодежной политики (долевое участие местного бюджета)</t>
  </si>
  <si>
    <t>Приложение 5</t>
  </si>
  <si>
    <t>Распределение общего объема межбюджетных трансфертов, получаемых в бюджет Соликамского городского округа, на 2022 год и плановый период 2023 и 2024 годов</t>
  </si>
  <si>
    <t xml:space="preserve">Наименование </t>
  </si>
  <si>
    <t xml:space="preserve">2023 год               </t>
  </si>
  <si>
    <t xml:space="preserve">2024 год   </t>
  </si>
  <si>
    <t>доходы</t>
  </si>
  <si>
    <t>поправки</t>
  </si>
  <si>
    <t>Утвержденный бюджет №47 от 10.12.2021</t>
  </si>
  <si>
    <t xml:space="preserve">2023 год          (1 чтение)               </t>
  </si>
  <si>
    <t>Изменения_ проект ЗПК от .02.22, иные МПА</t>
  </si>
  <si>
    <t>расходы,                с учетом  переданных остатков</t>
  </si>
  <si>
    <t xml:space="preserve">Утвержденный бюджет №47 от 10.12.2021               </t>
  </si>
  <si>
    <t>2024 год           (1 чтение)</t>
  </si>
  <si>
    <t>Изменения_ проект ЗПК от .02.22</t>
  </si>
  <si>
    <t>1.1. Межбюджетные трансферты, получаемые в бюджет Соликамского городского округа</t>
  </si>
  <si>
    <t xml:space="preserve">Дотации на выравнивание бюджетной обеспеченности муниципальных районов, муниципальных округов, городских округов Пермского края </t>
  </si>
  <si>
    <t xml:space="preserve">Дотации на сбалансированность бюджетов муниципальных районов, муниципальных округов, городских округов Пермского края </t>
  </si>
  <si>
    <t>Иные дотации, передаваемые бюджетам муниципальных образований на стимулирование муниципальных образований к росту доходов</t>
  </si>
  <si>
    <t>1.2. Средства, получаемые на выполнение государственных полномочий  Российской Федерации</t>
  </si>
  <si>
    <t>Обеспечение жильем отдельных категорий граждан, установленных Федеральным законом от 24 ноября 1995 г. № 181-ФЗ "О социальной защите инвалидов в Российской Федерации"</t>
  </si>
  <si>
    <t>1.3. Средства, получаемые на выполнение государственных полномочий субъекта Российской Федерации</t>
  </si>
  <si>
    <t>Содержание жилых помещений специализированного жилищного фонда для детей-сирот, детей, оставшихся без попечения родителей, лиц из их числа</t>
  </si>
  <si>
    <t>Обеспечение хранения, комплектования, учета и использования архивных документов государственной части документов Архивного фонда Пермского края</t>
  </si>
  <si>
    <t>1.4. Полномочия Соликамского городского округа с долевым финансированием</t>
  </si>
  <si>
    <t>Организация предоставления общедоступного и бесплатного дошкольного, начального общего, основного общего, среднего общего образования обучающимся с ограниченными возможностями здоровья в отдельных муниципальных общеобразовательных учреждениях, осуществляющих образовательную деятельность по адаптированным основным общеобразовательным программам, в муниципальных общеобразовательных учреждениях со специальным наименованием "специальное учебно-воспитательное учреждение" и муниципальных санаторных общеобразовательных учреждениях</t>
  </si>
  <si>
    <t>Приобретение оборудования для профильных медицинских классов в образовательных организациях Пермского края</t>
  </si>
  <si>
    <t>Обеспечение жильем молодых семей</t>
  </si>
  <si>
    <t>Обеспечение работников учреждений бюджетной сферы Пермского края путевками на санаторно-курортное лечение и оздоровление</t>
  </si>
  <si>
    <t>Выполнение работ по сохранению объектов культурного наследия, находящихся в собственности муниципальных образований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</si>
  <si>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</si>
  <si>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Реализация мероприятий в сфере молодежной политики</t>
  </si>
  <si>
    <t>Реализация мероприятия "Умею плавать!"</t>
  </si>
  <si>
    <t>Оснащение объектов спортивной инфраструктуры спортивно-технологическим оборудованием</t>
  </si>
  <si>
    <t>Обеспечение условий для развития физической культуры и массового спорта</t>
  </si>
  <si>
    <t>Приобретение спортивного оборудования и инвентаря для приведения организаций спортивной подготовки в нормативное состояние</t>
  </si>
  <si>
    <t>Государственная поддержка спортивных организаций, осуществляющих подготовку спортивного резерва для сборных команд Российской Федерации</t>
  </si>
  <si>
    <t>Устройство спортивных площадок и оснащение объектов спортивным оборудованием и инвентарем для занятий физической культурой и спортом</t>
  </si>
  <si>
    <t>Выплата материального стимулирования народным дружинникам за участие в охране общественного порядка</t>
  </si>
  <si>
    <t>Разработка проектов межевания территории и проведение комплексных кадастровых работ</t>
  </si>
  <si>
    <t>Реализация мероприятий по предотвращению распространения и уничтожению борщевика Сосновского в муниципальных образованиях Пермского края</t>
  </si>
  <si>
    <t>Снижение негативного воздействия на почвы, восстановление нарушенных земель, ликвидация несанкционированных свалок в границах муниципального образования</t>
  </si>
  <si>
    <t>Реализация мероприятий, направленных на комплексное развитие сельских территорий (улучшение жилищных условий граждан, проживающих на сельских территориях)</t>
  </si>
  <si>
    <t>Реализация мероприятий, направленных на комплексное развитие сельских территорий (Благоустройство сельских территорий)</t>
  </si>
  <si>
    <t>Мероприятия по расселению жилищного фонда на территории Пермского края, признанного аварийным после 1 января 2017 г.</t>
  </si>
  <si>
    <t>Обеспечение устойчивого сокращения непригодного для проживания жилого фонда</t>
  </si>
  <si>
    <t>Реализация мероприятий по обеспечению устойчивого сокращения непригодного для проживания жилого фонда</t>
  </si>
  <si>
    <t>Поддержка муниципальных программ формирования современной городской среды (расходы, не софинансируемые из федерального бюджета)</t>
  </si>
  <si>
    <t>Реализация программ формирования современной городской среды</t>
  </si>
  <si>
    <t>Проектирование, строительство (реконструкция), капитальный ремонт и ремонт автомобильных дорог общего пользования местного значения, находящихся на территории Пермского края</t>
  </si>
  <si>
    <t>Комплексный план развития территорий «Верхнекамье»</t>
  </si>
  <si>
    <t>Cофинансирование вопросов местного значения с участием средств самообложения граждан</t>
  </si>
  <si>
    <t>Реализация программ развития преобразованных муниципальных образований</t>
  </si>
  <si>
    <t>Реализация муниципальных программ, приоритетных муниципальных проектов в рамках приоритетных региональных проектов, инвестиционных проектов муниципальных образований</t>
  </si>
  <si>
    <t>Снос расселенных жилых домов и нежилых зданий (сооружений), расположенных на территории муниципальных образований Пермского края</t>
  </si>
  <si>
    <t>Итого</t>
  </si>
  <si>
    <t>без дотации</t>
  </si>
  <si>
    <t>МБТ без дотаций</t>
  </si>
  <si>
    <t xml:space="preserve">Реализация мероприятий комплексных планов развития муниципальных образований территорий Верхнекамья (долевое участие краевого бюджета)   </t>
  </si>
  <si>
    <t>0510500740</t>
  </si>
  <si>
    <t xml:space="preserve">Реализация проектов создания комфортной городской среды в малых городах и исторических поселениях </t>
  </si>
  <si>
    <t xml:space="preserve">Реализация мероприятий комплексных планов развития муниципальных образований территорий Верхнекамья (долевое участие краевого бюджета)    </t>
  </si>
  <si>
    <t>Софинансирование вопросов местного значения с участием средств самообложения граждан (долевое участие краевого бюджета)</t>
  </si>
  <si>
    <t>Софинансирование проектов инициативного бюджетирования  (долевое участие краевого бюджета)</t>
  </si>
  <si>
    <r>
      <t>01901020</t>
    </r>
    <r>
      <rPr>
        <b/>
        <sz val="12"/>
        <color rgb="FFFF0000"/>
        <rFont val="Times New Roman"/>
        <family val="1"/>
        <charset val="204"/>
      </rPr>
      <t>00</t>
    </r>
  </si>
  <si>
    <t>Предоставление субсидии поставщикам образовательных услуг и на финансовое обеспечение сертификатов персонифицированного финансирования</t>
  </si>
  <si>
    <r>
      <t>01901020</t>
    </r>
    <r>
      <rPr>
        <sz val="12"/>
        <color rgb="FFFF0000"/>
        <rFont val="Times New Roman"/>
        <family val="1"/>
        <charset val="204"/>
      </rPr>
      <t>00</t>
    </r>
  </si>
  <si>
    <t>Реализация мероприятий в сфере молодежной политики (долевое участие краевого бюджета)</t>
  </si>
  <si>
    <t>Обеспечение развития и укрепления материально-технической базы домов культуры в населенных пунктах с числом жителей до 50 тысяч человек (долевое участие федерального бюджета)</t>
  </si>
  <si>
    <t>Приложение 4</t>
  </si>
  <si>
    <t>Изменения</t>
  </si>
  <si>
    <t>ЭС 19.05.2022 г.</t>
  </si>
  <si>
    <t>ЭС 17.06.2022 г.</t>
  </si>
  <si>
    <t>Софинансирование проектов инициативного бюджетирования (долевое участие краевого бюджета)</t>
  </si>
  <si>
    <t>Распределение доходов  бюджета по кодам поступлений в бюджет  (группам, подгруппам, статьям, подстатьям и элементам классификации доходов бюджета) на 2022 год и плановый период 2023 и 2024 годов</t>
  </si>
  <si>
    <t xml:space="preserve"> Коды поступлений               в бюджет</t>
  </si>
  <si>
    <t xml:space="preserve"> Наименование групп, подгрупп, статей, подстатей и элементов классификации доходов </t>
  </si>
  <si>
    <t xml:space="preserve"> 2022 год                                  (проект решения Думы СГО от 27.04.2022)</t>
  </si>
  <si>
    <t xml:space="preserve"> 2022 год</t>
  </si>
  <si>
    <t>2 00 00000 00 0000 000</t>
  </si>
  <si>
    <t xml:space="preserve">БЕЗВОЗМЕЗДНЫЕ ПОСТУПЛЕНИЯ </t>
  </si>
  <si>
    <t>2 02 00000 00 0000 000</t>
  </si>
  <si>
    <t>БЕЗВОЗМЕЗДНЫЕ ПОСТУПЛЕНИЯ ОТ ДРУГИХ БЮДЖЕТОВ БЮДЖЕТНОЙ СИСТЕМЫ РОССИЙСКОЙ ФЕДЕРАЦИИ</t>
  </si>
  <si>
    <t>2 02 20000 00 0000 150</t>
  </si>
  <si>
    <t>Субсидии  бюджетам бюджетной системы Российской Федерации (межбюджетные субсидии)</t>
  </si>
  <si>
    <t>2 02 30000 00 0000 150</t>
  </si>
  <si>
    <t xml:space="preserve">Субвенции бюджетам бюджетной системы Российской Федерации </t>
  </si>
  <si>
    <t>2 02 40000 00 0000 150</t>
  </si>
  <si>
    <t>Иные межбюджетные трансферты</t>
  </si>
  <si>
    <t>ИТОГО ДОХОДОВ</t>
  </si>
  <si>
    <t>9200003120</t>
  </si>
  <si>
    <t>Мероприятия по предупреждению и устранению последствий чрезвычайных ситуаций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</si>
</sst>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3" formatCode="_-* #,##0.00_р_._-;\-* #,##0.00_р_._-;_-* &quot;-&quot;??_р_._-;_-@_-"/>
    <numFmt numFmtId="164" formatCode="dd/mm/yyyy\ hh:mm"/>
    <numFmt numFmtId="165" formatCode="?"/>
    <numFmt numFmtId="166" formatCode="#,##0.0"/>
    <numFmt numFmtId="167" formatCode="#,##0.000"/>
    <numFmt numFmtId="168" formatCode="#,##0.00000"/>
    <numFmt numFmtId="169" formatCode="#,##0.0000"/>
    <numFmt numFmtId="170" formatCode="#,##0.000000"/>
    <numFmt numFmtId="171" formatCode="0.0"/>
    <numFmt numFmtId="172" formatCode="0.0%"/>
    <numFmt numFmtId="173" formatCode="#,##0.0_ ;\-#,##0.0\ "/>
  </numFmts>
  <fonts count="29" x14ac:knownFonts="1">
    <font>
      <sz val="10"/>
      <name val="Arial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1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b/>
      <i/>
      <sz val="12"/>
      <name val="Times New Roman"/>
      <family val="1"/>
      <charset val="204"/>
    </font>
    <font>
      <b/>
      <i/>
      <sz val="12"/>
      <color rgb="FF0000FF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rgb="FFC00000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Arial Cyr"/>
      <charset val="204"/>
    </font>
    <font>
      <b/>
      <u/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rgb="FFFF0000"/>
      <name val="Times New Roman"/>
      <family val="1"/>
      <charset val="204"/>
    </font>
    <font>
      <b/>
      <i/>
      <sz val="12"/>
      <color rgb="FFFF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2">
    <xf numFmtId="0" fontId="0" fillId="0" borderId="0"/>
    <xf numFmtId="0" fontId="3" fillId="0" borderId="0"/>
    <xf numFmtId="0" fontId="6" fillId="0" borderId="0"/>
    <xf numFmtId="0" fontId="7" fillId="0" borderId="0"/>
    <xf numFmtId="43" fontId="6" fillId="0" borderId="0" applyFont="0" applyFill="0" applyBorder="0" applyAlignment="0" applyProtection="0"/>
    <xf numFmtId="0" fontId="3" fillId="0" borderId="0"/>
    <xf numFmtId="43" fontId="6" fillId="0" borderId="0" applyFont="0" applyFill="0" applyBorder="0" applyAlignment="0" applyProtection="0"/>
    <xf numFmtId="0" fontId="6" fillId="0" borderId="0"/>
    <xf numFmtId="9" fontId="3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</cellStyleXfs>
  <cellXfs count="288">
    <xf numFmtId="0" fontId="0" fillId="0" borderId="0" xfId="0"/>
    <xf numFmtId="0" fontId="2" fillId="0" borderId="0" xfId="2" applyFont="1" applyFill="1" applyAlignment="1">
      <alignment horizontal="left" vertical="center"/>
    </xf>
    <xf numFmtId="0" fontId="2" fillId="0" borderId="0" xfId="0" applyFont="1" applyFill="1" applyAlignment="1">
      <alignment horizontal="left" vertical="center"/>
    </xf>
    <xf numFmtId="0" fontId="2" fillId="0" borderId="0" xfId="0" applyFont="1" applyFill="1" applyAlignment="1">
      <alignment vertical="center"/>
    </xf>
    <xf numFmtId="166" fontId="1" fillId="0" borderId="1" xfId="0" applyNumberFormat="1" applyFont="1" applyFill="1" applyBorder="1" applyAlignment="1" applyProtection="1">
      <alignment horizontal="right" vertical="center" wrapText="1"/>
    </xf>
    <xf numFmtId="166" fontId="2" fillId="0" borderId="1" xfId="0" applyNumberFormat="1" applyFont="1" applyFill="1" applyBorder="1" applyAlignment="1" applyProtection="1">
      <alignment horizontal="right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1" xfId="2" applyFont="1" applyFill="1" applyBorder="1" applyAlignment="1">
      <alignment horizontal="justify" vertical="center" wrapText="1"/>
    </xf>
    <xf numFmtId="0" fontId="2" fillId="0" borderId="1" xfId="0" applyNumberFormat="1" applyFont="1" applyFill="1" applyBorder="1" applyAlignment="1">
      <alignment horizontal="justify" vertical="center" wrapText="1"/>
    </xf>
    <xf numFmtId="49" fontId="2" fillId="0" borderId="1" xfId="0" applyNumberFormat="1" applyFont="1" applyFill="1" applyBorder="1" applyAlignment="1" applyProtection="1">
      <alignment horizontal="justify" vertical="center" wrapText="1"/>
    </xf>
    <xf numFmtId="49" fontId="1" fillId="0" borderId="1" xfId="2" applyNumberFormat="1" applyFont="1" applyFill="1" applyBorder="1" applyAlignment="1">
      <alignment horizontal="justify" vertical="center" wrapText="1"/>
    </xf>
    <xf numFmtId="49" fontId="1" fillId="0" borderId="1" xfId="0" applyNumberFormat="1" applyFont="1" applyFill="1" applyBorder="1" applyAlignment="1" applyProtection="1">
      <alignment horizontal="justify" vertical="center" wrapText="1"/>
    </xf>
    <xf numFmtId="0" fontId="2" fillId="0" borderId="0" xfId="2" applyFont="1" applyFill="1" applyAlignment="1">
      <alignment vertical="center"/>
    </xf>
    <xf numFmtId="167" fontId="2" fillId="0" borderId="1" xfId="0" applyNumberFormat="1" applyFont="1" applyFill="1" applyBorder="1" applyAlignment="1" applyProtection="1">
      <alignment horizontal="right" vertical="center" wrapText="1"/>
    </xf>
    <xf numFmtId="168" fontId="2" fillId="0" borderId="1" xfId="0" applyNumberFormat="1" applyFont="1" applyFill="1" applyBorder="1" applyAlignment="1" applyProtection="1">
      <alignment horizontal="right" vertical="center" wrapText="1"/>
    </xf>
    <xf numFmtId="4" fontId="2" fillId="0" borderId="1" xfId="0" applyNumberFormat="1" applyFont="1" applyFill="1" applyBorder="1" applyAlignment="1" applyProtection="1">
      <alignment horizontal="right" vertical="center" wrapText="1"/>
    </xf>
    <xf numFmtId="49" fontId="2" fillId="0" borderId="1" xfId="0" applyNumberFormat="1" applyFont="1" applyFill="1" applyBorder="1" applyAlignment="1" applyProtection="1">
      <alignment horizontal="justify" wrapText="1"/>
    </xf>
    <xf numFmtId="49" fontId="1" fillId="0" borderId="1" xfId="0" applyNumberFormat="1" applyFont="1" applyFill="1" applyBorder="1" applyAlignment="1" applyProtection="1">
      <alignment horizontal="justify" wrapText="1"/>
    </xf>
    <xf numFmtId="0" fontId="2" fillId="0" borderId="1" xfId="0" applyNumberFormat="1" applyFont="1" applyFill="1" applyBorder="1" applyAlignment="1">
      <alignment vertical="center" wrapText="1"/>
    </xf>
    <xf numFmtId="49" fontId="1" fillId="0" borderId="1" xfId="0" applyNumberFormat="1" applyFont="1" applyFill="1" applyBorder="1" applyAlignment="1">
      <alignment vertical="center" wrapText="1"/>
    </xf>
    <xf numFmtId="49" fontId="4" fillId="0" borderId="1" xfId="1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 applyProtection="1">
      <alignment horizontal="justify"/>
    </xf>
    <xf numFmtId="0" fontId="2" fillId="0" borderId="0" xfId="0" applyFont="1" applyFill="1" applyBorder="1" applyAlignment="1" applyProtection="1"/>
    <xf numFmtId="0" fontId="2" fillId="0" borderId="0" xfId="0" applyFont="1" applyFill="1"/>
    <xf numFmtId="0" fontId="1" fillId="0" borderId="0" xfId="0" applyFont="1" applyFill="1" applyBorder="1" applyAlignment="1" applyProtection="1">
      <alignment horizontal="center"/>
    </xf>
    <xf numFmtId="0" fontId="1" fillId="0" borderId="0" xfId="0" applyFont="1" applyFill="1" applyBorder="1" applyAlignment="1" applyProtection="1">
      <alignment horizontal="justify"/>
    </xf>
    <xf numFmtId="164" fontId="1" fillId="0" borderId="0" xfId="0" applyNumberFormat="1" applyFont="1" applyFill="1" applyBorder="1" applyAlignment="1" applyProtection="1">
      <alignment horizontal="justify"/>
    </xf>
    <xf numFmtId="0" fontId="5" fillId="0" borderId="0" xfId="0" applyFont="1" applyFill="1"/>
    <xf numFmtId="0" fontId="3" fillId="0" borderId="0" xfId="0" applyFont="1" applyFill="1"/>
    <xf numFmtId="49" fontId="4" fillId="0" borderId="1" xfId="3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vertical="center" wrapText="1"/>
    </xf>
    <xf numFmtId="49" fontId="1" fillId="0" borderId="1" xfId="2" applyNumberFormat="1" applyFont="1" applyFill="1" applyBorder="1" applyAlignment="1">
      <alignment horizontal="center" vertical="center" wrapText="1"/>
    </xf>
    <xf numFmtId="0" fontId="1" fillId="0" borderId="1" xfId="2" applyFont="1" applyFill="1" applyBorder="1" applyAlignment="1">
      <alignment vertical="center" wrapText="1"/>
    </xf>
    <xf numFmtId="49" fontId="2" fillId="0" borderId="1" xfId="2" applyNumberFormat="1" applyFont="1" applyFill="1" applyBorder="1" applyAlignment="1">
      <alignment horizontal="center" vertical="center" wrapText="1"/>
    </xf>
    <xf numFmtId="168" fontId="1" fillId="0" borderId="1" xfId="0" applyNumberFormat="1" applyFont="1" applyFill="1" applyBorder="1" applyAlignment="1" applyProtection="1">
      <alignment horizontal="right" vertical="center" wrapText="1"/>
    </xf>
    <xf numFmtId="49" fontId="1" fillId="0" borderId="1" xfId="2" applyNumberFormat="1" applyFont="1" applyFill="1" applyBorder="1" applyAlignment="1">
      <alignment horizontal="center" wrapText="1"/>
    </xf>
    <xf numFmtId="49" fontId="1" fillId="0" borderId="1" xfId="0" applyNumberFormat="1" applyFont="1" applyFill="1" applyBorder="1" applyAlignment="1">
      <alignment horizontal="center" wrapText="1"/>
    </xf>
    <xf numFmtId="49" fontId="1" fillId="0" borderId="1" xfId="0" applyNumberFormat="1" applyFont="1" applyFill="1" applyBorder="1" applyAlignment="1">
      <alignment wrapText="1"/>
    </xf>
    <xf numFmtId="49" fontId="2" fillId="0" borderId="1" xfId="0" applyNumberFormat="1" applyFont="1" applyFill="1" applyBorder="1" applyAlignment="1">
      <alignment horizontal="center" wrapText="1"/>
    </xf>
    <xf numFmtId="0" fontId="1" fillId="0" borderId="1" xfId="2" applyFont="1" applyFill="1" applyBorder="1" applyAlignment="1">
      <alignment wrapText="1"/>
    </xf>
    <xf numFmtId="49" fontId="2" fillId="0" borderId="1" xfId="2" applyNumberFormat="1" applyFont="1" applyFill="1" applyBorder="1" applyAlignment="1">
      <alignment horizontal="center" wrapText="1"/>
    </xf>
    <xf numFmtId="0" fontId="2" fillId="0" borderId="1" xfId="0" applyNumberFormat="1" applyFont="1" applyFill="1" applyBorder="1" applyAlignment="1">
      <alignment wrapText="1"/>
    </xf>
    <xf numFmtId="0" fontId="1" fillId="0" borderId="1" xfId="0" applyFont="1" applyFill="1" applyBorder="1" applyAlignment="1">
      <alignment horizontal="center" vertical="center" wrapText="1"/>
    </xf>
    <xf numFmtId="166" fontId="2" fillId="0" borderId="1" xfId="0" applyNumberFormat="1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vertical="center" wrapText="1"/>
    </xf>
    <xf numFmtId="4" fontId="1" fillId="0" borderId="1" xfId="0" applyNumberFormat="1" applyFont="1" applyFill="1" applyBorder="1" applyAlignment="1" applyProtection="1">
      <alignment horizontal="right" vertical="center" wrapText="1"/>
    </xf>
    <xf numFmtId="49" fontId="10" fillId="0" borderId="1" xfId="1" applyNumberFormat="1" applyFont="1" applyFill="1" applyBorder="1" applyAlignment="1">
      <alignment horizontal="center" vertical="center" wrapText="1"/>
    </xf>
    <xf numFmtId="0" fontId="13" fillId="0" borderId="7" xfId="0" applyFont="1" applyFill="1" applyBorder="1" applyAlignment="1" applyProtection="1">
      <alignment wrapText="1"/>
    </xf>
    <xf numFmtId="0" fontId="4" fillId="0" borderId="2" xfId="1" applyNumberFormat="1" applyFont="1" applyFill="1" applyBorder="1" applyAlignment="1">
      <alignment horizontal="center" vertical="center"/>
    </xf>
    <xf numFmtId="49" fontId="4" fillId="0" borderId="2" xfId="1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justify" wrapText="1"/>
    </xf>
    <xf numFmtId="0" fontId="2" fillId="0" borderId="1" xfId="0" applyNumberFormat="1" applyFont="1" applyFill="1" applyBorder="1" applyAlignment="1">
      <alignment horizontal="justify" wrapText="1"/>
    </xf>
    <xf numFmtId="165" fontId="1" fillId="0" borderId="1" xfId="0" applyNumberFormat="1" applyFont="1" applyFill="1" applyBorder="1" applyAlignment="1" applyProtection="1">
      <alignment horizontal="justify" wrapText="1"/>
    </xf>
    <xf numFmtId="49" fontId="2" fillId="0" borderId="1" xfId="0" applyNumberFormat="1" applyFont="1" applyFill="1" applyBorder="1" applyAlignment="1">
      <alignment horizontal="justify" wrapText="1"/>
    </xf>
    <xf numFmtId="49" fontId="14" fillId="0" borderId="1" xfId="0" applyNumberFormat="1" applyFont="1" applyFill="1" applyBorder="1" applyAlignment="1">
      <alignment horizontal="center" vertical="center" wrapText="1"/>
    </xf>
    <xf numFmtId="0" fontId="15" fillId="0" borderId="1" xfId="7" applyFont="1" applyFill="1" applyBorder="1" applyAlignment="1">
      <alignment horizontal="justify"/>
    </xf>
    <xf numFmtId="170" fontId="2" fillId="0" borderId="1" xfId="0" applyNumberFormat="1" applyFont="1" applyFill="1" applyBorder="1" applyAlignment="1" applyProtection="1">
      <alignment horizontal="right" vertical="center" wrapText="1"/>
    </xf>
    <xf numFmtId="0" fontId="1" fillId="0" borderId="1" xfId="0" applyFont="1" applyFill="1" applyBorder="1" applyAlignment="1">
      <alignment horizontal="justify" wrapText="1"/>
    </xf>
    <xf numFmtId="166" fontId="1" fillId="0" borderId="1" xfId="0" applyNumberFormat="1" applyFont="1" applyFill="1" applyBorder="1"/>
    <xf numFmtId="0" fontId="13" fillId="0" borderId="0" xfId="0" applyFont="1" applyFill="1" applyBorder="1" applyAlignment="1" applyProtection="1">
      <alignment wrapText="1"/>
    </xf>
    <xf numFmtId="0" fontId="6" fillId="0" borderId="0" xfId="9" applyFont="1" applyFill="1" applyAlignment="1">
      <alignment vertical="center"/>
    </xf>
    <xf numFmtId="0" fontId="16" fillId="0" borderId="0" xfId="9" applyFont="1" applyFill="1" applyAlignment="1">
      <alignment vertical="center"/>
    </xf>
    <xf numFmtId="0" fontId="17" fillId="0" borderId="0" xfId="0" applyFont="1" applyFill="1" applyAlignment="1">
      <alignment horizontal="right" vertical="center"/>
    </xf>
    <xf numFmtId="0" fontId="1" fillId="0" borderId="0" xfId="0" applyFont="1" applyFill="1" applyAlignment="1">
      <alignment horizontal="center" vertical="center"/>
    </xf>
    <xf numFmtId="0" fontId="19" fillId="0" borderId="0" xfId="9" applyFont="1" applyFill="1" applyAlignment="1">
      <alignment vertical="center"/>
    </xf>
    <xf numFmtId="0" fontId="14" fillId="0" borderId="0" xfId="9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8" fillId="0" borderId="1" xfId="9" applyFont="1" applyFill="1" applyBorder="1" applyAlignment="1">
      <alignment horizontal="center" vertical="center" wrapText="1"/>
    </xf>
    <xf numFmtId="0" fontId="18" fillId="0" borderId="1" xfId="9" applyFont="1" applyFill="1" applyBorder="1" applyAlignment="1">
      <alignment horizontal="center" vertical="center"/>
    </xf>
    <xf numFmtId="0" fontId="18" fillId="0" borderId="1" xfId="0" applyFont="1" applyFill="1" applyBorder="1" applyAlignment="1">
      <alignment horizontal="center" vertical="center" wrapText="1"/>
    </xf>
    <xf numFmtId="49" fontId="14" fillId="0" borderId="13" xfId="9" applyNumberFormat="1" applyFont="1" applyFill="1" applyBorder="1" applyAlignment="1">
      <alignment horizontal="center" vertical="center"/>
    </xf>
    <xf numFmtId="0" fontId="14" fillId="0" borderId="14" xfId="9" applyFont="1" applyFill="1" applyBorder="1" applyAlignment="1">
      <alignment horizontal="left" vertical="center"/>
    </xf>
    <xf numFmtId="166" fontId="14" fillId="0" borderId="14" xfId="9" applyNumberFormat="1" applyFont="1" applyFill="1" applyBorder="1" applyAlignment="1">
      <alignment vertical="center"/>
    </xf>
    <xf numFmtId="0" fontId="14" fillId="0" borderId="14" xfId="9" applyFont="1" applyFill="1" applyBorder="1" applyAlignment="1">
      <alignment vertical="center" wrapText="1"/>
    </xf>
    <xf numFmtId="0" fontId="14" fillId="0" borderId="14" xfId="9" applyFont="1" applyFill="1" applyBorder="1" applyAlignment="1">
      <alignment wrapText="1"/>
    </xf>
    <xf numFmtId="166" fontId="14" fillId="0" borderId="14" xfId="9" applyNumberFormat="1" applyFont="1" applyFill="1" applyBorder="1" applyAlignment="1">
      <alignment horizontal="center" wrapText="1"/>
    </xf>
    <xf numFmtId="0" fontId="20" fillId="0" borderId="0" xfId="0" applyFont="1" applyFill="1"/>
    <xf numFmtId="0" fontId="14" fillId="0" borderId="9" xfId="9" applyFont="1" applyFill="1" applyBorder="1" applyAlignment="1">
      <alignment vertical="center" wrapText="1"/>
    </xf>
    <xf numFmtId="0" fontId="14" fillId="0" borderId="2" xfId="9" applyFont="1" applyFill="1" applyBorder="1" applyAlignment="1">
      <alignment wrapText="1"/>
    </xf>
    <xf numFmtId="166" fontId="14" fillId="0" borderId="10" xfId="9" applyNumberFormat="1" applyFont="1" applyFill="1" applyBorder="1" applyAlignment="1">
      <alignment horizontal="center" wrapText="1"/>
    </xf>
    <xf numFmtId="166" fontId="14" fillId="0" borderId="2" xfId="9" applyNumberFormat="1" applyFont="1" applyFill="1" applyBorder="1" applyAlignment="1">
      <alignment horizontal="center" wrapText="1"/>
    </xf>
    <xf numFmtId="166" fontId="14" fillId="0" borderId="8" xfId="9" applyNumberFormat="1" applyFont="1" applyFill="1" applyBorder="1" applyAlignment="1">
      <alignment horizontal="center" wrapText="1"/>
    </xf>
    <xf numFmtId="0" fontId="14" fillId="0" borderId="13" xfId="0" applyFont="1" applyFill="1" applyBorder="1" applyAlignment="1">
      <alignment vertical="center" wrapText="1"/>
    </xf>
    <xf numFmtId="0" fontId="14" fillId="0" borderId="14" xfId="0" applyFont="1" applyFill="1" applyBorder="1" applyAlignment="1">
      <alignment wrapText="1"/>
    </xf>
    <xf numFmtId="166" fontId="14" fillId="0" borderId="0" xfId="9" applyNumberFormat="1" applyFont="1" applyFill="1" applyBorder="1" applyAlignment="1">
      <alignment horizontal="center" wrapText="1"/>
    </xf>
    <xf numFmtId="0" fontId="6" fillId="0" borderId="0" xfId="9" applyFont="1" applyFill="1" applyAlignment="1">
      <alignment vertical="center" wrapText="1"/>
    </xf>
    <xf numFmtId="0" fontId="14" fillId="0" borderId="12" xfId="0" applyFont="1" applyFill="1" applyBorder="1" applyAlignment="1">
      <alignment wrapText="1"/>
    </xf>
    <xf numFmtId="0" fontId="14" fillId="0" borderId="6" xfId="0" applyFont="1" applyFill="1" applyBorder="1" applyAlignment="1">
      <alignment wrapText="1"/>
    </xf>
    <xf numFmtId="166" fontId="14" fillId="0" borderId="7" xfId="9" applyNumberFormat="1" applyFont="1" applyFill="1" applyBorder="1" applyAlignment="1">
      <alignment horizontal="center" wrapText="1"/>
    </xf>
    <xf numFmtId="166" fontId="14" fillId="0" borderId="6" xfId="9" applyNumberFormat="1" applyFont="1" applyFill="1" applyBorder="1" applyAlignment="1">
      <alignment horizontal="center" wrapText="1"/>
    </xf>
    <xf numFmtId="166" fontId="14" fillId="0" borderId="11" xfId="9" applyNumberFormat="1" applyFont="1" applyFill="1" applyBorder="1" applyAlignment="1">
      <alignment horizontal="center" wrapText="1"/>
    </xf>
    <xf numFmtId="0" fontId="3" fillId="0" borderId="0" xfId="0" applyFont="1" applyFill="1" applyAlignment="1">
      <alignment horizontal="justify"/>
    </xf>
    <xf numFmtId="49" fontId="1" fillId="0" borderId="6" xfId="0" applyNumberFormat="1" applyFont="1" applyFill="1" applyBorder="1" applyAlignment="1">
      <alignment horizontal="center" vertical="center" wrapText="1"/>
    </xf>
    <xf numFmtId="49" fontId="2" fillId="0" borderId="6" xfId="0" applyNumberFormat="1" applyFont="1" applyFill="1" applyBorder="1" applyAlignment="1">
      <alignment horizontal="center" vertical="center" wrapText="1"/>
    </xf>
    <xf numFmtId="166" fontId="3" fillId="0" borderId="0" xfId="0" applyNumberFormat="1" applyFont="1" applyFill="1"/>
    <xf numFmtId="0" fontId="22" fillId="0" borderId="7" xfId="0" applyFont="1" applyFill="1" applyBorder="1" applyAlignment="1" applyProtection="1">
      <alignment wrapText="1"/>
    </xf>
    <xf numFmtId="0" fontId="21" fillId="0" borderId="7" xfId="0" applyFont="1" applyFill="1" applyBorder="1" applyAlignment="1" applyProtection="1">
      <alignment wrapText="1"/>
    </xf>
    <xf numFmtId="166" fontId="2" fillId="0" borderId="1" xfId="0" applyNumberFormat="1" applyFont="1" applyFill="1" applyBorder="1" applyAlignment="1">
      <alignment vertical="center"/>
    </xf>
    <xf numFmtId="9" fontId="3" fillId="0" borderId="0" xfId="8" applyFont="1" applyFill="1"/>
    <xf numFmtId="171" fontId="3" fillId="0" borderId="0" xfId="0" applyNumberFormat="1" applyFont="1" applyFill="1"/>
    <xf numFmtId="172" fontId="3" fillId="0" borderId="0" xfId="8" applyNumberFormat="1" applyFont="1" applyFill="1"/>
    <xf numFmtId="49" fontId="1" fillId="0" borderId="1" xfId="0" applyNumberFormat="1" applyFont="1" applyFill="1" applyBorder="1" applyAlignment="1" applyProtection="1">
      <alignment horizontal="center" vertical="center" wrapText="1"/>
    </xf>
    <xf numFmtId="49" fontId="2" fillId="0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Font="1" applyFill="1"/>
    <xf numFmtId="0" fontId="1" fillId="0" borderId="1" xfId="0" applyFont="1" applyFill="1" applyBorder="1" applyAlignment="1">
      <alignment horizontal="center" vertical="center"/>
    </xf>
    <xf numFmtId="0" fontId="2" fillId="2" borderId="0" xfId="0" applyFont="1" applyFill="1" applyBorder="1" applyAlignment="1" applyProtection="1"/>
    <xf numFmtId="0" fontId="3" fillId="2" borderId="0" xfId="0" applyFont="1" applyFill="1"/>
    <xf numFmtId="171" fontId="3" fillId="2" borderId="0" xfId="0" applyNumberFormat="1" applyFont="1" applyFill="1"/>
    <xf numFmtId="0" fontId="2" fillId="2" borderId="0" xfId="2" applyFont="1" applyFill="1" applyAlignment="1">
      <alignment horizontal="left" vertical="center"/>
    </xf>
    <xf numFmtId="0" fontId="2" fillId="2" borderId="0" xfId="0" applyFont="1" applyFill="1" applyAlignment="1">
      <alignment horizontal="left" vertical="center"/>
    </xf>
    <xf numFmtId="0" fontId="2" fillId="2" borderId="0" xfId="0" applyFont="1" applyFill="1" applyAlignment="1">
      <alignment vertical="center"/>
    </xf>
    <xf numFmtId="166" fontId="3" fillId="2" borderId="0" xfId="0" applyNumberFormat="1" applyFont="1" applyFill="1"/>
    <xf numFmtId="172" fontId="3" fillId="2" borderId="0" xfId="8" applyNumberFormat="1" applyFont="1" applyFill="1"/>
    <xf numFmtId="0" fontId="13" fillId="2" borderId="0" xfId="0" applyFont="1" applyFill="1" applyBorder="1" applyAlignment="1" applyProtection="1">
      <alignment horizontal="right" wrapText="1"/>
    </xf>
    <xf numFmtId="0" fontId="2" fillId="0" borderId="0" xfId="1" applyFont="1" applyFill="1" applyAlignment="1"/>
    <xf numFmtId="0" fontId="2" fillId="0" borderId="0" xfId="2" applyFont="1" applyFill="1" applyAlignment="1"/>
    <xf numFmtId="0" fontId="23" fillId="0" borderId="0" xfId="1" applyFont="1" applyFill="1" applyAlignment="1"/>
    <xf numFmtId="0" fontId="1" fillId="0" borderId="0" xfId="1" applyFont="1" applyFill="1" applyAlignment="1"/>
    <xf numFmtId="0" fontId="23" fillId="0" borderId="0" xfId="1" applyFont="1" applyFill="1"/>
    <xf numFmtId="0" fontId="2" fillId="0" borderId="0" xfId="1" applyFont="1" applyFill="1" applyAlignment="1">
      <alignment vertical="center"/>
    </xf>
    <xf numFmtId="166" fontId="1" fillId="0" borderId="0" xfId="1" applyNumberFormat="1" applyFont="1" applyFill="1" applyAlignment="1">
      <alignment horizontal="right" wrapText="1"/>
    </xf>
    <xf numFmtId="0" fontId="13" fillId="0" borderId="0" xfId="1" applyFont="1" applyFill="1" applyBorder="1" applyAlignment="1" applyProtection="1">
      <alignment wrapText="1"/>
    </xf>
    <xf numFmtId="0" fontId="1" fillId="0" borderId="1" xfId="1" applyFont="1" applyFill="1" applyBorder="1" applyAlignment="1">
      <alignment horizontal="center" wrapText="1"/>
    </xf>
    <xf numFmtId="0" fontId="1" fillId="0" borderId="3" xfId="1" applyFont="1" applyFill="1" applyBorder="1" applyAlignment="1">
      <alignment wrapText="1"/>
    </xf>
    <xf numFmtId="0" fontId="1" fillId="0" borderId="4" xfId="1" applyFont="1" applyFill="1" applyBorder="1" applyAlignment="1">
      <alignment wrapText="1"/>
    </xf>
    <xf numFmtId="166" fontId="1" fillId="0" borderId="1" xfId="1" applyNumberFormat="1" applyFont="1" applyFill="1" applyBorder="1" applyAlignment="1">
      <alignment horizontal="center" vertical="center"/>
    </xf>
    <xf numFmtId="0" fontId="1" fillId="0" borderId="1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horizontal="center" vertical="center" wrapText="1"/>
    </xf>
    <xf numFmtId="49" fontId="1" fillId="0" borderId="1" xfId="1" applyNumberFormat="1" applyFont="1" applyFill="1" applyBorder="1" applyAlignment="1">
      <alignment horizontal="center"/>
    </xf>
    <xf numFmtId="166" fontId="1" fillId="0" borderId="1" xfId="1" applyNumberFormat="1" applyFont="1" applyFill="1" applyBorder="1" applyAlignment="1">
      <alignment horizontal="center"/>
    </xf>
    <xf numFmtId="0" fontId="1" fillId="0" borderId="1" xfId="1" applyFont="1" applyFill="1" applyBorder="1" applyAlignment="1">
      <alignment horizontal="center"/>
    </xf>
    <xf numFmtId="49" fontId="1" fillId="0" borderId="1" xfId="1" applyNumberFormat="1" applyFont="1" applyFill="1" applyBorder="1" applyAlignment="1">
      <alignment horizontal="left" wrapText="1"/>
    </xf>
    <xf numFmtId="166" fontId="1" fillId="0" borderId="1" xfId="1" applyNumberFormat="1" applyFont="1" applyFill="1" applyBorder="1" applyAlignment="1">
      <alignment horizontal="right" wrapText="1"/>
    </xf>
    <xf numFmtId="166" fontId="1" fillId="0" borderId="1" xfId="4" applyNumberFormat="1" applyFont="1" applyFill="1" applyBorder="1" applyAlignment="1">
      <alignment horizontal="right"/>
    </xf>
    <xf numFmtId="49" fontId="2" fillId="0" borderId="1" xfId="5" applyNumberFormat="1" applyFont="1" applyFill="1" applyBorder="1" applyAlignment="1">
      <alignment horizontal="left" wrapText="1"/>
    </xf>
    <xf numFmtId="166" fontId="2" fillId="0" borderId="1" xfId="5" applyNumberFormat="1" applyFont="1" applyFill="1" applyBorder="1" applyAlignment="1">
      <alignment horizontal="right" wrapText="1"/>
    </xf>
    <xf numFmtId="166" fontId="2" fillId="0" borderId="1" xfId="1" applyNumberFormat="1" applyFont="1" applyFill="1" applyBorder="1" applyAlignment="1">
      <alignment horizontal="right" wrapText="1"/>
    </xf>
    <xf numFmtId="166" fontId="2" fillId="0" borderId="1" xfId="4" applyNumberFormat="1" applyFont="1" applyFill="1" applyBorder="1" applyAlignment="1">
      <alignment horizontal="right"/>
    </xf>
    <xf numFmtId="0" fontId="23" fillId="0" borderId="1" xfId="1" applyFont="1" applyFill="1" applyBorder="1" applyAlignment="1"/>
    <xf numFmtId="166" fontId="1" fillId="0" borderId="1" xfId="4" applyNumberFormat="1" applyFont="1" applyFill="1" applyBorder="1" applyAlignment="1">
      <alignment horizontal="right" wrapText="1"/>
    </xf>
    <xf numFmtId="0" fontId="2" fillId="0" borderId="1" xfId="5" applyNumberFormat="1" applyFont="1" applyFill="1" applyBorder="1" applyAlignment="1">
      <alignment horizontal="left" wrapText="1"/>
    </xf>
    <xf numFmtId="166" fontId="2" fillId="0" borderId="1" xfId="1" applyNumberFormat="1" applyFont="1" applyFill="1" applyBorder="1" applyAlignment="1" applyProtection="1">
      <alignment horizontal="right" wrapText="1"/>
    </xf>
    <xf numFmtId="4" fontId="2" fillId="0" borderId="1" xfId="1" applyNumberFormat="1" applyFont="1" applyFill="1" applyBorder="1" applyAlignment="1">
      <alignment horizontal="right" wrapText="1"/>
    </xf>
    <xf numFmtId="166" fontId="2" fillId="0" borderId="1" xfId="4" applyNumberFormat="1" applyFont="1" applyFill="1" applyBorder="1" applyAlignment="1">
      <alignment horizontal="right" wrapText="1"/>
    </xf>
    <xf numFmtId="167" fontId="2" fillId="0" borderId="1" xfId="1" applyNumberFormat="1" applyFont="1" applyFill="1" applyBorder="1" applyAlignment="1" applyProtection="1">
      <alignment horizontal="right" wrapText="1"/>
    </xf>
    <xf numFmtId="0" fontId="24" fillId="0" borderId="1" xfId="1" applyFont="1" applyFill="1" applyBorder="1" applyAlignment="1">
      <alignment horizontal="right"/>
    </xf>
    <xf numFmtId="166" fontId="24" fillId="0" borderId="1" xfId="1" applyNumberFormat="1" applyFont="1" applyFill="1" applyBorder="1" applyAlignment="1">
      <alignment horizontal="right"/>
    </xf>
    <xf numFmtId="173" fontId="25" fillId="0" borderId="1" xfId="1" applyNumberFormat="1" applyFont="1" applyFill="1" applyBorder="1" applyAlignment="1">
      <alignment horizontal="right"/>
    </xf>
    <xf numFmtId="173" fontId="25" fillId="0" borderId="0" xfId="1" applyNumberFormat="1" applyFont="1" applyFill="1" applyBorder="1" applyAlignment="1">
      <alignment horizontal="right"/>
    </xf>
    <xf numFmtId="0" fontId="2" fillId="0" borderId="0" xfId="1" applyFont="1" applyFill="1" applyAlignment="1">
      <alignment horizontal="right"/>
    </xf>
    <xf numFmtId="166" fontId="2" fillId="0" borderId="0" xfId="1" applyNumberFormat="1" applyFont="1" applyFill="1" applyAlignment="1">
      <alignment horizontal="right"/>
    </xf>
    <xf numFmtId="166" fontId="23" fillId="0" borderId="0" xfId="1" applyNumberFormat="1" applyFont="1" applyFill="1" applyAlignment="1"/>
    <xf numFmtId="166" fontId="26" fillId="0" borderId="0" xfId="1" applyNumberFormat="1" applyFont="1" applyFill="1" applyAlignment="1"/>
    <xf numFmtId="173" fontId="23" fillId="0" borderId="0" xfId="1" applyNumberFormat="1" applyFont="1" applyFill="1" applyAlignment="1"/>
    <xf numFmtId="49" fontId="2" fillId="0" borderId="0" xfId="1" applyNumberFormat="1" applyFont="1" applyFill="1" applyAlignment="1"/>
    <xf numFmtId="49" fontId="23" fillId="0" borderId="0" xfId="1" applyNumberFormat="1" applyFont="1" applyFill="1" applyAlignment="1"/>
    <xf numFmtId="49" fontId="27" fillId="0" borderId="1" xfId="0" applyNumberFormat="1" applyFont="1" applyFill="1" applyBorder="1" applyAlignment="1" applyProtection="1">
      <alignment horizontal="justify" vertical="center" wrapText="1"/>
    </xf>
    <xf numFmtId="0" fontId="2" fillId="0" borderId="0" xfId="1" applyFont="1" applyFill="1" applyBorder="1" applyAlignment="1" applyProtection="1">
      <alignment horizontal="justify"/>
    </xf>
    <xf numFmtId="0" fontId="2" fillId="0" borderId="0" xfId="1" applyFont="1" applyFill="1" applyBorder="1" applyAlignment="1" applyProtection="1"/>
    <xf numFmtId="0" fontId="2" fillId="0" borderId="0" xfId="1" applyFont="1" applyFill="1"/>
    <xf numFmtId="0" fontId="2" fillId="0" borderId="0" xfId="1" applyFont="1" applyFill="1" applyAlignment="1">
      <alignment horizontal="left" vertical="center"/>
    </xf>
    <xf numFmtId="0" fontId="2" fillId="0" borderId="0" xfId="1" applyFont="1" applyFill="1" applyAlignment="1">
      <alignment horizontal="justify"/>
    </xf>
    <xf numFmtId="0" fontId="5" fillId="0" borderId="0" xfId="1" applyFont="1" applyFill="1"/>
    <xf numFmtId="49" fontId="1" fillId="0" borderId="1" xfId="1" applyNumberFormat="1" applyFont="1" applyFill="1" applyBorder="1" applyAlignment="1" applyProtection="1">
      <alignment horizontal="center" vertical="center" wrapText="1"/>
    </xf>
    <xf numFmtId="49" fontId="1" fillId="0" borderId="1" xfId="1" applyNumberFormat="1" applyFont="1" applyFill="1" applyBorder="1" applyAlignment="1" applyProtection="1">
      <alignment horizontal="justify" vertical="center" wrapText="1"/>
    </xf>
    <xf numFmtId="166" fontId="1" fillId="0" borderId="1" xfId="1" applyNumberFormat="1" applyFont="1" applyFill="1" applyBorder="1" applyAlignment="1" applyProtection="1">
      <alignment horizontal="right" vertical="center" wrapText="1"/>
    </xf>
    <xf numFmtId="167" fontId="3" fillId="0" borderId="0" xfId="1" applyNumberFormat="1" applyFont="1" applyFill="1"/>
    <xf numFmtId="0" fontId="3" fillId="0" borderId="0" xfId="1" applyFont="1" applyFill="1"/>
    <xf numFmtId="49" fontId="2" fillId="0" borderId="1" xfId="1" applyNumberFormat="1" applyFont="1" applyFill="1" applyBorder="1" applyAlignment="1" applyProtection="1">
      <alignment horizontal="center" vertical="center" wrapText="1"/>
    </xf>
    <xf numFmtId="49" fontId="2" fillId="0" borderId="1" xfId="1" applyNumberFormat="1" applyFont="1" applyFill="1" applyBorder="1" applyAlignment="1" applyProtection="1">
      <alignment horizontal="justify" vertical="center" wrapText="1"/>
    </xf>
    <xf numFmtId="166" fontId="2" fillId="0" borderId="1" xfId="1" applyNumberFormat="1" applyFont="1" applyFill="1" applyBorder="1" applyAlignment="1" applyProtection="1">
      <alignment horizontal="right" vertical="center" wrapText="1"/>
    </xf>
    <xf numFmtId="49" fontId="1" fillId="0" borderId="1" xfId="1" applyNumberFormat="1" applyFont="1" applyFill="1" applyBorder="1" applyAlignment="1">
      <alignment horizontal="center" vertical="center" wrapText="1"/>
    </xf>
    <xf numFmtId="0" fontId="1" fillId="0" borderId="1" xfId="1" applyNumberFormat="1" applyFont="1" applyFill="1" applyBorder="1" applyAlignment="1">
      <alignment vertical="center" wrapText="1"/>
    </xf>
    <xf numFmtId="49" fontId="2" fillId="0" borderId="1" xfId="1" applyNumberFormat="1" applyFont="1" applyFill="1" applyBorder="1" applyAlignment="1">
      <alignment horizontal="center" vertical="center" wrapText="1"/>
    </xf>
    <xf numFmtId="0" fontId="2" fillId="0" borderId="1" xfId="1" applyNumberFormat="1" applyFont="1" applyFill="1" applyBorder="1" applyAlignment="1">
      <alignment vertical="center" wrapText="1"/>
    </xf>
    <xf numFmtId="167" fontId="2" fillId="0" borderId="1" xfId="1" applyNumberFormat="1" applyFont="1" applyFill="1" applyBorder="1" applyAlignment="1" applyProtection="1">
      <alignment horizontal="right" vertical="center" wrapText="1"/>
    </xf>
    <xf numFmtId="49" fontId="1" fillId="0" borderId="1" xfId="1" applyNumberFormat="1" applyFont="1" applyFill="1" applyBorder="1" applyAlignment="1">
      <alignment horizontal="center" wrapText="1"/>
    </xf>
    <xf numFmtId="49" fontId="1" fillId="0" borderId="1" xfId="1" applyNumberFormat="1" applyFont="1" applyFill="1" applyBorder="1" applyAlignment="1">
      <alignment wrapText="1"/>
    </xf>
    <xf numFmtId="49" fontId="2" fillId="0" borderId="1" xfId="1" applyNumberFormat="1" applyFont="1" applyFill="1" applyBorder="1" applyAlignment="1">
      <alignment horizontal="center" wrapText="1"/>
    </xf>
    <xf numFmtId="0" fontId="2" fillId="0" borderId="1" xfId="1" applyNumberFormat="1" applyFont="1" applyFill="1" applyBorder="1" applyAlignment="1">
      <alignment wrapText="1"/>
    </xf>
    <xf numFmtId="168" fontId="2" fillId="0" borderId="1" xfId="1" applyNumberFormat="1" applyFont="1" applyFill="1" applyBorder="1" applyAlignment="1" applyProtection="1">
      <alignment horizontal="right" vertical="center" wrapText="1"/>
    </xf>
    <xf numFmtId="4" fontId="1" fillId="0" borderId="1" xfId="1" applyNumberFormat="1" applyFont="1" applyFill="1" applyBorder="1" applyAlignment="1" applyProtection="1">
      <alignment horizontal="right" vertical="center" wrapText="1"/>
    </xf>
    <xf numFmtId="4" fontId="2" fillId="0" borderId="1" xfId="1" applyNumberFormat="1" applyFont="1" applyFill="1" applyBorder="1" applyAlignment="1" applyProtection="1">
      <alignment horizontal="right" vertical="center" wrapText="1"/>
    </xf>
    <xf numFmtId="49" fontId="1" fillId="0" borderId="1" xfId="1" applyNumberFormat="1" applyFont="1" applyFill="1" applyBorder="1" applyAlignment="1">
      <alignment vertical="center" wrapText="1"/>
    </xf>
    <xf numFmtId="49" fontId="1" fillId="0" borderId="1" xfId="1" applyNumberFormat="1" applyFont="1" applyFill="1" applyBorder="1" applyAlignment="1" applyProtection="1">
      <alignment horizontal="justify" wrapText="1"/>
    </xf>
    <xf numFmtId="49" fontId="2" fillId="0" borderId="1" xfId="1" applyNumberFormat="1" applyFont="1" applyFill="1" applyBorder="1" applyAlignment="1" applyProtection="1">
      <alignment horizontal="justify" wrapText="1"/>
    </xf>
    <xf numFmtId="0" fontId="2" fillId="0" borderId="1" xfId="1" applyNumberFormat="1" applyFont="1" applyFill="1" applyBorder="1" applyAlignment="1">
      <alignment horizontal="justify" vertical="center" wrapText="1"/>
    </xf>
    <xf numFmtId="49" fontId="1" fillId="0" borderId="1" xfId="1" applyNumberFormat="1" applyFont="1" applyFill="1" applyBorder="1" applyAlignment="1">
      <alignment horizontal="justify" vertical="center" wrapText="1"/>
    </xf>
    <xf numFmtId="167" fontId="5" fillId="0" borderId="0" xfId="1" applyNumberFormat="1" applyFont="1" applyFill="1"/>
    <xf numFmtId="49" fontId="1" fillId="0" borderId="1" xfId="1" applyNumberFormat="1" applyFont="1" applyFill="1" applyBorder="1" applyAlignment="1" applyProtection="1">
      <alignment horizontal="left" vertical="center" wrapText="1"/>
    </xf>
    <xf numFmtId="166" fontId="1" fillId="0" borderId="1" xfId="1" applyNumberFormat="1" applyFont="1" applyFill="1" applyBorder="1" applyAlignment="1">
      <alignment horizontal="right" vertical="center" wrapText="1"/>
    </xf>
    <xf numFmtId="168" fontId="1" fillId="0" borderId="1" xfId="1" applyNumberFormat="1" applyFont="1" applyFill="1" applyBorder="1" applyAlignment="1">
      <alignment horizontal="right" vertical="center" wrapText="1"/>
    </xf>
    <xf numFmtId="168" fontId="2" fillId="0" borderId="1" xfId="1" applyNumberFormat="1" applyFont="1" applyFill="1" applyBorder="1" applyAlignment="1">
      <alignment horizontal="right" vertical="center" wrapText="1"/>
    </xf>
    <xf numFmtId="169" fontId="2" fillId="0" borderId="1" xfId="1" applyNumberFormat="1" applyFont="1" applyFill="1" applyBorder="1" applyAlignment="1" applyProtection="1">
      <alignment horizontal="right" vertical="center" wrapText="1"/>
    </xf>
    <xf numFmtId="0" fontId="11" fillId="0" borderId="0" xfId="1" applyFont="1" applyFill="1"/>
    <xf numFmtId="0" fontId="12" fillId="0" borderId="0" xfId="1" applyFont="1" applyFill="1"/>
    <xf numFmtId="170" fontId="2" fillId="0" borderId="1" xfId="1" applyNumberFormat="1" applyFont="1" applyFill="1" applyBorder="1" applyAlignment="1" applyProtection="1">
      <alignment horizontal="right" vertical="center" wrapText="1"/>
    </xf>
    <xf numFmtId="168" fontId="1" fillId="0" borderId="1" xfId="1" applyNumberFormat="1" applyFont="1" applyFill="1" applyBorder="1" applyAlignment="1" applyProtection="1">
      <alignment horizontal="right" vertical="center" wrapText="1"/>
    </xf>
    <xf numFmtId="165" fontId="1" fillId="0" borderId="1" xfId="1" applyNumberFormat="1" applyFont="1" applyFill="1" applyBorder="1" applyAlignment="1" applyProtection="1">
      <alignment horizontal="justify" vertical="center" wrapText="1"/>
    </xf>
    <xf numFmtId="49" fontId="2" fillId="0" borderId="1" xfId="1" applyNumberFormat="1" applyFont="1" applyFill="1" applyBorder="1" applyAlignment="1" applyProtection="1">
      <alignment vertical="center" wrapText="1"/>
    </xf>
    <xf numFmtId="167" fontId="1" fillId="0" borderId="1" xfId="1" applyNumberFormat="1" applyFont="1" applyFill="1" applyBorder="1" applyAlignment="1" applyProtection="1">
      <alignment horizontal="right" vertical="center" wrapText="1"/>
    </xf>
    <xf numFmtId="49" fontId="27" fillId="0" borderId="1" xfId="1" applyNumberFormat="1" applyFont="1" applyFill="1" applyBorder="1" applyAlignment="1" applyProtection="1">
      <alignment horizontal="justify" vertical="center" wrapText="1"/>
    </xf>
    <xf numFmtId="0" fontId="1" fillId="0" borderId="1" xfId="1" applyFont="1" applyFill="1" applyBorder="1" applyAlignment="1">
      <alignment wrapText="1"/>
    </xf>
    <xf numFmtId="0" fontId="1" fillId="0" borderId="1" xfId="1" applyNumberFormat="1" applyFont="1" applyFill="1" applyBorder="1" applyAlignment="1">
      <alignment wrapText="1"/>
    </xf>
    <xf numFmtId="166" fontId="2" fillId="0" borderId="1" xfId="1" applyNumberFormat="1" applyFont="1" applyFill="1" applyBorder="1" applyAlignment="1">
      <alignment horizontal="right" vertical="center" wrapText="1"/>
    </xf>
    <xf numFmtId="0" fontId="1" fillId="0" borderId="1" xfId="1" applyFont="1" applyFill="1" applyBorder="1" applyAlignment="1">
      <alignment vertical="center" wrapText="1"/>
    </xf>
    <xf numFmtId="49" fontId="1" fillId="0" borderId="6" xfId="1" applyNumberFormat="1" applyFont="1" applyFill="1" applyBorder="1" applyAlignment="1">
      <alignment horizontal="center" vertical="center" wrapText="1"/>
    </xf>
    <xf numFmtId="49" fontId="2" fillId="0" borderId="6" xfId="1" applyNumberFormat="1" applyFont="1" applyFill="1" applyBorder="1" applyAlignment="1">
      <alignment horizontal="center" vertical="center" wrapText="1"/>
    </xf>
    <xf numFmtId="166" fontId="1" fillId="0" borderId="1" xfId="1" applyNumberFormat="1" applyFont="1" applyFill="1" applyBorder="1" applyAlignment="1" applyProtection="1">
      <alignment horizontal="right"/>
    </xf>
    <xf numFmtId="0" fontId="3" fillId="0" borderId="0" xfId="1" applyFont="1" applyFill="1" applyAlignment="1">
      <alignment horizontal="justify"/>
    </xf>
    <xf numFmtId="168" fontId="3" fillId="0" borderId="0" xfId="1" applyNumberFormat="1" applyFont="1" applyFill="1"/>
    <xf numFmtId="0" fontId="3" fillId="0" borderId="0" xfId="1" applyFont="1" applyFill="1" applyAlignment="1">
      <alignment horizontal="right"/>
    </xf>
    <xf numFmtId="4" fontId="3" fillId="0" borderId="0" xfId="1" applyNumberFormat="1" applyFont="1" applyFill="1"/>
    <xf numFmtId="166" fontId="3" fillId="0" borderId="0" xfId="1" applyNumberFormat="1" applyFont="1" applyFill="1"/>
    <xf numFmtId="49" fontId="3" fillId="0" borderId="0" xfId="1" applyNumberFormat="1" applyFont="1" applyFill="1" applyAlignment="1">
      <alignment horizontal="center" wrapText="1"/>
    </xf>
    <xf numFmtId="169" fontId="3" fillId="0" borderId="0" xfId="1" applyNumberFormat="1" applyFont="1" applyFill="1"/>
    <xf numFmtId="171" fontId="3" fillId="0" borderId="0" xfId="1" applyNumberFormat="1" applyFont="1" applyFill="1"/>
    <xf numFmtId="0" fontId="2" fillId="0" borderId="0" xfId="0" applyFont="1" applyBorder="1" applyAlignment="1">
      <alignment vertical="center"/>
    </xf>
    <xf numFmtId="0" fontId="2" fillId="0" borderId="0" xfId="0" applyFont="1"/>
    <xf numFmtId="0" fontId="1" fillId="0" borderId="0" xfId="0" applyFont="1" applyFill="1" applyAlignment="1">
      <alignment wrapText="1"/>
    </xf>
    <xf numFmtId="0" fontId="2" fillId="0" borderId="0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0" borderId="13" xfId="0" applyFont="1" applyBorder="1" applyAlignment="1">
      <alignment horizontal="center" wrapText="1"/>
    </xf>
    <xf numFmtId="0" fontId="1" fillId="0" borderId="1" xfId="0" applyFont="1" applyFill="1" applyBorder="1" applyAlignment="1">
      <alignment horizontal="center" wrapText="1"/>
    </xf>
    <xf numFmtId="166" fontId="1" fillId="0" borderId="1" xfId="2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justify" wrapText="1"/>
    </xf>
    <xf numFmtId="166" fontId="2" fillId="0" borderId="1" xfId="2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/>
    </xf>
    <xf numFmtId="0" fontId="1" fillId="0" borderId="1" xfId="0" applyFont="1" applyFill="1" applyBorder="1" applyAlignment="1">
      <alignment wrapText="1"/>
    </xf>
    <xf numFmtId="166" fontId="1" fillId="0" borderId="1" xfId="0" applyNumberFormat="1" applyFont="1" applyFill="1" applyBorder="1" applyAlignment="1">
      <alignment horizontal="center" wrapText="1"/>
    </xf>
    <xf numFmtId="49" fontId="1" fillId="0" borderId="1" xfId="0" applyNumberFormat="1" applyFont="1" applyFill="1" applyBorder="1" applyAlignment="1" applyProtection="1">
      <alignment horizontal="left" vertical="center" wrapText="1"/>
    </xf>
    <xf numFmtId="167" fontId="5" fillId="0" borderId="0" xfId="0" applyNumberFormat="1" applyFont="1" applyFill="1"/>
    <xf numFmtId="167" fontId="3" fillId="0" borderId="0" xfId="0" applyNumberFormat="1" applyFont="1" applyFill="1"/>
    <xf numFmtId="49" fontId="4" fillId="0" borderId="1" xfId="1" applyNumberFormat="1" applyFont="1" applyFill="1" applyBorder="1" applyAlignment="1">
      <alignment horizontal="center" vertical="center" wrapText="1"/>
    </xf>
    <xf numFmtId="0" fontId="1" fillId="0" borderId="0" xfId="1" applyFont="1" applyFill="1" applyAlignment="1">
      <alignment horizontal="center" wrapText="1"/>
    </xf>
    <xf numFmtId="0" fontId="2" fillId="0" borderId="0" xfId="1" applyFont="1" applyFill="1" applyAlignment="1">
      <alignment horizontal="center" wrapText="1"/>
    </xf>
    <xf numFmtId="0" fontId="1" fillId="0" borderId="2" xfId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/>
    </xf>
    <xf numFmtId="0" fontId="4" fillId="0" borderId="1" xfId="1" applyNumberFormat="1" applyFont="1" applyFill="1" applyBorder="1" applyAlignment="1">
      <alignment horizontal="center" vertical="center"/>
    </xf>
    <xf numFmtId="49" fontId="4" fillId="0" borderId="1" xfId="1" applyNumberFormat="1" applyFont="1" applyFill="1" applyBorder="1" applyAlignment="1">
      <alignment horizontal="center" vertical="center" wrapText="1"/>
    </xf>
    <xf numFmtId="49" fontId="4" fillId="0" borderId="2" xfId="1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Fill="1" applyBorder="1" applyAlignment="1" applyProtection="1">
      <alignment horizontal="left"/>
    </xf>
    <xf numFmtId="0" fontId="1" fillId="0" borderId="3" xfId="0" applyFont="1" applyFill="1" applyBorder="1" applyAlignment="1">
      <alignment horizontal="left" wrapText="1"/>
    </xf>
    <xf numFmtId="0" fontId="1" fillId="0" borderId="4" xfId="0" applyFont="1" applyFill="1" applyBorder="1" applyAlignment="1">
      <alignment horizontal="left" wrapText="1"/>
    </xf>
    <xf numFmtId="0" fontId="1" fillId="0" borderId="5" xfId="0" applyFont="1" applyFill="1" applyBorder="1" applyAlignment="1">
      <alignment horizontal="left" wrapText="1"/>
    </xf>
    <xf numFmtId="0" fontId="1" fillId="0" borderId="0" xfId="0" applyFont="1" applyFill="1" applyBorder="1" applyAlignment="1" applyProtection="1">
      <alignment horizontal="center" vertical="top" wrapText="1"/>
    </xf>
    <xf numFmtId="0" fontId="2" fillId="0" borderId="0" xfId="0" applyFont="1" applyFill="1" applyBorder="1" applyAlignment="1" applyProtection="1">
      <alignment horizontal="center" vertical="top" wrapText="1"/>
    </xf>
    <xf numFmtId="49" fontId="4" fillId="0" borderId="2" xfId="1" applyNumberFormat="1" applyFont="1" applyFill="1" applyBorder="1" applyAlignment="1">
      <alignment horizontal="center" vertical="center" wrapText="1"/>
    </xf>
    <xf numFmtId="49" fontId="4" fillId="0" borderId="6" xfId="1" applyNumberFormat="1" applyFont="1" applyFill="1" applyBorder="1" applyAlignment="1">
      <alignment horizontal="center" vertical="center" wrapText="1"/>
    </xf>
    <xf numFmtId="49" fontId="4" fillId="0" borderId="1" xfId="1" applyNumberFormat="1" applyFont="1" applyFill="1" applyBorder="1" applyAlignment="1">
      <alignment horizontal="center" vertical="center" wrapText="1"/>
    </xf>
    <xf numFmtId="49" fontId="1" fillId="0" borderId="3" xfId="1" applyNumberFormat="1" applyFont="1" applyFill="1" applyBorder="1" applyAlignment="1" applyProtection="1">
      <alignment horizontal="left"/>
    </xf>
    <xf numFmtId="49" fontId="1" fillId="0" borderId="4" xfId="1" applyNumberFormat="1" applyFont="1" applyFill="1" applyBorder="1" applyAlignment="1" applyProtection="1">
      <alignment horizontal="left"/>
    </xf>
    <xf numFmtId="49" fontId="1" fillId="0" borderId="5" xfId="1" applyNumberFormat="1" applyFont="1" applyFill="1" applyBorder="1" applyAlignment="1" applyProtection="1">
      <alignment horizontal="left"/>
    </xf>
    <xf numFmtId="49" fontId="10" fillId="0" borderId="2" xfId="1" applyNumberFormat="1" applyFont="1" applyFill="1" applyBorder="1" applyAlignment="1">
      <alignment horizontal="center" vertical="center" wrapText="1"/>
    </xf>
    <xf numFmtId="49" fontId="10" fillId="0" borderId="6" xfId="1" applyNumberFormat="1" applyFont="1" applyFill="1" applyBorder="1" applyAlignment="1">
      <alignment horizontal="center" vertical="center" wrapText="1"/>
    </xf>
    <xf numFmtId="49" fontId="4" fillId="0" borderId="3" xfId="1" applyNumberFormat="1" applyFont="1" applyFill="1" applyBorder="1" applyAlignment="1">
      <alignment horizontal="center" vertical="center" wrapText="1"/>
    </xf>
    <xf numFmtId="49" fontId="4" fillId="0" borderId="4" xfId="1" applyNumberFormat="1" applyFont="1" applyFill="1" applyBorder="1" applyAlignment="1">
      <alignment horizontal="center" vertical="center" wrapText="1"/>
    </xf>
    <xf numFmtId="49" fontId="4" fillId="0" borderId="5" xfId="1" applyNumberFormat="1" applyFont="1" applyFill="1" applyBorder="1" applyAlignment="1">
      <alignment horizontal="center" vertical="center" wrapText="1"/>
    </xf>
    <xf numFmtId="0" fontId="2" fillId="0" borderId="0" xfId="1" applyFont="1" applyFill="1" applyBorder="1" applyAlignment="1" applyProtection="1">
      <alignment horizontal="left"/>
    </xf>
    <xf numFmtId="0" fontId="1" fillId="0" borderId="0" xfId="1" applyFont="1" applyFill="1" applyBorder="1" applyAlignment="1" applyProtection="1">
      <alignment horizontal="center" vertical="top" wrapText="1"/>
    </xf>
    <xf numFmtId="0" fontId="2" fillId="0" borderId="0" xfId="1" applyFont="1" applyFill="1" applyBorder="1" applyAlignment="1" applyProtection="1">
      <alignment horizontal="left" vertical="top" wrapText="1"/>
    </xf>
    <xf numFmtId="0" fontId="4" fillId="0" borderId="1" xfId="1" applyFont="1" applyFill="1" applyBorder="1" applyAlignment="1">
      <alignment horizontal="center" vertical="center" wrapText="1"/>
    </xf>
    <xf numFmtId="0" fontId="4" fillId="0" borderId="1" xfId="1" applyNumberFormat="1" applyFont="1" applyFill="1" applyBorder="1" applyAlignment="1">
      <alignment horizontal="center" vertical="center"/>
    </xf>
    <xf numFmtId="0" fontId="18" fillId="0" borderId="0" xfId="9" applyFont="1" applyFill="1" applyAlignment="1">
      <alignment horizontal="center" vertical="center" wrapText="1"/>
    </xf>
    <xf numFmtId="0" fontId="18" fillId="0" borderId="0" xfId="9" applyFont="1" applyFill="1" applyAlignment="1">
      <alignment horizontal="center" vertical="center"/>
    </xf>
    <xf numFmtId="0" fontId="21" fillId="0" borderId="2" xfId="9" applyFont="1" applyFill="1" applyBorder="1" applyAlignment="1">
      <alignment horizontal="center" wrapText="1"/>
    </xf>
    <xf numFmtId="0" fontId="21" fillId="0" borderId="6" xfId="9" applyFont="1" applyFill="1" applyBorder="1" applyAlignment="1">
      <alignment horizontal="center" wrapText="1"/>
    </xf>
    <xf numFmtId="0" fontId="18" fillId="0" borderId="1" xfId="9" applyFont="1" applyFill="1" applyBorder="1" applyAlignment="1">
      <alignment wrapText="1"/>
    </xf>
    <xf numFmtId="166" fontId="18" fillId="0" borderId="2" xfId="9" applyNumberFormat="1" applyFont="1" applyFill="1" applyBorder="1" applyAlignment="1">
      <alignment horizontal="center" wrapText="1"/>
    </xf>
    <xf numFmtId="166" fontId="18" fillId="0" borderId="6" xfId="9" applyNumberFormat="1" applyFont="1" applyFill="1" applyBorder="1" applyAlignment="1">
      <alignment horizontal="center" wrapText="1"/>
    </xf>
    <xf numFmtId="0" fontId="1" fillId="0" borderId="0" xfId="1" applyFont="1" applyFill="1" applyAlignment="1">
      <alignment horizontal="center" wrapText="1"/>
    </xf>
    <xf numFmtId="0" fontId="2" fillId="0" borderId="0" xfId="1" applyFont="1" applyFill="1" applyAlignment="1">
      <alignment horizontal="center" wrapText="1"/>
    </xf>
    <xf numFmtId="0" fontId="1" fillId="0" borderId="1" xfId="1" applyFont="1" applyFill="1" applyBorder="1" applyAlignment="1" applyProtection="1">
      <alignment horizontal="center" wrapText="1"/>
    </xf>
    <xf numFmtId="0" fontId="1" fillId="0" borderId="8" xfId="1" applyFont="1" applyFill="1" applyBorder="1" applyAlignment="1">
      <alignment horizontal="center" vertical="center" wrapText="1"/>
    </xf>
    <xf numFmtId="0" fontId="2" fillId="0" borderId="11" xfId="1" applyFont="1" applyFill="1" applyBorder="1" applyAlignment="1">
      <alignment horizontal="center" vertical="center" wrapText="1"/>
    </xf>
    <xf numFmtId="0" fontId="1" fillId="0" borderId="9" xfId="1" applyFont="1" applyFill="1" applyBorder="1" applyAlignment="1">
      <alignment horizontal="center" vertical="center" wrapText="1"/>
    </xf>
    <xf numFmtId="0" fontId="1" fillId="0" borderId="10" xfId="1" applyFont="1" applyFill="1" applyBorder="1" applyAlignment="1">
      <alignment horizontal="center" vertical="center" wrapText="1"/>
    </xf>
    <xf numFmtId="0" fontId="1" fillId="0" borderId="12" xfId="1" applyFont="1" applyFill="1" applyBorder="1" applyAlignment="1">
      <alignment horizontal="center" vertical="center" wrapText="1"/>
    </xf>
    <xf numFmtId="0" fontId="1" fillId="0" borderId="7" xfId="1" applyFont="1" applyFill="1" applyBorder="1" applyAlignment="1">
      <alignment horizontal="center" vertical="center" wrapText="1"/>
    </xf>
    <xf numFmtId="0" fontId="1" fillId="0" borderId="11" xfId="1" applyFont="1" applyFill="1" applyBorder="1" applyAlignment="1">
      <alignment horizontal="center" vertical="center" wrapText="1"/>
    </xf>
    <xf numFmtId="0" fontId="1" fillId="0" borderId="2" xfId="1" applyFont="1" applyFill="1" applyBorder="1" applyAlignment="1">
      <alignment horizontal="center" vertical="center" wrapText="1"/>
    </xf>
    <xf numFmtId="0" fontId="1" fillId="0" borderId="6" xfId="1" applyFont="1" applyFill="1" applyBorder="1" applyAlignment="1">
      <alignment horizontal="center" vertical="center" wrapText="1"/>
    </xf>
  </cellXfs>
  <cellStyles count="12">
    <cellStyle name="Обычный" xfId="0" builtinId="0"/>
    <cellStyle name="Обычный 12" xfId="3"/>
    <cellStyle name="Обычный 13 10" xfId="1"/>
    <cellStyle name="Обычный 20" xfId="5"/>
    <cellStyle name="Обычный_к думе 2009-2011 г. 2" xfId="2"/>
    <cellStyle name="Обычный_прил.3,5,7  к реш.  Расходы 2009-2011" xfId="9"/>
    <cellStyle name="Обычный_прил.4,6,8-11 к реш.  Расходы 2009-2011" xfId="7"/>
    <cellStyle name="Процентный 2" xfId="8"/>
    <cellStyle name="Финансовый 2" xfId="4"/>
    <cellStyle name="Финансовый 2 2" xfId="6"/>
    <cellStyle name="Финансовый 2 2 2" xfId="11"/>
    <cellStyle name="Финансовый 2 3" xfId="10"/>
  </cellStyles>
  <dxfs count="0"/>
  <tableStyles count="0" defaultTableStyle="TableStyleMedium2" defaultPivotStyle="PivotStyleLight16"/>
  <colors>
    <mruColors>
      <color rgb="FFFFFFCC"/>
      <color rgb="FF66FF99"/>
      <color rgb="FF0000FF"/>
      <color rgb="FFFF99FF"/>
      <color rgb="FFFFCCFF"/>
      <color rgb="FFFFCCCC"/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4.7\Share\&#1059;&#1058;&#1054;&#1063;&#1053;&#1045;&#1053;&#1048;&#1071;%20-%202022%20&#1075;\&#1059;&#1090;&#1086;&#1095;&#1085;&#1077;&#1085;&#1080;&#1103;%20&#1092;&#1077;&#1074;&#1088;&#1072;&#1083;&#1100;\&#1087;&#1088;&#1080;&#1083;&#1086;&#1078;.%20&#1082;%20&#1087;&#1086;&#1103;&#1089;&#1085;&#1080;&#1090;&#1077;&#1083;&#1100;&#1085;&#1086;&#1081;%20-%20&#1082;&#1086;&#1087;&#1080;&#1103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П"/>
      <sheetName val="вед."/>
      <sheetName val="источн"/>
    </sheetNames>
    <sheetDataSet>
      <sheetData sheetId="0" refreshError="1"/>
      <sheetData sheetId="1" refreshError="1">
        <row r="1030">
          <cell r="I1030">
            <v>20864.779560000003</v>
          </cell>
          <cell r="J1030">
            <v>216461.48275</v>
          </cell>
          <cell r="K1030">
            <v>549.27395000000001</v>
          </cell>
        </row>
      </sheetData>
      <sheetData sheetId="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7"/>
  <sheetViews>
    <sheetView workbookViewId="0">
      <selection activeCell="K10" sqref="K10"/>
    </sheetView>
  </sheetViews>
  <sheetFormatPr defaultRowHeight="15.75" x14ac:dyDescent="0.25"/>
  <cols>
    <col min="1" max="1" width="24.7109375" style="220" customWidth="1"/>
    <col min="2" max="2" width="91.85546875" style="220" customWidth="1"/>
    <col min="3" max="3" width="25.140625" style="220" hidden="1" customWidth="1"/>
    <col min="4" max="4" width="22.5703125" style="220" hidden="1" customWidth="1"/>
    <col min="5" max="5" width="25" style="220" customWidth="1"/>
    <col min="6" max="16384" width="9.140625" style="220"/>
  </cols>
  <sheetData>
    <row r="1" spans="1:11" x14ac:dyDescent="0.25">
      <c r="A1" s="219"/>
      <c r="B1" s="219"/>
      <c r="C1" s="219"/>
      <c r="D1" s="219" t="s">
        <v>814</v>
      </c>
      <c r="E1" s="1" t="s">
        <v>814</v>
      </c>
    </row>
    <row r="2" spans="1:11" x14ac:dyDescent="0.25">
      <c r="A2" s="219"/>
      <c r="B2" s="219"/>
      <c r="C2" s="219"/>
      <c r="D2" s="219"/>
      <c r="E2" s="2" t="s">
        <v>757</v>
      </c>
    </row>
    <row r="3" spans="1:11" x14ac:dyDescent="0.25">
      <c r="A3" s="219"/>
      <c r="B3" s="219"/>
      <c r="C3" s="219"/>
      <c r="D3" s="219"/>
      <c r="E3" s="3" t="s">
        <v>758</v>
      </c>
    </row>
    <row r="4" spans="1:11" x14ac:dyDescent="0.25">
      <c r="A4" s="219"/>
      <c r="B4" s="219"/>
      <c r="C4" s="219"/>
      <c r="D4" s="219" t="s">
        <v>738</v>
      </c>
      <c r="E4" s="3" t="s">
        <v>792</v>
      </c>
    </row>
    <row r="5" spans="1:11" x14ac:dyDescent="0.25">
      <c r="A5" s="219"/>
      <c r="B5" s="219"/>
      <c r="C5" s="219"/>
      <c r="D5" s="219"/>
      <c r="E5" s="219"/>
    </row>
    <row r="6" spans="1:11" x14ac:dyDescent="0.25">
      <c r="A6" s="244" t="s">
        <v>891</v>
      </c>
      <c r="B6" s="244"/>
      <c r="C6" s="244"/>
      <c r="D6" s="244"/>
      <c r="E6" s="244"/>
      <c r="F6" s="221"/>
      <c r="G6" s="221"/>
      <c r="H6" s="221"/>
      <c r="I6" s="221"/>
      <c r="J6" s="221"/>
      <c r="K6" s="221"/>
    </row>
    <row r="7" spans="1:11" x14ac:dyDescent="0.25">
      <c r="A7" s="245" t="s">
        <v>659</v>
      </c>
      <c r="B7" s="246"/>
      <c r="C7" s="246"/>
      <c r="D7" s="246"/>
      <c r="E7" s="246"/>
    </row>
    <row r="8" spans="1:11" x14ac:dyDescent="0.25">
      <c r="A8" s="222"/>
      <c r="B8" s="223"/>
      <c r="C8" s="223"/>
      <c r="D8" s="223"/>
      <c r="E8" s="223"/>
    </row>
    <row r="9" spans="1:11" x14ac:dyDescent="0.25">
      <c r="A9" s="224"/>
      <c r="B9" s="223"/>
      <c r="C9" s="223"/>
      <c r="D9" s="223" t="s">
        <v>779</v>
      </c>
      <c r="E9" s="223" t="s">
        <v>779</v>
      </c>
    </row>
    <row r="10" spans="1:11" ht="63" x14ac:dyDescent="0.25">
      <c r="A10" s="43" t="s">
        <v>892</v>
      </c>
      <c r="B10" s="43" t="s">
        <v>893</v>
      </c>
      <c r="C10" s="43" t="s">
        <v>894</v>
      </c>
      <c r="D10" s="43" t="s">
        <v>627</v>
      </c>
      <c r="E10" s="43" t="s">
        <v>895</v>
      </c>
    </row>
    <row r="11" spans="1:11" x14ac:dyDescent="0.25">
      <c r="A11" s="36" t="s">
        <v>528</v>
      </c>
      <c r="B11" s="32" t="s">
        <v>529</v>
      </c>
      <c r="C11" s="32" t="s">
        <v>530</v>
      </c>
      <c r="D11" s="32" t="s">
        <v>531</v>
      </c>
      <c r="E11" s="32" t="s">
        <v>530</v>
      </c>
    </row>
    <row r="12" spans="1:11" x14ac:dyDescent="0.25">
      <c r="A12" s="225" t="s">
        <v>896</v>
      </c>
      <c r="B12" s="58" t="s">
        <v>897</v>
      </c>
      <c r="C12" s="226">
        <v>1379510.9</v>
      </c>
      <c r="D12" s="226">
        <v>49</v>
      </c>
      <c r="E12" s="226">
        <v>2235587.6</v>
      </c>
    </row>
    <row r="13" spans="1:11" ht="31.5" x14ac:dyDescent="0.25">
      <c r="A13" s="225" t="s">
        <v>898</v>
      </c>
      <c r="B13" s="58" t="s">
        <v>899</v>
      </c>
      <c r="C13" s="226">
        <v>2270.9</v>
      </c>
      <c r="D13" s="226">
        <v>49</v>
      </c>
      <c r="E13" s="226">
        <v>2044972.7</v>
      </c>
    </row>
    <row r="14" spans="1:11" ht="31.5" x14ac:dyDescent="0.25">
      <c r="A14" s="227" t="s">
        <v>900</v>
      </c>
      <c r="B14" s="228" t="s">
        <v>901</v>
      </c>
      <c r="C14" s="229">
        <v>0</v>
      </c>
      <c r="D14" s="229">
        <v>49</v>
      </c>
      <c r="E14" s="229">
        <v>390432.8</v>
      </c>
    </row>
    <row r="15" spans="1:11" x14ac:dyDescent="0.25">
      <c r="A15" s="227" t="s">
        <v>902</v>
      </c>
      <c r="B15" s="228" t="s">
        <v>903</v>
      </c>
      <c r="C15" s="229"/>
      <c r="D15" s="229"/>
      <c r="E15" s="229">
        <v>1147310</v>
      </c>
    </row>
    <row r="16" spans="1:11" x14ac:dyDescent="0.25">
      <c r="A16" s="227" t="s">
        <v>904</v>
      </c>
      <c r="B16" s="228" t="s">
        <v>905</v>
      </c>
      <c r="C16" s="229">
        <v>0</v>
      </c>
      <c r="D16" s="229">
        <v>49</v>
      </c>
      <c r="E16" s="229">
        <v>310350.7</v>
      </c>
    </row>
    <row r="17" spans="1:5" x14ac:dyDescent="0.25">
      <c r="A17" s="230"/>
      <c r="B17" s="231" t="s">
        <v>906</v>
      </c>
      <c r="C17" s="232">
        <v>3688801.5</v>
      </c>
      <c r="D17" s="232">
        <v>49</v>
      </c>
      <c r="E17" s="232">
        <v>3615147.5</v>
      </c>
    </row>
  </sheetData>
  <mergeCells count="2">
    <mergeCell ref="A6:E6"/>
    <mergeCell ref="A7:E7"/>
  </mergeCells>
  <pageMargins left="0.39370078740157483" right="0.39370078740157483" top="0.98425196850393704" bottom="0.39370078740157483" header="0.31496062992125984" footer="0.31496062992125984"/>
  <pageSetup paperSize="9" scale="9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AO680"/>
  <sheetViews>
    <sheetView zoomScale="90" zoomScaleNormal="90" workbookViewId="0">
      <selection activeCell="AY7" sqref="AY7"/>
    </sheetView>
  </sheetViews>
  <sheetFormatPr defaultRowHeight="12.75" outlineLevelRow="7" x14ac:dyDescent="0.2"/>
  <cols>
    <col min="1" max="1" width="20.7109375" style="29" customWidth="1"/>
    <col min="2" max="2" width="10.28515625" style="29" customWidth="1"/>
    <col min="3" max="3" width="81.42578125" style="92" customWidth="1"/>
    <col min="4" max="13" width="17.28515625" style="29" hidden="1" customWidth="1"/>
    <col min="14" max="15" width="17.28515625" style="107" hidden="1" customWidth="1"/>
    <col min="16" max="16" width="17.28515625" style="29" customWidth="1"/>
    <col min="17" max="19" width="17.85546875" style="29" hidden="1" customWidth="1"/>
    <col min="20" max="29" width="17.28515625" style="29" hidden="1" customWidth="1"/>
    <col min="30" max="30" width="17.7109375" style="29" hidden="1" customWidth="1"/>
    <col min="31" max="31" width="15.28515625" style="29" hidden="1" customWidth="1"/>
    <col min="32" max="32" width="17.42578125" style="29" hidden="1" customWidth="1"/>
    <col min="33" max="38" width="17.28515625" style="29" hidden="1" customWidth="1"/>
    <col min="39" max="40" width="16.28515625" style="29" hidden="1" customWidth="1"/>
    <col min="41" max="41" width="18.28515625" style="29" customWidth="1"/>
    <col min="42" max="16384" width="9.140625" style="29"/>
  </cols>
  <sheetData>
    <row r="1" spans="1:41" s="24" customFormat="1" ht="15.75" x14ac:dyDescent="0.25">
      <c r="A1" s="247"/>
      <c r="B1" s="247"/>
      <c r="C1" s="22"/>
      <c r="D1" s="23"/>
      <c r="E1" s="23"/>
      <c r="F1" s="23"/>
      <c r="G1" s="23"/>
      <c r="H1" s="23"/>
      <c r="I1" s="23"/>
      <c r="J1" s="1"/>
      <c r="K1" s="1"/>
      <c r="L1" s="1"/>
      <c r="M1" s="1"/>
      <c r="N1" s="109"/>
      <c r="O1" s="109"/>
      <c r="P1" s="1" t="s">
        <v>625</v>
      </c>
      <c r="Q1" s="1"/>
      <c r="R1" s="1"/>
      <c r="S1" s="1"/>
      <c r="T1" s="23"/>
      <c r="U1" s="1"/>
      <c r="V1" s="23"/>
      <c r="W1" s="23"/>
      <c r="X1" s="23"/>
      <c r="Y1" s="1"/>
      <c r="Z1" s="23"/>
      <c r="AA1" s="1"/>
      <c r="AB1" s="23"/>
      <c r="AC1" s="1" t="s">
        <v>814</v>
      </c>
      <c r="AD1" s="104"/>
      <c r="AE1" s="1"/>
      <c r="AF1" s="1"/>
      <c r="AG1" s="23"/>
      <c r="AH1" s="23"/>
      <c r="AI1" s="23"/>
      <c r="AJ1" s="23"/>
      <c r="AK1" s="23"/>
      <c r="AL1" s="104"/>
      <c r="AM1" s="104"/>
      <c r="AN1" s="104"/>
    </row>
    <row r="2" spans="1:41" s="24" customFormat="1" ht="15.75" x14ac:dyDescent="0.25">
      <c r="A2" s="23"/>
      <c r="B2" s="23"/>
      <c r="C2" s="22"/>
      <c r="D2" s="23"/>
      <c r="E2" s="23"/>
      <c r="F2" s="23"/>
      <c r="G2" s="23"/>
      <c r="H2" s="23"/>
      <c r="I2" s="23"/>
      <c r="J2" s="2"/>
      <c r="K2" s="2"/>
      <c r="L2" s="2"/>
      <c r="M2" s="2"/>
      <c r="N2" s="110"/>
      <c r="O2" s="110"/>
      <c r="P2" s="2" t="s">
        <v>757</v>
      </c>
      <c r="Q2" s="2"/>
      <c r="R2" s="2"/>
      <c r="S2" s="2"/>
      <c r="T2" s="23"/>
      <c r="U2" s="2"/>
      <c r="V2" s="23"/>
      <c r="W2" s="23"/>
      <c r="X2" s="23"/>
      <c r="Y2" s="2"/>
      <c r="Z2" s="23"/>
      <c r="AA2" s="2"/>
      <c r="AB2" s="23"/>
      <c r="AC2" s="2" t="s">
        <v>757</v>
      </c>
      <c r="AD2" s="104"/>
      <c r="AE2" s="2"/>
      <c r="AF2" s="2"/>
      <c r="AG2" s="23"/>
      <c r="AH2" s="23"/>
      <c r="AI2" s="23"/>
      <c r="AJ2" s="23"/>
      <c r="AK2" s="23"/>
      <c r="AL2" s="104"/>
      <c r="AM2" s="104"/>
      <c r="AN2" s="104"/>
    </row>
    <row r="3" spans="1:41" s="24" customFormat="1" ht="15.75" x14ac:dyDescent="0.25">
      <c r="A3" s="25"/>
      <c r="B3" s="25"/>
      <c r="C3" s="26"/>
      <c r="D3" s="25"/>
      <c r="E3" s="25"/>
      <c r="F3" s="25"/>
      <c r="G3" s="25"/>
      <c r="H3" s="25"/>
      <c r="I3" s="25"/>
      <c r="J3" s="3"/>
      <c r="K3" s="3"/>
      <c r="L3" s="3"/>
      <c r="M3" s="3"/>
      <c r="N3" s="111"/>
      <c r="O3" s="111"/>
      <c r="P3" s="3" t="s">
        <v>758</v>
      </c>
      <c r="Q3" s="3"/>
      <c r="R3" s="3"/>
      <c r="S3" s="3"/>
      <c r="T3" s="25"/>
      <c r="U3" s="3"/>
      <c r="V3" s="25"/>
      <c r="W3" s="25"/>
      <c r="X3" s="25"/>
      <c r="Y3" s="3"/>
      <c r="Z3" s="25"/>
      <c r="AA3" s="3"/>
      <c r="AB3" s="25"/>
      <c r="AC3" s="3" t="s">
        <v>758</v>
      </c>
      <c r="AD3" s="104"/>
      <c r="AE3" s="3"/>
      <c r="AF3" s="3"/>
      <c r="AG3" s="25"/>
      <c r="AH3" s="25"/>
      <c r="AI3" s="25"/>
      <c r="AJ3" s="25"/>
      <c r="AK3" s="25"/>
      <c r="AL3" s="104"/>
      <c r="AM3" s="104"/>
      <c r="AN3" s="104"/>
    </row>
    <row r="4" spans="1:41" s="24" customFormat="1" ht="15.75" x14ac:dyDescent="0.25">
      <c r="A4" s="25"/>
      <c r="B4" s="25"/>
      <c r="C4" s="27"/>
      <c r="D4" s="25"/>
      <c r="E4" s="25"/>
      <c r="F4" s="25"/>
      <c r="G4" s="25"/>
      <c r="H4" s="25"/>
      <c r="I4" s="25"/>
      <c r="J4" s="3"/>
      <c r="K4" s="3"/>
      <c r="L4" s="3"/>
      <c r="M4" s="3"/>
      <c r="N4" s="111"/>
      <c r="O4" s="111"/>
      <c r="P4" s="3" t="s">
        <v>792</v>
      </c>
      <c r="Q4" s="3"/>
      <c r="R4" s="3"/>
      <c r="S4" s="3"/>
      <c r="T4" s="25"/>
      <c r="U4" s="3"/>
      <c r="V4" s="25"/>
      <c r="W4" s="25"/>
      <c r="X4" s="25"/>
      <c r="Y4" s="3"/>
      <c r="Z4" s="25"/>
      <c r="AA4" s="3"/>
      <c r="AB4" s="25"/>
      <c r="AC4" s="3" t="s">
        <v>792</v>
      </c>
      <c r="AD4" s="104"/>
      <c r="AE4" s="3"/>
      <c r="AF4" s="3"/>
      <c r="AG4" s="25"/>
      <c r="AH4" s="25"/>
      <c r="AI4" s="25"/>
      <c r="AJ4" s="25"/>
      <c r="AK4" s="25"/>
      <c r="AL4" s="104"/>
      <c r="AM4" s="104"/>
      <c r="AN4" s="104"/>
    </row>
    <row r="5" spans="1:41" s="24" customFormat="1" ht="15.75" x14ac:dyDescent="0.25">
      <c r="A5" s="25"/>
      <c r="B5" s="25"/>
      <c r="C5" s="27"/>
      <c r="D5" s="25"/>
      <c r="E5" s="25"/>
      <c r="F5" s="25"/>
      <c r="G5" s="25"/>
      <c r="H5" s="25"/>
      <c r="I5" s="25"/>
      <c r="J5" s="3"/>
      <c r="K5" s="3"/>
      <c r="L5" s="3"/>
      <c r="M5" s="3"/>
      <c r="N5" s="111"/>
      <c r="O5" s="111"/>
      <c r="P5" s="3"/>
      <c r="Q5" s="3"/>
      <c r="R5" s="3"/>
      <c r="S5" s="3"/>
      <c r="T5" s="25"/>
      <c r="U5" s="3"/>
      <c r="V5" s="25"/>
      <c r="W5" s="25"/>
      <c r="X5" s="25"/>
      <c r="Y5" s="3"/>
      <c r="Z5" s="25"/>
      <c r="AA5" s="3"/>
      <c r="AB5" s="25"/>
      <c r="AC5" s="3"/>
      <c r="AD5" s="104"/>
      <c r="AE5" s="3"/>
      <c r="AF5" s="3"/>
      <c r="AG5" s="25"/>
      <c r="AH5" s="25"/>
      <c r="AI5" s="25"/>
      <c r="AJ5" s="25"/>
      <c r="AK5" s="25"/>
      <c r="AL5" s="3"/>
      <c r="AM5" s="104"/>
      <c r="AN5" s="104"/>
    </row>
    <row r="6" spans="1:41" s="24" customFormat="1" ht="15.75" x14ac:dyDescent="0.25">
      <c r="A6" s="23"/>
      <c r="B6" s="23"/>
      <c r="C6" s="22"/>
      <c r="D6" s="23"/>
      <c r="E6" s="23"/>
      <c r="F6" s="23"/>
      <c r="G6" s="23"/>
      <c r="H6" s="23"/>
      <c r="I6" s="23"/>
      <c r="J6" s="23"/>
      <c r="K6" s="23"/>
      <c r="L6" s="23"/>
      <c r="M6" s="23"/>
      <c r="N6" s="106"/>
      <c r="O6" s="106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104"/>
      <c r="AE6" s="104"/>
      <c r="AF6" s="104"/>
      <c r="AG6" s="23"/>
      <c r="AH6" s="23"/>
      <c r="AI6" s="23"/>
      <c r="AJ6" s="23"/>
      <c r="AK6" s="23"/>
      <c r="AL6" s="23"/>
      <c r="AM6" s="104"/>
      <c r="AN6" s="104"/>
    </row>
    <row r="7" spans="1:41" s="24" customFormat="1" ht="61.5" customHeight="1" x14ac:dyDescent="0.25">
      <c r="A7" s="251" t="s">
        <v>759</v>
      </c>
      <c r="B7" s="251"/>
      <c r="C7" s="251"/>
      <c r="D7" s="251"/>
      <c r="E7" s="251"/>
      <c r="F7" s="251"/>
      <c r="G7" s="251"/>
      <c r="H7" s="251"/>
      <c r="I7" s="251"/>
      <c r="J7" s="251"/>
      <c r="K7" s="251"/>
      <c r="L7" s="251"/>
      <c r="M7" s="251"/>
      <c r="N7" s="251"/>
      <c r="O7" s="251"/>
      <c r="P7" s="251"/>
      <c r="Q7" s="251"/>
      <c r="R7" s="251"/>
      <c r="S7" s="251"/>
      <c r="T7" s="251"/>
      <c r="U7" s="251"/>
      <c r="V7" s="251"/>
      <c r="W7" s="251"/>
      <c r="X7" s="251"/>
      <c r="Y7" s="251"/>
      <c r="Z7" s="251"/>
      <c r="AA7" s="251"/>
      <c r="AB7" s="251"/>
      <c r="AC7" s="251"/>
      <c r="AD7" s="251"/>
      <c r="AE7" s="251"/>
      <c r="AF7" s="251"/>
      <c r="AG7" s="251"/>
      <c r="AH7" s="251"/>
      <c r="AI7" s="251"/>
      <c r="AJ7" s="251"/>
      <c r="AK7" s="251"/>
      <c r="AL7" s="251"/>
      <c r="AM7" s="251"/>
      <c r="AN7" s="251"/>
    </row>
    <row r="8" spans="1:41" s="24" customFormat="1" ht="15.75" customHeight="1" x14ac:dyDescent="0.25">
      <c r="A8" s="252" t="s">
        <v>659</v>
      </c>
      <c r="B8" s="252"/>
      <c r="C8" s="252"/>
      <c r="D8" s="252"/>
      <c r="E8" s="252"/>
      <c r="F8" s="252"/>
      <c r="G8" s="252"/>
      <c r="H8" s="252"/>
      <c r="I8" s="252"/>
      <c r="J8" s="252"/>
      <c r="K8" s="252"/>
      <c r="L8" s="252"/>
      <c r="M8" s="252"/>
      <c r="N8" s="252"/>
      <c r="O8" s="252"/>
      <c r="P8" s="252"/>
      <c r="Q8" s="252"/>
      <c r="R8" s="252"/>
      <c r="S8" s="252"/>
      <c r="T8" s="252"/>
      <c r="U8" s="252"/>
      <c r="V8" s="252"/>
      <c r="W8" s="252"/>
      <c r="X8" s="252"/>
      <c r="Y8" s="252"/>
      <c r="Z8" s="252"/>
      <c r="AA8" s="252"/>
      <c r="AB8" s="252"/>
      <c r="AC8" s="252"/>
      <c r="AD8" s="252"/>
      <c r="AE8" s="252"/>
      <c r="AF8" s="252"/>
      <c r="AG8" s="252"/>
      <c r="AH8" s="252"/>
      <c r="AI8" s="252"/>
      <c r="AJ8" s="252"/>
      <c r="AK8" s="252"/>
      <c r="AL8" s="252"/>
      <c r="AM8" s="252"/>
      <c r="AN8" s="252"/>
    </row>
    <row r="9" spans="1:41" s="24" customFormat="1" ht="20.25" customHeight="1" x14ac:dyDescent="0.35">
      <c r="A9" s="96"/>
      <c r="B9" s="96"/>
      <c r="C9" s="97"/>
      <c r="D9" s="97"/>
      <c r="E9" s="48"/>
      <c r="F9" s="48"/>
      <c r="G9" s="48"/>
      <c r="H9" s="48"/>
      <c r="I9" s="48"/>
      <c r="J9" s="48"/>
      <c r="K9" s="60"/>
      <c r="L9" s="60"/>
      <c r="M9" s="60"/>
      <c r="N9" s="114"/>
      <c r="O9" s="114"/>
      <c r="P9" s="48" t="s">
        <v>525</v>
      </c>
      <c r="Q9" s="23"/>
      <c r="R9" s="23"/>
      <c r="S9" s="23"/>
      <c r="T9" s="48"/>
      <c r="U9" s="48"/>
      <c r="V9" s="48"/>
      <c r="W9" s="104"/>
      <c r="X9" s="104"/>
      <c r="Y9" s="104"/>
      <c r="Z9" s="104"/>
      <c r="AA9" s="104"/>
      <c r="AB9" s="104"/>
      <c r="AC9" s="104"/>
      <c r="AD9" s="104"/>
      <c r="AE9" s="104"/>
      <c r="AF9" s="104"/>
      <c r="AG9" s="48"/>
      <c r="AH9" s="48"/>
      <c r="AI9" s="48"/>
      <c r="AJ9" s="48"/>
      <c r="AK9" s="104"/>
      <c r="AL9" s="48"/>
      <c r="AM9" s="104"/>
      <c r="AN9" s="48" t="s">
        <v>525</v>
      </c>
    </row>
    <row r="10" spans="1:41" s="28" customFormat="1" ht="32.25" customHeight="1" x14ac:dyDescent="0.2">
      <c r="A10" s="30" t="s">
        <v>648</v>
      </c>
      <c r="B10" s="30" t="s">
        <v>649</v>
      </c>
      <c r="C10" s="49" t="s">
        <v>526</v>
      </c>
      <c r="D10" s="236" t="s">
        <v>760</v>
      </c>
      <c r="E10" s="236" t="s">
        <v>627</v>
      </c>
      <c r="F10" s="236" t="s">
        <v>629</v>
      </c>
      <c r="G10" s="236" t="s">
        <v>627</v>
      </c>
      <c r="H10" s="236" t="s">
        <v>629</v>
      </c>
      <c r="I10" s="236" t="s">
        <v>627</v>
      </c>
      <c r="J10" s="236" t="s">
        <v>629</v>
      </c>
      <c r="K10" s="236" t="s">
        <v>627</v>
      </c>
      <c r="L10" s="236" t="s">
        <v>629</v>
      </c>
      <c r="M10" s="236" t="s">
        <v>627</v>
      </c>
      <c r="N10" s="236" t="s">
        <v>629</v>
      </c>
      <c r="O10" s="236" t="s">
        <v>627</v>
      </c>
      <c r="P10" s="236" t="s">
        <v>629</v>
      </c>
      <c r="Q10" s="236" t="s">
        <v>761</v>
      </c>
      <c r="R10" s="236" t="s">
        <v>627</v>
      </c>
      <c r="S10" s="236" t="s">
        <v>633</v>
      </c>
      <c r="T10" s="236" t="s">
        <v>627</v>
      </c>
      <c r="U10" s="236" t="s">
        <v>633</v>
      </c>
      <c r="V10" s="236" t="s">
        <v>627</v>
      </c>
      <c r="W10" s="236" t="s">
        <v>633</v>
      </c>
      <c r="X10" s="236" t="s">
        <v>627</v>
      </c>
      <c r="Y10" s="236" t="s">
        <v>633</v>
      </c>
      <c r="Z10" s="236" t="s">
        <v>627</v>
      </c>
      <c r="AA10" s="236" t="s">
        <v>633</v>
      </c>
      <c r="AB10" s="236" t="s">
        <v>627</v>
      </c>
      <c r="AC10" s="236" t="s">
        <v>633</v>
      </c>
      <c r="AD10" s="236" t="s">
        <v>762</v>
      </c>
      <c r="AE10" s="236" t="s">
        <v>627</v>
      </c>
      <c r="AF10" s="236" t="s">
        <v>635</v>
      </c>
      <c r="AG10" s="236" t="s">
        <v>627</v>
      </c>
      <c r="AH10" s="236" t="s">
        <v>635</v>
      </c>
      <c r="AI10" s="236" t="s">
        <v>627</v>
      </c>
      <c r="AJ10" s="236" t="s">
        <v>635</v>
      </c>
      <c r="AK10" s="236" t="s">
        <v>627</v>
      </c>
      <c r="AL10" s="236" t="s">
        <v>635</v>
      </c>
      <c r="AM10" s="236" t="s">
        <v>627</v>
      </c>
      <c r="AN10" s="236" t="s">
        <v>635</v>
      </c>
    </row>
    <row r="11" spans="1:41" s="28" customFormat="1" ht="19.5" customHeight="1" x14ac:dyDescent="0.2">
      <c r="A11" s="50" t="s">
        <v>528</v>
      </c>
      <c r="B11" s="50" t="s">
        <v>529</v>
      </c>
      <c r="C11" s="49">
        <v>3</v>
      </c>
      <c r="D11" s="21" t="s">
        <v>531</v>
      </c>
      <c r="E11" s="21"/>
      <c r="F11" s="21" t="s">
        <v>531</v>
      </c>
      <c r="G11" s="21"/>
      <c r="H11" s="21" t="s">
        <v>531</v>
      </c>
      <c r="I11" s="21"/>
      <c r="J11" s="21" t="s">
        <v>531</v>
      </c>
      <c r="K11" s="21"/>
      <c r="L11" s="21" t="s">
        <v>531</v>
      </c>
      <c r="M11" s="21"/>
      <c r="N11" s="21" t="s">
        <v>531</v>
      </c>
      <c r="O11" s="21"/>
      <c r="P11" s="21" t="s">
        <v>531</v>
      </c>
      <c r="Q11" s="21" t="s">
        <v>763</v>
      </c>
      <c r="R11" s="21"/>
      <c r="S11" s="21" t="s">
        <v>763</v>
      </c>
      <c r="T11" s="21"/>
      <c r="U11" s="21" t="s">
        <v>763</v>
      </c>
      <c r="V11" s="21"/>
      <c r="W11" s="21" t="s">
        <v>763</v>
      </c>
      <c r="X11" s="21"/>
      <c r="Y11" s="21" t="s">
        <v>763</v>
      </c>
      <c r="Z11" s="21"/>
      <c r="AA11" s="21" t="s">
        <v>763</v>
      </c>
      <c r="AB11" s="21"/>
      <c r="AC11" s="21" t="s">
        <v>763</v>
      </c>
      <c r="AD11" s="21" t="s">
        <v>532</v>
      </c>
      <c r="AE11" s="21"/>
      <c r="AF11" s="21" t="s">
        <v>532</v>
      </c>
      <c r="AG11" s="21"/>
      <c r="AH11" s="21" t="s">
        <v>532</v>
      </c>
      <c r="AI11" s="21"/>
      <c r="AJ11" s="21" t="s">
        <v>532</v>
      </c>
      <c r="AK11" s="21"/>
      <c r="AL11" s="21" t="s">
        <v>532</v>
      </c>
      <c r="AM11" s="21"/>
      <c r="AN11" s="21" t="s">
        <v>532</v>
      </c>
    </row>
    <row r="12" spans="1:41" ht="31.5" outlineLevel="2" x14ac:dyDescent="0.25">
      <c r="A12" s="102" t="s">
        <v>289</v>
      </c>
      <c r="B12" s="102"/>
      <c r="C12" s="18" t="s">
        <v>290</v>
      </c>
      <c r="D12" s="4">
        <f t="shared" ref="D12:AH12" si="0">D13+D63</f>
        <v>1626453.16</v>
      </c>
      <c r="E12" s="4">
        <f t="shared" si="0"/>
        <v>12072.975009999998</v>
      </c>
      <c r="F12" s="4">
        <f t="shared" si="0"/>
        <v>1638526.1350099999</v>
      </c>
      <c r="G12" s="4">
        <f t="shared" si="0"/>
        <v>146787.38683999999</v>
      </c>
      <c r="H12" s="4">
        <f t="shared" si="0"/>
        <v>1785313.5218500001</v>
      </c>
      <c r="I12" s="4">
        <f t="shared" si="0"/>
        <v>2196.8879999999999</v>
      </c>
      <c r="J12" s="4">
        <f t="shared" si="0"/>
        <v>1787510.4098499999</v>
      </c>
      <c r="K12" s="4">
        <f t="shared" ref="K12:L12" si="1">K13+K63</f>
        <v>5025.4999999999991</v>
      </c>
      <c r="L12" s="4">
        <f t="shared" si="1"/>
        <v>1792535.9098499999</v>
      </c>
      <c r="M12" s="4">
        <f t="shared" ref="M12:N12" si="2">M13+M63</f>
        <v>15917.340629999999</v>
      </c>
      <c r="N12" s="4">
        <f t="shared" si="2"/>
        <v>1808453.2504799999</v>
      </c>
      <c r="O12" s="4">
        <f t="shared" ref="O12:P12" si="3">O13+O63</f>
        <v>-4740.8557300000002</v>
      </c>
      <c r="P12" s="4">
        <f t="shared" si="3"/>
        <v>1803712.39475</v>
      </c>
      <c r="Q12" s="4">
        <f t="shared" si="0"/>
        <v>1593802.0100000002</v>
      </c>
      <c r="R12" s="4">
        <f t="shared" si="0"/>
        <v>9771.5999999999985</v>
      </c>
      <c r="S12" s="4">
        <f t="shared" si="0"/>
        <v>1603573.6100000003</v>
      </c>
      <c r="T12" s="4">
        <f t="shared" si="0"/>
        <v>0</v>
      </c>
      <c r="U12" s="4">
        <f t="shared" si="0"/>
        <v>1603573.6100000003</v>
      </c>
      <c r="V12" s="4">
        <f t="shared" si="0"/>
        <v>0</v>
      </c>
      <c r="W12" s="4">
        <f t="shared" si="0"/>
        <v>1603573.6100000003</v>
      </c>
      <c r="X12" s="4">
        <f t="shared" si="0"/>
        <v>2215.3000000000002</v>
      </c>
      <c r="Y12" s="4">
        <f t="shared" si="0"/>
        <v>1605788.9100000004</v>
      </c>
      <c r="Z12" s="4">
        <f t="shared" ref="Z12:AA12" si="4">Z13+Z63</f>
        <v>0</v>
      </c>
      <c r="AA12" s="4">
        <f t="shared" si="4"/>
        <v>1605788.9100000004</v>
      </c>
      <c r="AB12" s="4">
        <f t="shared" ref="AB12:AC12" si="5">AB13+AB63</f>
        <v>0</v>
      </c>
      <c r="AC12" s="4">
        <f t="shared" si="5"/>
        <v>1605788.9100000004</v>
      </c>
      <c r="AD12" s="4">
        <f t="shared" si="0"/>
        <v>1599351.3500000003</v>
      </c>
      <c r="AE12" s="4">
        <f t="shared" si="0"/>
        <v>4123.7000000000007</v>
      </c>
      <c r="AF12" s="4">
        <f t="shared" si="0"/>
        <v>1603475.05</v>
      </c>
      <c r="AG12" s="4">
        <f t="shared" si="0"/>
        <v>0</v>
      </c>
      <c r="AH12" s="4">
        <f t="shared" si="0"/>
        <v>1603475.05</v>
      </c>
      <c r="AI12" s="4">
        <f t="shared" ref="AI12:AN12" si="6">AI13+AI63</f>
        <v>1470.52</v>
      </c>
      <c r="AJ12" s="4">
        <f t="shared" si="6"/>
        <v>1604945.57</v>
      </c>
      <c r="AK12" s="4">
        <f t="shared" si="6"/>
        <v>0</v>
      </c>
      <c r="AL12" s="4">
        <f t="shared" si="6"/>
        <v>1604945.57</v>
      </c>
      <c r="AM12" s="4">
        <f t="shared" si="6"/>
        <v>0</v>
      </c>
      <c r="AN12" s="4">
        <f t="shared" si="6"/>
        <v>1604945.57</v>
      </c>
      <c r="AO12" s="95"/>
    </row>
    <row r="13" spans="1:41" ht="31.5" outlineLevel="3" x14ac:dyDescent="0.25">
      <c r="A13" s="102" t="s">
        <v>291</v>
      </c>
      <c r="B13" s="102"/>
      <c r="C13" s="18" t="s">
        <v>292</v>
      </c>
      <c r="D13" s="4">
        <f t="shared" ref="D13:J13" si="7">D14+D46+D58</f>
        <v>18100</v>
      </c>
      <c r="E13" s="4">
        <f t="shared" si="7"/>
        <v>9559.175009999999</v>
      </c>
      <c r="F13" s="4">
        <f t="shared" si="7"/>
        <v>27659.175009999999</v>
      </c>
      <c r="G13" s="4">
        <f t="shared" si="7"/>
        <v>146700.19847</v>
      </c>
      <c r="H13" s="4">
        <f t="shared" si="7"/>
        <v>174359.37348000001</v>
      </c>
      <c r="I13" s="4">
        <f t="shared" si="7"/>
        <v>0</v>
      </c>
      <c r="J13" s="4">
        <f t="shared" si="7"/>
        <v>174359.37348000001</v>
      </c>
      <c r="K13" s="4">
        <f t="shared" ref="K13:P13" si="8">K14+K46+K58</f>
        <v>-4372.8</v>
      </c>
      <c r="L13" s="4">
        <f t="shared" si="8"/>
        <v>169986.57348000002</v>
      </c>
      <c r="M13" s="4">
        <f t="shared" si="8"/>
        <v>3499.2370000000001</v>
      </c>
      <c r="N13" s="4">
        <f t="shared" si="8"/>
        <v>173485.81048000001</v>
      </c>
      <c r="O13" s="4">
        <f t="shared" si="8"/>
        <v>0</v>
      </c>
      <c r="P13" s="4">
        <f t="shared" si="8"/>
        <v>173485.81048000001</v>
      </c>
      <c r="Q13" s="4">
        <f>Q14+Q46</f>
        <v>11154.7</v>
      </c>
      <c r="R13" s="4">
        <f t="shared" ref="R13:W13" si="9">R14+R46+R58</f>
        <v>0</v>
      </c>
      <c r="S13" s="4">
        <f t="shared" si="9"/>
        <v>11154.7</v>
      </c>
      <c r="T13" s="4">
        <f t="shared" si="9"/>
        <v>0</v>
      </c>
      <c r="U13" s="4">
        <f t="shared" si="9"/>
        <v>11154.7</v>
      </c>
      <c r="V13" s="4">
        <f t="shared" si="9"/>
        <v>0</v>
      </c>
      <c r="W13" s="4">
        <f t="shared" si="9"/>
        <v>11154.7</v>
      </c>
      <c r="X13" s="4">
        <f t="shared" ref="X13:AC13" si="10">X14+X46+X58</f>
        <v>0</v>
      </c>
      <c r="Y13" s="4">
        <f t="shared" si="10"/>
        <v>11154.7</v>
      </c>
      <c r="Z13" s="4">
        <f t="shared" si="10"/>
        <v>0</v>
      </c>
      <c r="AA13" s="4">
        <f t="shared" si="10"/>
        <v>11154.7</v>
      </c>
      <c r="AB13" s="4">
        <f t="shared" si="10"/>
        <v>0</v>
      </c>
      <c r="AC13" s="4">
        <f t="shared" si="10"/>
        <v>11154.7</v>
      </c>
      <c r="AD13" s="4">
        <f>AD14+AD46</f>
        <v>11827.2</v>
      </c>
      <c r="AE13" s="4">
        <f t="shared" ref="AE13:AJ13" si="11">AE14+AE46+AE58</f>
        <v>0</v>
      </c>
      <c r="AF13" s="4">
        <f t="shared" si="11"/>
        <v>11827.2</v>
      </c>
      <c r="AG13" s="4">
        <f t="shared" si="11"/>
        <v>0</v>
      </c>
      <c r="AH13" s="4">
        <f t="shared" si="11"/>
        <v>11827.2</v>
      </c>
      <c r="AI13" s="4">
        <f t="shared" si="11"/>
        <v>0</v>
      </c>
      <c r="AJ13" s="4">
        <f t="shared" si="11"/>
        <v>11827.2</v>
      </c>
      <c r="AK13" s="4">
        <f>AK14+AK46+AK58</f>
        <v>0</v>
      </c>
      <c r="AL13" s="4">
        <f>AL14+AL46+AL58</f>
        <v>11827.2</v>
      </c>
      <c r="AM13" s="4">
        <f>AM14+AM46+AM58</f>
        <v>0</v>
      </c>
      <c r="AN13" s="4">
        <f>AN14+AN46+AN58</f>
        <v>11827.2</v>
      </c>
      <c r="AO13" s="95"/>
    </row>
    <row r="14" spans="1:41" ht="47.25" outlineLevel="4" x14ac:dyDescent="0.25">
      <c r="A14" s="102" t="s">
        <v>293</v>
      </c>
      <c r="B14" s="102"/>
      <c r="C14" s="18" t="s">
        <v>294</v>
      </c>
      <c r="D14" s="4">
        <f>D15+D17+D42+D44</f>
        <v>17095.3</v>
      </c>
      <c r="E14" s="4">
        <f>E15+E17+E42+E44+E21+E34</f>
        <v>9559.175009999999</v>
      </c>
      <c r="F14" s="4">
        <f>F15+F17+F42+F44+F21+F34</f>
        <v>26654.475009999998</v>
      </c>
      <c r="G14" s="4">
        <f>G15+G17+G42+G44+G21+G34+G30+G36+G38+G40+G19+G23+G25</f>
        <v>145905.19847</v>
      </c>
      <c r="H14" s="4">
        <f t="shared" ref="H14:AH14" si="12">H15+H17+H42+H44+H21+H34+H30+H36+H38+H40+H19+H23+H25</f>
        <v>172559.67348</v>
      </c>
      <c r="I14" s="4">
        <f>I15+I17+I42+I44+I21+I34+I30+I36+I38+I40+I19+I23+I25</f>
        <v>0</v>
      </c>
      <c r="J14" s="4">
        <f t="shared" ref="J14:L14" si="13">J15+J17+J42+J44+J21+J34+J30+J36+J38+J40+J19+J23+J25</f>
        <v>172559.67348</v>
      </c>
      <c r="K14" s="4">
        <f t="shared" si="13"/>
        <v>-4372.8</v>
      </c>
      <c r="L14" s="4">
        <f t="shared" si="13"/>
        <v>168186.87348000001</v>
      </c>
      <c r="M14" s="4">
        <f t="shared" ref="M14:N14" si="14">M15+M17+M42+M44+M21+M34+M30+M36+M38+M40+M19+M23+M25</f>
        <v>3499.2370000000001</v>
      </c>
      <c r="N14" s="4">
        <f t="shared" si="14"/>
        <v>171686.11048</v>
      </c>
      <c r="O14" s="4">
        <f t="shared" ref="O14:P14" si="15">O15+O17+O42+O44+O21+O34+O30+O36+O38+O40+O19+O23+O25</f>
        <v>0</v>
      </c>
      <c r="P14" s="4">
        <f t="shared" si="15"/>
        <v>171686.11048</v>
      </c>
      <c r="Q14" s="4">
        <f t="shared" si="12"/>
        <v>10550</v>
      </c>
      <c r="R14" s="4">
        <f t="shared" si="12"/>
        <v>0</v>
      </c>
      <c r="S14" s="4">
        <f t="shared" si="12"/>
        <v>10550</v>
      </c>
      <c r="T14" s="4">
        <f t="shared" si="12"/>
        <v>0</v>
      </c>
      <c r="U14" s="4">
        <f t="shared" si="12"/>
        <v>10550</v>
      </c>
      <c r="V14" s="4">
        <f>V15+V17+V42+V44+V21+V34+V30+V36+V38+V40+V19+V23+V25</f>
        <v>0</v>
      </c>
      <c r="W14" s="4">
        <f t="shared" ref="W14:Y14" si="16">W15+W17+W42+W44+W21+W34+W30+W36+W38+W40+W19+W23+W25</f>
        <v>10550</v>
      </c>
      <c r="X14" s="4">
        <f t="shared" si="16"/>
        <v>0</v>
      </c>
      <c r="Y14" s="4">
        <f t="shared" si="16"/>
        <v>10550</v>
      </c>
      <c r="Z14" s="4">
        <f t="shared" ref="Z14:AA14" si="17">Z15+Z17+Z42+Z44+Z21+Z34+Z30+Z36+Z38+Z40+Z19+Z23+Z25</f>
        <v>0</v>
      </c>
      <c r="AA14" s="4">
        <f t="shared" si="17"/>
        <v>10550</v>
      </c>
      <c r="AB14" s="4">
        <f t="shared" ref="AB14:AC14" si="18">AB15+AB17+AB42+AB44+AB21+AB34+AB30+AB36+AB38+AB40+AB19+AB23+AB25</f>
        <v>0</v>
      </c>
      <c r="AC14" s="4">
        <f t="shared" si="18"/>
        <v>10550</v>
      </c>
      <c r="AD14" s="4">
        <f t="shared" si="12"/>
        <v>11222.5</v>
      </c>
      <c r="AE14" s="4">
        <f t="shared" si="12"/>
        <v>0</v>
      </c>
      <c r="AF14" s="4">
        <f t="shared" si="12"/>
        <v>11222.5</v>
      </c>
      <c r="AG14" s="4">
        <f t="shared" si="12"/>
        <v>0</v>
      </c>
      <c r="AH14" s="4">
        <f t="shared" si="12"/>
        <v>11222.5</v>
      </c>
      <c r="AI14" s="4">
        <f t="shared" ref="AI14:AN14" si="19">AI15+AI17+AI42+AI44+AI21+AI34+AI30+AI36+AI38+AI40+AI19+AI23+AI25</f>
        <v>0</v>
      </c>
      <c r="AJ14" s="4">
        <f t="shared" si="19"/>
        <v>11222.5</v>
      </c>
      <c r="AK14" s="4">
        <f t="shared" si="19"/>
        <v>0</v>
      </c>
      <c r="AL14" s="4">
        <f t="shared" si="19"/>
        <v>11222.5</v>
      </c>
      <c r="AM14" s="4">
        <f t="shared" si="19"/>
        <v>0</v>
      </c>
      <c r="AN14" s="4">
        <f t="shared" si="19"/>
        <v>11222.5</v>
      </c>
      <c r="AO14" s="95"/>
    </row>
    <row r="15" spans="1:41" ht="15.75" hidden="1" outlineLevel="5" x14ac:dyDescent="0.25">
      <c r="A15" s="102" t="s">
        <v>385</v>
      </c>
      <c r="B15" s="102"/>
      <c r="C15" s="18" t="s">
        <v>386</v>
      </c>
      <c r="D15" s="4">
        <f>D16</f>
        <v>10172.5</v>
      </c>
      <c r="E15" s="4">
        <f t="shared" ref="E15:P15" si="20">E16</f>
        <v>-1250</v>
      </c>
      <c r="F15" s="4">
        <f t="shared" si="20"/>
        <v>8922.5</v>
      </c>
      <c r="G15" s="4">
        <f t="shared" si="20"/>
        <v>0</v>
      </c>
      <c r="H15" s="4">
        <f t="shared" si="20"/>
        <v>8922.5</v>
      </c>
      <c r="I15" s="4">
        <f t="shared" si="20"/>
        <v>0</v>
      </c>
      <c r="J15" s="4">
        <f t="shared" si="20"/>
        <v>8922.5</v>
      </c>
      <c r="K15" s="4">
        <f t="shared" si="20"/>
        <v>0</v>
      </c>
      <c r="L15" s="4">
        <f t="shared" si="20"/>
        <v>8922.5</v>
      </c>
      <c r="M15" s="4">
        <f t="shared" si="20"/>
        <v>0</v>
      </c>
      <c r="N15" s="4">
        <f t="shared" si="20"/>
        <v>8922.5</v>
      </c>
      <c r="O15" s="4">
        <f t="shared" si="20"/>
        <v>0</v>
      </c>
      <c r="P15" s="4">
        <f t="shared" si="20"/>
        <v>8922.5</v>
      </c>
      <c r="Q15" s="4">
        <f>Q16</f>
        <v>9150</v>
      </c>
      <c r="R15" s="4">
        <f t="shared" ref="R15:AC15" si="21">R16</f>
        <v>0</v>
      </c>
      <c r="S15" s="4">
        <f t="shared" si="21"/>
        <v>9150</v>
      </c>
      <c r="T15" s="4">
        <f t="shared" si="21"/>
        <v>0</v>
      </c>
      <c r="U15" s="4">
        <f t="shared" si="21"/>
        <v>9150</v>
      </c>
      <c r="V15" s="4">
        <f t="shared" si="21"/>
        <v>0</v>
      </c>
      <c r="W15" s="4">
        <f t="shared" si="21"/>
        <v>9150</v>
      </c>
      <c r="X15" s="4">
        <f t="shared" si="21"/>
        <v>0</v>
      </c>
      <c r="Y15" s="4">
        <f t="shared" si="21"/>
        <v>9150</v>
      </c>
      <c r="Z15" s="4">
        <f t="shared" si="21"/>
        <v>0</v>
      </c>
      <c r="AA15" s="4">
        <f t="shared" si="21"/>
        <v>9150</v>
      </c>
      <c r="AB15" s="4">
        <f t="shared" si="21"/>
        <v>0</v>
      </c>
      <c r="AC15" s="4">
        <f t="shared" si="21"/>
        <v>9150</v>
      </c>
      <c r="AD15" s="4">
        <f>AD16</f>
        <v>10172.5</v>
      </c>
      <c r="AE15" s="4">
        <f t="shared" ref="AE15:AN15" si="22">AE16</f>
        <v>0</v>
      </c>
      <c r="AF15" s="4">
        <f t="shared" si="22"/>
        <v>10172.5</v>
      </c>
      <c r="AG15" s="4">
        <f t="shared" si="22"/>
        <v>0</v>
      </c>
      <c r="AH15" s="4">
        <f t="shared" si="22"/>
        <v>10172.5</v>
      </c>
      <c r="AI15" s="4">
        <f t="shared" si="22"/>
        <v>0</v>
      </c>
      <c r="AJ15" s="4">
        <f t="shared" si="22"/>
        <v>10172.5</v>
      </c>
      <c r="AK15" s="4">
        <f t="shared" si="22"/>
        <v>0</v>
      </c>
      <c r="AL15" s="4">
        <f t="shared" si="22"/>
        <v>10172.5</v>
      </c>
      <c r="AM15" s="4">
        <f t="shared" si="22"/>
        <v>0</v>
      </c>
      <c r="AN15" s="4">
        <f t="shared" si="22"/>
        <v>10172.5</v>
      </c>
      <c r="AO15" s="95"/>
    </row>
    <row r="16" spans="1:41" ht="15.75" hidden="1" outlineLevel="7" x14ac:dyDescent="0.25">
      <c r="A16" s="103" t="s">
        <v>385</v>
      </c>
      <c r="B16" s="103" t="s">
        <v>27</v>
      </c>
      <c r="C16" s="17" t="s">
        <v>28</v>
      </c>
      <c r="D16" s="5">
        <v>10172.5</v>
      </c>
      <c r="E16" s="5">
        <v>-1250</v>
      </c>
      <c r="F16" s="5">
        <f>SUM(D16:E16)</f>
        <v>8922.5</v>
      </c>
      <c r="G16" s="5"/>
      <c r="H16" s="5">
        <f>SUM(F16:G16)</f>
        <v>8922.5</v>
      </c>
      <c r="I16" s="5"/>
      <c r="J16" s="5">
        <f>SUM(H16:I16)</f>
        <v>8922.5</v>
      </c>
      <c r="K16" s="5"/>
      <c r="L16" s="5">
        <f>SUM(J16:K16)</f>
        <v>8922.5</v>
      </c>
      <c r="M16" s="5"/>
      <c r="N16" s="5">
        <f>SUM(L16:M16)</f>
        <v>8922.5</v>
      </c>
      <c r="O16" s="5"/>
      <c r="P16" s="5">
        <f>SUM(N16:O16)</f>
        <v>8922.5</v>
      </c>
      <c r="Q16" s="5">
        <v>9150</v>
      </c>
      <c r="R16" s="5"/>
      <c r="S16" s="5">
        <f>SUM(Q16:R16)</f>
        <v>9150</v>
      </c>
      <c r="T16" s="5"/>
      <c r="U16" s="5">
        <f>SUM(S16:T16)</f>
        <v>9150</v>
      </c>
      <c r="V16" s="5"/>
      <c r="W16" s="5">
        <f>SUM(U16:V16)</f>
        <v>9150</v>
      </c>
      <c r="X16" s="5"/>
      <c r="Y16" s="5">
        <f>SUM(W16:X16)</f>
        <v>9150</v>
      </c>
      <c r="Z16" s="5"/>
      <c r="AA16" s="5">
        <f>SUM(Y16:Z16)</f>
        <v>9150</v>
      </c>
      <c r="AB16" s="5"/>
      <c r="AC16" s="5">
        <f>SUM(AA16:AB16)</f>
        <v>9150</v>
      </c>
      <c r="AD16" s="5">
        <v>10172.5</v>
      </c>
      <c r="AE16" s="5"/>
      <c r="AF16" s="5">
        <f>SUM(AD16:AE16)</f>
        <v>10172.5</v>
      </c>
      <c r="AG16" s="5"/>
      <c r="AH16" s="5">
        <f>SUM(AF16:AG16)</f>
        <v>10172.5</v>
      </c>
      <c r="AI16" s="5"/>
      <c r="AJ16" s="5">
        <f>SUM(AH16:AI16)</f>
        <v>10172.5</v>
      </c>
      <c r="AK16" s="5"/>
      <c r="AL16" s="5">
        <f>SUM(AJ16:AK16)</f>
        <v>10172.5</v>
      </c>
      <c r="AM16" s="5"/>
      <c r="AN16" s="5">
        <f>SUM(AL16:AM16)</f>
        <v>10172.5</v>
      </c>
      <c r="AO16" s="95"/>
    </row>
    <row r="17" spans="1:41" s="28" customFormat="1" ht="15.75" hidden="1" outlineLevel="7" x14ac:dyDescent="0.25">
      <c r="A17" s="7" t="s">
        <v>585</v>
      </c>
      <c r="B17" s="7"/>
      <c r="C17" s="51" t="s">
        <v>583</v>
      </c>
      <c r="D17" s="4">
        <f>D18</f>
        <v>100</v>
      </c>
      <c r="E17" s="4">
        <f>E18</f>
        <v>0</v>
      </c>
      <c r="F17" s="4">
        <f t="shared" ref="E17:P21" si="23">F18</f>
        <v>100</v>
      </c>
      <c r="G17" s="4">
        <f>G18</f>
        <v>0</v>
      </c>
      <c r="H17" s="4">
        <f t="shared" si="23"/>
        <v>100</v>
      </c>
      <c r="I17" s="4">
        <f>I18</f>
        <v>0</v>
      </c>
      <c r="J17" s="4">
        <f t="shared" si="23"/>
        <v>100</v>
      </c>
      <c r="K17" s="4">
        <f>K18</f>
        <v>0</v>
      </c>
      <c r="L17" s="4">
        <f t="shared" ref="K17:P21" si="24">L18</f>
        <v>100</v>
      </c>
      <c r="M17" s="4">
        <f>M18</f>
        <v>0</v>
      </c>
      <c r="N17" s="4">
        <f t="shared" si="24"/>
        <v>100</v>
      </c>
      <c r="O17" s="4">
        <f>O18</f>
        <v>0</v>
      </c>
      <c r="P17" s="4">
        <f t="shared" si="24"/>
        <v>100</v>
      </c>
      <c r="Q17" s="4">
        <f>Q18</f>
        <v>0</v>
      </c>
      <c r="R17" s="4">
        <f t="shared" ref="R17:R21" si="25">R18</f>
        <v>0</v>
      </c>
      <c r="S17" s="4"/>
      <c r="T17" s="4">
        <f>T18</f>
        <v>0</v>
      </c>
      <c r="U17" s="4">
        <f t="shared" ref="T17:U21" si="26">U18</f>
        <v>0</v>
      </c>
      <c r="V17" s="4">
        <f>V18</f>
        <v>0</v>
      </c>
      <c r="W17" s="4">
        <f t="shared" ref="V17:W21" si="27">W18</f>
        <v>0</v>
      </c>
      <c r="X17" s="4">
        <f>X18</f>
        <v>0</v>
      </c>
      <c r="Y17" s="4">
        <f t="shared" ref="X17:AC21" si="28">Y18</f>
        <v>0</v>
      </c>
      <c r="Z17" s="4">
        <f>Z18</f>
        <v>0</v>
      </c>
      <c r="AA17" s="4">
        <f t="shared" si="28"/>
        <v>0</v>
      </c>
      <c r="AB17" s="4">
        <f>AB18</f>
        <v>0</v>
      </c>
      <c r="AC17" s="4">
        <f t="shared" si="28"/>
        <v>0</v>
      </c>
      <c r="AD17" s="4">
        <f>AD18</f>
        <v>0</v>
      </c>
      <c r="AE17" s="4">
        <f t="shared" ref="AE17:AE21" si="29">AE18</f>
        <v>0</v>
      </c>
      <c r="AF17" s="4"/>
      <c r="AG17" s="4">
        <f>AG18</f>
        <v>0</v>
      </c>
      <c r="AH17" s="4">
        <f t="shared" ref="AG17:AJ21" si="30">AH18</f>
        <v>0</v>
      </c>
      <c r="AI17" s="4">
        <f>AI18</f>
        <v>0</v>
      </c>
      <c r="AJ17" s="4">
        <f t="shared" si="30"/>
        <v>0</v>
      </c>
      <c r="AK17" s="4">
        <f>AK18</f>
        <v>0</v>
      </c>
      <c r="AL17" s="4">
        <f t="shared" ref="AK17:AL21" si="31">AL18</f>
        <v>0</v>
      </c>
      <c r="AM17" s="4">
        <f>AM18</f>
        <v>0</v>
      </c>
      <c r="AN17" s="4">
        <f t="shared" ref="AM17:AN21" si="32">AN18</f>
        <v>0</v>
      </c>
      <c r="AO17" s="95"/>
    </row>
    <row r="18" spans="1:41" ht="31.5" hidden="1" outlineLevel="7" x14ac:dyDescent="0.25">
      <c r="A18" s="6" t="s">
        <v>585</v>
      </c>
      <c r="B18" s="6" t="s">
        <v>92</v>
      </c>
      <c r="C18" s="52" t="s">
        <v>584</v>
      </c>
      <c r="D18" s="5">
        <v>100</v>
      </c>
      <c r="E18" s="5"/>
      <c r="F18" s="5">
        <f>SUM(D18:E18)</f>
        <v>100</v>
      </c>
      <c r="G18" s="5"/>
      <c r="H18" s="5">
        <f>SUM(F18:G18)</f>
        <v>100</v>
      </c>
      <c r="I18" s="5"/>
      <c r="J18" s="5">
        <f>SUM(H18:I18)</f>
        <v>100</v>
      </c>
      <c r="K18" s="5"/>
      <c r="L18" s="5">
        <f>SUM(J18:K18)</f>
        <v>100</v>
      </c>
      <c r="M18" s="5"/>
      <c r="N18" s="5">
        <f>SUM(L18:M18)</f>
        <v>100</v>
      </c>
      <c r="O18" s="5"/>
      <c r="P18" s="5">
        <f>SUM(N18:O18)</f>
        <v>100</v>
      </c>
      <c r="Q18" s="5"/>
      <c r="R18" s="5"/>
      <c r="S18" s="5"/>
      <c r="T18" s="5"/>
      <c r="U18" s="5">
        <f>SUM(S18:T18)</f>
        <v>0</v>
      </c>
      <c r="V18" s="5"/>
      <c r="W18" s="5">
        <f>SUM(U18:V18)</f>
        <v>0</v>
      </c>
      <c r="X18" s="5"/>
      <c r="Y18" s="5">
        <f>SUM(W18:X18)</f>
        <v>0</v>
      </c>
      <c r="Z18" s="5"/>
      <c r="AA18" s="5">
        <f>SUM(Y18:Z18)</f>
        <v>0</v>
      </c>
      <c r="AB18" s="5"/>
      <c r="AC18" s="5">
        <f>SUM(AA18:AB18)</f>
        <v>0</v>
      </c>
      <c r="AD18" s="5"/>
      <c r="AE18" s="5"/>
      <c r="AF18" s="5"/>
      <c r="AG18" s="5"/>
      <c r="AH18" s="5">
        <f>SUM(AF18:AG18)</f>
        <v>0</v>
      </c>
      <c r="AI18" s="5"/>
      <c r="AJ18" s="5">
        <f>SUM(AH18:AI18)</f>
        <v>0</v>
      </c>
      <c r="AK18" s="5"/>
      <c r="AL18" s="5">
        <f>SUM(AJ18:AK18)</f>
        <v>0</v>
      </c>
      <c r="AM18" s="5"/>
      <c r="AN18" s="5">
        <f>SUM(AL18:AM18)</f>
        <v>0</v>
      </c>
      <c r="AO18" s="95"/>
    </row>
    <row r="19" spans="1:41" ht="31.5" hidden="1" outlineLevel="7" x14ac:dyDescent="0.2">
      <c r="A19" s="7" t="s">
        <v>695</v>
      </c>
      <c r="B19" s="7"/>
      <c r="C19" s="20" t="s">
        <v>694</v>
      </c>
      <c r="D19" s="5"/>
      <c r="E19" s="5"/>
      <c r="F19" s="5"/>
      <c r="G19" s="4">
        <f>G20</f>
        <v>270</v>
      </c>
      <c r="H19" s="4">
        <f t="shared" si="23"/>
        <v>270</v>
      </c>
      <c r="I19" s="4">
        <f>I20</f>
        <v>0</v>
      </c>
      <c r="J19" s="4">
        <f t="shared" si="23"/>
        <v>270</v>
      </c>
      <c r="K19" s="4">
        <f t="shared" si="23"/>
        <v>0</v>
      </c>
      <c r="L19" s="4">
        <f t="shared" si="23"/>
        <v>270</v>
      </c>
      <c r="M19" s="4">
        <f t="shared" si="23"/>
        <v>0</v>
      </c>
      <c r="N19" s="4">
        <f t="shared" si="23"/>
        <v>270</v>
      </c>
      <c r="O19" s="4">
        <f t="shared" si="23"/>
        <v>0</v>
      </c>
      <c r="P19" s="4">
        <f t="shared" si="23"/>
        <v>270</v>
      </c>
      <c r="Q19" s="5"/>
      <c r="R19" s="5"/>
      <c r="S19" s="5"/>
      <c r="T19" s="5"/>
      <c r="U19" s="5"/>
      <c r="V19" s="4">
        <f>V20</f>
        <v>0</v>
      </c>
      <c r="W19" s="4">
        <f t="shared" si="27"/>
        <v>0</v>
      </c>
      <c r="X19" s="5"/>
      <c r="Y19" s="5"/>
      <c r="Z19" s="5"/>
      <c r="AA19" s="5"/>
      <c r="AB19" s="5"/>
      <c r="AC19" s="5"/>
      <c r="AD19" s="5"/>
      <c r="AE19" s="5"/>
      <c r="AF19" s="5"/>
      <c r="AG19" s="5"/>
      <c r="AH19" s="5"/>
      <c r="AI19" s="5"/>
      <c r="AJ19" s="5"/>
      <c r="AK19" s="5"/>
      <c r="AL19" s="5"/>
      <c r="AM19" s="5"/>
      <c r="AN19" s="5"/>
      <c r="AO19" s="95"/>
    </row>
    <row r="20" spans="1:41" ht="31.5" hidden="1" outlineLevel="7" x14ac:dyDescent="0.2">
      <c r="A20" s="6" t="s">
        <v>695</v>
      </c>
      <c r="B20" s="6" t="s">
        <v>92</v>
      </c>
      <c r="C20" s="19" t="s">
        <v>584</v>
      </c>
      <c r="D20" s="5"/>
      <c r="E20" s="5"/>
      <c r="F20" s="5"/>
      <c r="G20" s="5">
        <v>270</v>
      </c>
      <c r="H20" s="5">
        <f>SUM(F20:G20)</f>
        <v>270</v>
      </c>
      <c r="I20" s="5"/>
      <c r="J20" s="5">
        <f>SUM(H20:I20)</f>
        <v>270</v>
      </c>
      <c r="K20" s="5"/>
      <c r="L20" s="5">
        <f>SUM(J20:K20)</f>
        <v>270</v>
      </c>
      <c r="M20" s="5"/>
      <c r="N20" s="5">
        <f>SUM(L20:M20)</f>
        <v>270</v>
      </c>
      <c r="O20" s="5"/>
      <c r="P20" s="5">
        <f>SUM(N20:O20)</f>
        <v>270</v>
      </c>
      <c r="Q20" s="5"/>
      <c r="R20" s="5"/>
      <c r="S20" s="5"/>
      <c r="T20" s="5"/>
      <c r="U20" s="5"/>
      <c r="V20" s="5"/>
      <c r="W20" s="5">
        <f>SUM(U20:V20)</f>
        <v>0</v>
      </c>
      <c r="X20" s="5"/>
      <c r="Y20" s="5"/>
      <c r="Z20" s="5"/>
      <c r="AA20" s="5"/>
      <c r="AB20" s="5"/>
      <c r="AC20" s="5"/>
      <c r="AD20" s="5"/>
      <c r="AE20" s="5"/>
      <c r="AF20" s="5"/>
      <c r="AG20" s="5"/>
      <c r="AH20" s="5"/>
      <c r="AI20" s="5"/>
      <c r="AJ20" s="5"/>
      <c r="AK20" s="5"/>
      <c r="AL20" s="5"/>
      <c r="AM20" s="5"/>
      <c r="AN20" s="5"/>
      <c r="AO20" s="95"/>
    </row>
    <row r="21" spans="1:41" ht="63" hidden="1" outlineLevel="7" x14ac:dyDescent="0.2">
      <c r="A21" s="7" t="s">
        <v>641</v>
      </c>
      <c r="B21" s="7"/>
      <c r="C21" s="20" t="s">
        <v>640</v>
      </c>
      <c r="D21" s="5"/>
      <c r="E21" s="4">
        <f t="shared" si="23"/>
        <v>7559.1750099999999</v>
      </c>
      <c r="F21" s="4">
        <f t="shared" si="23"/>
        <v>7559.1750099999999</v>
      </c>
      <c r="G21" s="4">
        <f t="shared" si="23"/>
        <v>415.52</v>
      </c>
      <c r="H21" s="4">
        <f t="shared" si="23"/>
        <v>7974.6950099999995</v>
      </c>
      <c r="I21" s="4">
        <f t="shared" si="23"/>
        <v>0</v>
      </c>
      <c r="J21" s="4">
        <f t="shared" si="23"/>
        <v>7974.6950099999995</v>
      </c>
      <c r="K21" s="4">
        <f t="shared" si="24"/>
        <v>0</v>
      </c>
      <c r="L21" s="4">
        <f t="shared" si="23"/>
        <v>7974.6950099999995</v>
      </c>
      <c r="M21" s="4">
        <f t="shared" si="24"/>
        <v>0</v>
      </c>
      <c r="N21" s="4">
        <f t="shared" si="23"/>
        <v>7974.6950099999995</v>
      </c>
      <c r="O21" s="4">
        <f t="shared" si="24"/>
        <v>0</v>
      </c>
      <c r="P21" s="4">
        <f t="shared" si="23"/>
        <v>7974.6950099999995</v>
      </c>
      <c r="Q21" s="4">
        <f>Q22</f>
        <v>0</v>
      </c>
      <c r="R21" s="4">
        <f t="shared" si="25"/>
        <v>0</v>
      </c>
      <c r="S21" s="4"/>
      <c r="T21" s="4">
        <f t="shared" si="26"/>
        <v>0</v>
      </c>
      <c r="U21" s="4"/>
      <c r="V21" s="4">
        <f t="shared" si="27"/>
        <v>0</v>
      </c>
      <c r="W21" s="4">
        <f t="shared" si="27"/>
        <v>0</v>
      </c>
      <c r="X21" s="4">
        <f t="shared" si="28"/>
        <v>0</v>
      </c>
      <c r="Y21" s="4"/>
      <c r="Z21" s="4">
        <f t="shared" si="28"/>
        <v>0</v>
      </c>
      <c r="AA21" s="4"/>
      <c r="AB21" s="4">
        <f t="shared" si="28"/>
        <v>0</v>
      </c>
      <c r="AC21" s="4"/>
      <c r="AD21" s="4">
        <f>AD22</f>
        <v>0</v>
      </c>
      <c r="AE21" s="4">
        <f t="shared" si="29"/>
        <v>0</v>
      </c>
      <c r="AF21" s="4"/>
      <c r="AG21" s="4">
        <f t="shared" si="30"/>
        <v>0</v>
      </c>
      <c r="AH21" s="4"/>
      <c r="AI21" s="4">
        <f t="shared" si="30"/>
        <v>0</v>
      </c>
      <c r="AJ21" s="4"/>
      <c r="AK21" s="4">
        <f t="shared" si="31"/>
        <v>0</v>
      </c>
      <c r="AL21" s="4"/>
      <c r="AM21" s="4">
        <f t="shared" si="32"/>
        <v>0</v>
      </c>
      <c r="AN21" s="4"/>
      <c r="AO21" s="95"/>
    </row>
    <row r="22" spans="1:41" ht="31.5" hidden="1" outlineLevel="7" x14ac:dyDescent="0.2">
      <c r="A22" s="6" t="s">
        <v>641</v>
      </c>
      <c r="B22" s="6" t="s">
        <v>92</v>
      </c>
      <c r="C22" s="19" t="s">
        <v>584</v>
      </c>
      <c r="D22" s="5"/>
      <c r="E22" s="15">
        <v>7559.1750099999999</v>
      </c>
      <c r="F22" s="15">
        <f>SUM(D22:E22)</f>
        <v>7559.1750099999999</v>
      </c>
      <c r="G22" s="15">
        <v>415.52</v>
      </c>
      <c r="H22" s="15">
        <f>SUM(F22:G22)</f>
        <v>7974.6950099999995</v>
      </c>
      <c r="I22" s="15"/>
      <c r="J22" s="15">
        <f>SUM(H22:I22)</f>
        <v>7974.6950099999995</v>
      </c>
      <c r="K22" s="15"/>
      <c r="L22" s="15">
        <f>SUM(J22:K22)</f>
        <v>7974.6950099999995</v>
      </c>
      <c r="M22" s="15"/>
      <c r="N22" s="15">
        <f>SUM(L22:M22)</f>
        <v>7974.6950099999995</v>
      </c>
      <c r="O22" s="15"/>
      <c r="P22" s="15">
        <f>SUM(N22:O22)</f>
        <v>7974.6950099999995</v>
      </c>
      <c r="Q22" s="5"/>
      <c r="R22" s="5"/>
      <c r="S22" s="5"/>
      <c r="T22" s="15"/>
      <c r="U22" s="15"/>
      <c r="V22" s="15"/>
      <c r="W22" s="15">
        <f>SUM(U22:V22)</f>
        <v>0</v>
      </c>
      <c r="X22" s="15"/>
      <c r="Y22" s="15"/>
      <c r="Z22" s="15"/>
      <c r="AA22" s="15"/>
      <c r="AB22" s="15"/>
      <c r="AC22" s="15"/>
      <c r="AD22" s="5"/>
      <c r="AE22" s="5"/>
      <c r="AF22" s="5"/>
      <c r="AG22" s="15"/>
      <c r="AH22" s="15"/>
      <c r="AI22" s="15"/>
      <c r="AJ22" s="15"/>
      <c r="AK22" s="15"/>
      <c r="AL22" s="15"/>
      <c r="AM22" s="15"/>
      <c r="AN22" s="15"/>
      <c r="AO22" s="95"/>
    </row>
    <row r="23" spans="1:41" ht="63" hidden="1" outlineLevel="7" x14ac:dyDescent="0.2">
      <c r="A23" s="7" t="s">
        <v>641</v>
      </c>
      <c r="B23" s="7"/>
      <c r="C23" s="20" t="s">
        <v>668</v>
      </c>
      <c r="D23" s="5"/>
      <c r="E23" s="15"/>
      <c r="F23" s="15"/>
      <c r="G23" s="4">
        <f t="shared" ref="G23:P23" si="33">G24</f>
        <v>32774.084990000003</v>
      </c>
      <c r="H23" s="4">
        <f t="shared" si="33"/>
        <v>32774.084990000003</v>
      </c>
      <c r="I23" s="4">
        <f t="shared" si="33"/>
        <v>0</v>
      </c>
      <c r="J23" s="4">
        <f t="shared" si="33"/>
        <v>32774.084990000003</v>
      </c>
      <c r="K23" s="4">
        <f t="shared" si="33"/>
        <v>0</v>
      </c>
      <c r="L23" s="4">
        <f t="shared" si="33"/>
        <v>32774.084990000003</v>
      </c>
      <c r="M23" s="4">
        <f t="shared" si="33"/>
        <v>0</v>
      </c>
      <c r="N23" s="4">
        <f t="shared" si="33"/>
        <v>32774.084990000003</v>
      </c>
      <c r="O23" s="4">
        <f t="shared" si="33"/>
        <v>0</v>
      </c>
      <c r="P23" s="4">
        <f t="shared" si="33"/>
        <v>32774.084990000003</v>
      </c>
      <c r="Q23" s="5"/>
      <c r="R23" s="5"/>
      <c r="S23" s="5"/>
      <c r="T23" s="15"/>
      <c r="U23" s="15"/>
      <c r="V23" s="4">
        <f t="shared" ref="V23:W23" si="34">V24</f>
        <v>0</v>
      </c>
      <c r="W23" s="4">
        <f t="shared" si="34"/>
        <v>0</v>
      </c>
      <c r="X23" s="15"/>
      <c r="Y23" s="15"/>
      <c r="Z23" s="15"/>
      <c r="AA23" s="15"/>
      <c r="AB23" s="15"/>
      <c r="AC23" s="15"/>
      <c r="AD23" s="5"/>
      <c r="AE23" s="5"/>
      <c r="AF23" s="5"/>
      <c r="AG23" s="15"/>
      <c r="AH23" s="15"/>
      <c r="AI23" s="15"/>
      <c r="AJ23" s="15"/>
      <c r="AK23" s="15"/>
      <c r="AL23" s="15"/>
      <c r="AM23" s="15"/>
      <c r="AN23" s="15"/>
      <c r="AO23" s="95"/>
    </row>
    <row r="24" spans="1:41" ht="31.5" hidden="1" outlineLevel="7" x14ac:dyDescent="0.2">
      <c r="A24" s="6" t="s">
        <v>641</v>
      </c>
      <c r="B24" s="6" t="s">
        <v>92</v>
      </c>
      <c r="C24" s="19" t="s">
        <v>584</v>
      </c>
      <c r="D24" s="5"/>
      <c r="E24" s="15"/>
      <c r="F24" s="15"/>
      <c r="G24" s="15">
        <f>2318.48376+3053.07623+27402.525</f>
        <v>32774.084990000003</v>
      </c>
      <c r="H24" s="15">
        <f>SUM(F24:G24)</f>
        <v>32774.084990000003</v>
      </c>
      <c r="I24" s="15"/>
      <c r="J24" s="15">
        <f>SUM(H24:I24)</f>
        <v>32774.084990000003</v>
      </c>
      <c r="K24" s="15"/>
      <c r="L24" s="15">
        <f>SUM(J24:K24)</f>
        <v>32774.084990000003</v>
      </c>
      <c r="M24" s="15"/>
      <c r="N24" s="15">
        <f>SUM(L24:M24)</f>
        <v>32774.084990000003</v>
      </c>
      <c r="O24" s="15"/>
      <c r="P24" s="15">
        <f>SUM(N24:O24)</f>
        <v>32774.084990000003</v>
      </c>
      <c r="Q24" s="5"/>
      <c r="R24" s="5"/>
      <c r="S24" s="5"/>
      <c r="T24" s="15"/>
      <c r="U24" s="15"/>
      <c r="V24" s="15"/>
      <c r="W24" s="15">
        <f>SUM(U24:V24)</f>
        <v>0</v>
      </c>
      <c r="X24" s="15"/>
      <c r="Y24" s="15"/>
      <c r="Z24" s="15"/>
      <c r="AA24" s="15"/>
      <c r="AB24" s="15"/>
      <c r="AC24" s="15"/>
      <c r="AD24" s="5"/>
      <c r="AE24" s="5"/>
      <c r="AF24" s="5"/>
      <c r="AG24" s="15"/>
      <c r="AH24" s="15"/>
      <c r="AI24" s="15"/>
      <c r="AJ24" s="15"/>
      <c r="AK24" s="15"/>
      <c r="AL24" s="15"/>
      <c r="AM24" s="15"/>
      <c r="AN24" s="15"/>
      <c r="AO24" s="95"/>
    </row>
    <row r="25" spans="1:41" ht="31.5" outlineLevel="7" x14ac:dyDescent="0.2">
      <c r="A25" s="7" t="s">
        <v>681</v>
      </c>
      <c r="B25" s="7" t="s">
        <v>663</v>
      </c>
      <c r="C25" s="20" t="s">
        <v>682</v>
      </c>
      <c r="D25" s="5"/>
      <c r="E25" s="15"/>
      <c r="F25" s="15"/>
      <c r="G25" s="4">
        <f>G29</f>
        <v>580</v>
      </c>
      <c r="H25" s="4">
        <f t="shared" ref="H25:N25" si="35">H29</f>
        <v>580</v>
      </c>
      <c r="I25" s="4">
        <f>I29</f>
        <v>0</v>
      </c>
      <c r="J25" s="4">
        <f t="shared" si="35"/>
        <v>580</v>
      </c>
      <c r="K25" s="4">
        <f t="shared" si="35"/>
        <v>0</v>
      </c>
      <c r="L25" s="4">
        <f t="shared" si="35"/>
        <v>580</v>
      </c>
      <c r="M25" s="4">
        <f t="shared" si="35"/>
        <v>3499.2370000000001</v>
      </c>
      <c r="N25" s="4">
        <f t="shared" si="35"/>
        <v>4079.2370000000001</v>
      </c>
      <c r="O25" s="4">
        <f>O29+O26</f>
        <v>0</v>
      </c>
      <c r="P25" s="4">
        <f>P29+P26</f>
        <v>4079.2370000000001</v>
      </c>
      <c r="Q25" s="5"/>
      <c r="R25" s="5"/>
      <c r="S25" s="5"/>
      <c r="T25" s="15"/>
      <c r="U25" s="15"/>
      <c r="V25" s="4">
        <f>V29</f>
        <v>0</v>
      </c>
      <c r="W25" s="4">
        <f t="shared" ref="W25" si="36">W29</f>
        <v>0</v>
      </c>
      <c r="X25" s="15"/>
      <c r="Y25" s="15"/>
      <c r="Z25" s="15"/>
      <c r="AA25" s="15"/>
      <c r="AB25" s="15"/>
      <c r="AC25" s="15"/>
      <c r="AD25" s="5"/>
      <c r="AE25" s="5"/>
      <c r="AF25" s="5"/>
      <c r="AG25" s="15"/>
      <c r="AH25" s="15"/>
      <c r="AI25" s="15"/>
      <c r="AJ25" s="15"/>
      <c r="AK25" s="15"/>
      <c r="AL25" s="15"/>
      <c r="AM25" s="15"/>
      <c r="AN25" s="15"/>
      <c r="AO25" s="95"/>
    </row>
    <row r="26" spans="1:41" ht="31.5" outlineLevel="7" x14ac:dyDescent="0.2">
      <c r="A26" s="6" t="s">
        <v>681</v>
      </c>
      <c r="B26" s="6" t="s">
        <v>684</v>
      </c>
      <c r="C26" s="19" t="s">
        <v>144</v>
      </c>
      <c r="D26" s="5"/>
      <c r="E26" s="15"/>
      <c r="F26" s="15"/>
      <c r="G26" s="4"/>
      <c r="H26" s="4"/>
      <c r="I26" s="4"/>
      <c r="J26" s="4"/>
      <c r="K26" s="4"/>
      <c r="L26" s="4"/>
      <c r="M26" s="4"/>
      <c r="N26" s="4"/>
      <c r="O26" s="5">
        <f>O28</f>
        <v>580</v>
      </c>
      <c r="P26" s="5">
        <f>SUM(N26:O26)</f>
        <v>580</v>
      </c>
      <c r="Q26" s="5"/>
      <c r="R26" s="5"/>
      <c r="S26" s="5"/>
      <c r="T26" s="15"/>
      <c r="U26" s="15"/>
      <c r="V26" s="4"/>
      <c r="W26" s="4"/>
      <c r="X26" s="15"/>
      <c r="Y26" s="15"/>
      <c r="Z26" s="15"/>
      <c r="AA26" s="15"/>
      <c r="AB26" s="15"/>
      <c r="AC26" s="15"/>
      <c r="AD26" s="5"/>
      <c r="AE26" s="5"/>
      <c r="AF26" s="5"/>
      <c r="AG26" s="15"/>
      <c r="AH26" s="15"/>
      <c r="AI26" s="15"/>
      <c r="AJ26" s="15"/>
      <c r="AK26" s="15"/>
      <c r="AL26" s="15"/>
      <c r="AM26" s="15"/>
      <c r="AN26" s="15"/>
      <c r="AO26" s="95"/>
    </row>
    <row r="27" spans="1:41" ht="15.75" outlineLevel="7" x14ac:dyDescent="0.2">
      <c r="A27" s="7"/>
      <c r="B27" s="6"/>
      <c r="C27" s="19" t="s">
        <v>614</v>
      </c>
      <c r="D27" s="5"/>
      <c r="E27" s="15"/>
      <c r="F27" s="15"/>
      <c r="G27" s="4"/>
      <c r="H27" s="4"/>
      <c r="I27" s="4"/>
      <c r="J27" s="4"/>
      <c r="K27" s="4"/>
      <c r="L27" s="4"/>
      <c r="M27" s="4"/>
      <c r="N27" s="4"/>
      <c r="O27" s="5"/>
      <c r="P27" s="5"/>
      <c r="Q27" s="5"/>
      <c r="R27" s="5"/>
      <c r="S27" s="5"/>
      <c r="T27" s="15"/>
      <c r="U27" s="15"/>
      <c r="V27" s="4"/>
      <c r="W27" s="4"/>
      <c r="X27" s="15"/>
      <c r="Y27" s="15"/>
      <c r="Z27" s="15"/>
      <c r="AA27" s="15"/>
      <c r="AB27" s="15"/>
      <c r="AC27" s="15"/>
      <c r="AD27" s="5"/>
      <c r="AE27" s="5"/>
      <c r="AF27" s="5"/>
      <c r="AG27" s="15"/>
      <c r="AH27" s="15"/>
      <c r="AI27" s="15"/>
      <c r="AJ27" s="15"/>
      <c r="AK27" s="15"/>
      <c r="AL27" s="15"/>
      <c r="AM27" s="15"/>
      <c r="AN27" s="15"/>
      <c r="AO27" s="95"/>
    </row>
    <row r="28" spans="1:41" ht="15.75" outlineLevel="7" x14ac:dyDescent="0.2">
      <c r="A28" s="7"/>
      <c r="B28" s="6"/>
      <c r="C28" s="19" t="s">
        <v>685</v>
      </c>
      <c r="D28" s="5"/>
      <c r="E28" s="15"/>
      <c r="F28" s="15"/>
      <c r="G28" s="4"/>
      <c r="H28" s="4"/>
      <c r="I28" s="4"/>
      <c r="J28" s="4"/>
      <c r="K28" s="4"/>
      <c r="L28" s="4"/>
      <c r="M28" s="4"/>
      <c r="N28" s="4"/>
      <c r="O28" s="5">
        <v>580</v>
      </c>
      <c r="P28" s="5">
        <f>SUM(N28:O28)</f>
        <v>580</v>
      </c>
      <c r="Q28" s="5"/>
      <c r="R28" s="5"/>
      <c r="S28" s="5"/>
      <c r="T28" s="15"/>
      <c r="U28" s="15"/>
      <c r="V28" s="4"/>
      <c r="W28" s="4"/>
      <c r="X28" s="15"/>
      <c r="Y28" s="15"/>
      <c r="Z28" s="15"/>
      <c r="AA28" s="15"/>
      <c r="AB28" s="15"/>
      <c r="AC28" s="15"/>
      <c r="AD28" s="5"/>
      <c r="AE28" s="5"/>
      <c r="AF28" s="5"/>
      <c r="AG28" s="15"/>
      <c r="AH28" s="15"/>
      <c r="AI28" s="15"/>
      <c r="AJ28" s="15"/>
      <c r="AK28" s="15"/>
      <c r="AL28" s="15"/>
      <c r="AM28" s="15"/>
      <c r="AN28" s="15"/>
      <c r="AO28" s="95"/>
    </row>
    <row r="29" spans="1:41" ht="31.5" outlineLevel="7" x14ac:dyDescent="0.2">
      <c r="A29" s="6" t="s">
        <v>681</v>
      </c>
      <c r="B29" s="6" t="s">
        <v>92</v>
      </c>
      <c r="C29" s="19" t="s">
        <v>584</v>
      </c>
      <c r="D29" s="5"/>
      <c r="E29" s="15"/>
      <c r="F29" s="15"/>
      <c r="G29" s="5">
        <v>580</v>
      </c>
      <c r="H29" s="5">
        <f>SUM(F29:G29)</f>
        <v>580</v>
      </c>
      <c r="I29" s="5"/>
      <c r="J29" s="5">
        <f>SUM(H29:I29)</f>
        <v>580</v>
      </c>
      <c r="K29" s="15"/>
      <c r="L29" s="5">
        <f>SUM(J29:K29)</f>
        <v>580</v>
      </c>
      <c r="M29" s="5">
        <v>3499.2370000000001</v>
      </c>
      <c r="N29" s="5">
        <f>SUM(L29:M29)</f>
        <v>4079.2370000000001</v>
      </c>
      <c r="O29" s="5">
        <v>-580</v>
      </c>
      <c r="P29" s="5">
        <f>SUM(N29:O29)</f>
        <v>3499.2370000000001</v>
      </c>
      <c r="Q29" s="5"/>
      <c r="R29" s="5"/>
      <c r="S29" s="5"/>
      <c r="T29" s="15"/>
      <c r="U29" s="15"/>
      <c r="V29" s="5"/>
      <c r="W29" s="5">
        <f>SUM(U29:V29)</f>
        <v>0</v>
      </c>
      <c r="X29" s="15"/>
      <c r="Y29" s="15"/>
      <c r="Z29" s="15"/>
      <c r="AA29" s="15"/>
      <c r="AB29" s="15"/>
      <c r="AC29" s="15"/>
      <c r="AD29" s="5"/>
      <c r="AE29" s="5"/>
      <c r="AF29" s="5"/>
      <c r="AG29" s="15"/>
      <c r="AH29" s="15"/>
      <c r="AI29" s="15"/>
      <c r="AJ29" s="15"/>
      <c r="AK29" s="15"/>
      <c r="AL29" s="15"/>
      <c r="AM29" s="15"/>
      <c r="AN29" s="15"/>
      <c r="AO29" s="95"/>
    </row>
    <row r="30" spans="1:41" ht="78.75" hidden="1" outlineLevel="7" x14ac:dyDescent="0.2">
      <c r="A30" s="7" t="s">
        <v>683</v>
      </c>
      <c r="B30" s="7"/>
      <c r="C30" s="31" t="s">
        <v>810</v>
      </c>
      <c r="D30" s="5"/>
      <c r="E30" s="15"/>
      <c r="F30" s="15"/>
      <c r="G30" s="35">
        <f t="shared" ref="G30:P30" si="37">G31</f>
        <v>97615.593479999996</v>
      </c>
      <c r="H30" s="35">
        <f t="shared" si="37"/>
        <v>97615.593479999996</v>
      </c>
      <c r="I30" s="35">
        <f t="shared" si="37"/>
        <v>0</v>
      </c>
      <c r="J30" s="35">
        <f t="shared" si="37"/>
        <v>97615.593479999996</v>
      </c>
      <c r="K30" s="35">
        <f t="shared" si="37"/>
        <v>0</v>
      </c>
      <c r="L30" s="35">
        <f t="shared" si="37"/>
        <v>97615.593479999996</v>
      </c>
      <c r="M30" s="35">
        <f t="shared" si="37"/>
        <v>0</v>
      </c>
      <c r="N30" s="35">
        <f t="shared" si="37"/>
        <v>97615.593479999996</v>
      </c>
      <c r="O30" s="35">
        <f t="shared" si="37"/>
        <v>0</v>
      </c>
      <c r="P30" s="35">
        <f t="shared" si="37"/>
        <v>97615.593479999996</v>
      </c>
      <c r="Q30" s="5"/>
      <c r="R30" s="5"/>
      <c r="S30" s="5"/>
      <c r="T30" s="15"/>
      <c r="U30" s="15"/>
      <c r="V30" s="35">
        <f>V31</f>
        <v>0</v>
      </c>
      <c r="W30" s="35">
        <f>W31</f>
        <v>0</v>
      </c>
      <c r="X30" s="15"/>
      <c r="Y30" s="15"/>
      <c r="Z30" s="15"/>
      <c r="AA30" s="15"/>
      <c r="AB30" s="15"/>
      <c r="AC30" s="15"/>
      <c r="AD30" s="5"/>
      <c r="AE30" s="5"/>
      <c r="AF30" s="5"/>
      <c r="AG30" s="15"/>
      <c r="AH30" s="15"/>
      <c r="AI30" s="15"/>
      <c r="AJ30" s="15"/>
      <c r="AK30" s="15"/>
      <c r="AL30" s="15"/>
      <c r="AM30" s="15"/>
      <c r="AN30" s="15"/>
      <c r="AO30" s="95"/>
    </row>
    <row r="31" spans="1:41" ht="31.5" hidden="1" outlineLevel="7" x14ac:dyDescent="0.2">
      <c r="A31" s="6" t="s">
        <v>683</v>
      </c>
      <c r="B31" s="6" t="s">
        <v>684</v>
      </c>
      <c r="C31" s="19" t="s">
        <v>144</v>
      </c>
      <c r="D31" s="5"/>
      <c r="E31" s="15"/>
      <c r="F31" s="15"/>
      <c r="G31" s="15">
        <f>G33</f>
        <v>97615.593479999996</v>
      </c>
      <c r="H31" s="15">
        <f>H33</f>
        <v>97615.593479999996</v>
      </c>
      <c r="I31" s="15">
        <f>I33</f>
        <v>0</v>
      </c>
      <c r="J31" s="15">
        <f>J33</f>
        <v>97615.593479999996</v>
      </c>
      <c r="K31" s="15"/>
      <c r="L31" s="15">
        <f>L33</f>
        <v>97615.593479999996</v>
      </c>
      <c r="M31" s="15"/>
      <c r="N31" s="15">
        <f>N33</f>
        <v>97615.593479999996</v>
      </c>
      <c r="O31" s="15"/>
      <c r="P31" s="15">
        <f>P33</f>
        <v>97615.593479999996</v>
      </c>
      <c r="Q31" s="5"/>
      <c r="R31" s="5"/>
      <c r="S31" s="5"/>
      <c r="T31" s="15"/>
      <c r="U31" s="15"/>
      <c r="V31" s="15">
        <f>V33</f>
        <v>0</v>
      </c>
      <c r="W31" s="15">
        <f>W33</f>
        <v>0</v>
      </c>
      <c r="X31" s="15"/>
      <c r="Y31" s="15"/>
      <c r="Z31" s="15"/>
      <c r="AA31" s="15"/>
      <c r="AB31" s="15"/>
      <c r="AC31" s="15"/>
      <c r="AD31" s="5"/>
      <c r="AE31" s="5"/>
      <c r="AF31" s="5"/>
      <c r="AG31" s="15"/>
      <c r="AH31" s="15"/>
      <c r="AI31" s="15"/>
      <c r="AJ31" s="15"/>
      <c r="AK31" s="15"/>
      <c r="AL31" s="15"/>
      <c r="AM31" s="15"/>
      <c r="AN31" s="15"/>
      <c r="AO31" s="95"/>
    </row>
    <row r="32" spans="1:41" ht="15.75" hidden="1" outlineLevel="7" x14ac:dyDescent="0.2">
      <c r="A32" s="6"/>
      <c r="B32" s="6"/>
      <c r="C32" s="19" t="s">
        <v>614</v>
      </c>
      <c r="D32" s="5"/>
      <c r="E32" s="15"/>
      <c r="F32" s="15"/>
      <c r="G32" s="5"/>
      <c r="H32" s="5"/>
      <c r="I32" s="5"/>
      <c r="J32" s="5"/>
      <c r="K32" s="15"/>
      <c r="L32" s="5"/>
      <c r="M32" s="15"/>
      <c r="N32" s="5"/>
      <c r="O32" s="15"/>
      <c r="P32" s="5"/>
      <c r="Q32" s="5"/>
      <c r="R32" s="5"/>
      <c r="S32" s="5"/>
      <c r="T32" s="15"/>
      <c r="U32" s="15"/>
      <c r="V32" s="5"/>
      <c r="W32" s="5"/>
      <c r="X32" s="15"/>
      <c r="Y32" s="15"/>
      <c r="Z32" s="15"/>
      <c r="AA32" s="15"/>
      <c r="AB32" s="15"/>
      <c r="AC32" s="15"/>
      <c r="AD32" s="5"/>
      <c r="AE32" s="5"/>
      <c r="AF32" s="5"/>
      <c r="AG32" s="15"/>
      <c r="AH32" s="15"/>
      <c r="AI32" s="15"/>
      <c r="AJ32" s="15"/>
      <c r="AK32" s="15"/>
      <c r="AL32" s="15"/>
      <c r="AM32" s="15"/>
      <c r="AN32" s="15"/>
      <c r="AO32" s="95"/>
    </row>
    <row r="33" spans="1:41" ht="15.75" hidden="1" outlineLevel="7" x14ac:dyDescent="0.2">
      <c r="A33" s="6"/>
      <c r="B33" s="6"/>
      <c r="C33" s="19" t="s">
        <v>685</v>
      </c>
      <c r="D33" s="5"/>
      <c r="E33" s="15"/>
      <c r="F33" s="15"/>
      <c r="G33" s="15">
        <v>97615.593479999996</v>
      </c>
      <c r="H33" s="15">
        <f>SUM(F33:G33)</f>
        <v>97615.593479999996</v>
      </c>
      <c r="I33" s="15"/>
      <c r="J33" s="15">
        <f>SUM(H33:I33)</f>
        <v>97615.593479999996</v>
      </c>
      <c r="K33" s="15"/>
      <c r="L33" s="15">
        <f>SUM(J33:K33)</f>
        <v>97615.593479999996</v>
      </c>
      <c r="M33" s="15"/>
      <c r="N33" s="15">
        <f>SUM(L33:M33)</f>
        <v>97615.593479999996</v>
      </c>
      <c r="O33" s="15"/>
      <c r="P33" s="15">
        <f>SUM(N33:O33)</f>
        <v>97615.593479999996</v>
      </c>
      <c r="Q33" s="5"/>
      <c r="R33" s="5"/>
      <c r="S33" s="5"/>
      <c r="T33" s="15"/>
      <c r="U33" s="15"/>
      <c r="V33" s="15"/>
      <c r="W33" s="15">
        <f>SUM(U33:V33)</f>
        <v>0</v>
      </c>
      <c r="X33" s="15"/>
      <c r="Y33" s="15"/>
      <c r="Z33" s="15"/>
      <c r="AA33" s="15"/>
      <c r="AB33" s="15"/>
      <c r="AC33" s="15"/>
      <c r="AD33" s="5"/>
      <c r="AE33" s="5"/>
      <c r="AF33" s="5"/>
      <c r="AG33" s="15"/>
      <c r="AH33" s="15"/>
      <c r="AI33" s="15"/>
      <c r="AJ33" s="15"/>
      <c r="AK33" s="15"/>
      <c r="AL33" s="15"/>
      <c r="AM33" s="15"/>
      <c r="AN33" s="15"/>
      <c r="AO33" s="95"/>
    </row>
    <row r="34" spans="1:41" ht="47.25" hidden="1" outlineLevel="7" x14ac:dyDescent="0.2">
      <c r="A34" s="102" t="s">
        <v>642</v>
      </c>
      <c r="B34" s="102"/>
      <c r="C34" s="12" t="s">
        <v>639</v>
      </c>
      <c r="D34" s="4"/>
      <c r="E34" s="4">
        <f t="shared" ref="E34:P34" si="38">E35</f>
        <v>3250</v>
      </c>
      <c r="F34" s="4">
        <f t="shared" si="38"/>
        <v>3250</v>
      </c>
      <c r="G34" s="4">
        <f t="shared" si="38"/>
        <v>0</v>
      </c>
      <c r="H34" s="4">
        <f t="shared" si="38"/>
        <v>3250</v>
      </c>
      <c r="I34" s="4">
        <f t="shared" si="38"/>
        <v>0</v>
      </c>
      <c r="J34" s="4">
        <f t="shared" si="38"/>
        <v>3250</v>
      </c>
      <c r="K34" s="4">
        <f t="shared" si="38"/>
        <v>0</v>
      </c>
      <c r="L34" s="4">
        <f t="shared" si="38"/>
        <v>3250</v>
      </c>
      <c r="M34" s="4">
        <f t="shared" si="38"/>
        <v>0</v>
      </c>
      <c r="N34" s="4">
        <f t="shared" si="38"/>
        <v>3250</v>
      </c>
      <c r="O34" s="4">
        <f t="shared" si="38"/>
        <v>0</v>
      </c>
      <c r="P34" s="4">
        <f t="shared" si="38"/>
        <v>3250</v>
      </c>
      <c r="Q34" s="5"/>
      <c r="R34" s="5"/>
      <c r="S34" s="5"/>
      <c r="T34" s="4">
        <f t="shared" ref="T34:AC34" si="39">T35</f>
        <v>0</v>
      </c>
      <c r="U34" s="4">
        <f t="shared" si="39"/>
        <v>0</v>
      </c>
      <c r="V34" s="4">
        <f t="shared" si="39"/>
        <v>0</v>
      </c>
      <c r="W34" s="4">
        <f t="shared" si="39"/>
        <v>0</v>
      </c>
      <c r="X34" s="4">
        <f t="shared" si="39"/>
        <v>0</v>
      </c>
      <c r="Y34" s="4">
        <f t="shared" si="39"/>
        <v>0</v>
      </c>
      <c r="Z34" s="4">
        <f t="shared" si="39"/>
        <v>0</v>
      </c>
      <c r="AA34" s="4">
        <f t="shared" si="39"/>
        <v>0</v>
      </c>
      <c r="AB34" s="4">
        <f t="shared" si="39"/>
        <v>0</v>
      </c>
      <c r="AC34" s="4">
        <f t="shared" si="39"/>
        <v>0</v>
      </c>
      <c r="AD34" s="5"/>
      <c r="AE34" s="5"/>
      <c r="AF34" s="5"/>
      <c r="AG34" s="4">
        <f t="shared" ref="AG34:AN34" si="40">AG35</f>
        <v>0</v>
      </c>
      <c r="AH34" s="4">
        <f t="shared" si="40"/>
        <v>0</v>
      </c>
      <c r="AI34" s="4">
        <f t="shared" si="40"/>
        <v>0</v>
      </c>
      <c r="AJ34" s="4">
        <f t="shared" si="40"/>
        <v>0</v>
      </c>
      <c r="AK34" s="4">
        <f t="shared" si="40"/>
        <v>0</v>
      </c>
      <c r="AL34" s="4">
        <f t="shared" si="40"/>
        <v>0</v>
      </c>
      <c r="AM34" s="4">
        <f t="shared" si="40"/>
        <v>0</v>
      </c>
      <c r="AN34" s="4">
        <f t="shared" si="40"/>
        <v>0</v>
      </c>
      <c r="AO34" s="95"/>
    </row>
    <row r="35" spans="1:41" ht="31.5" hidden="1" outlineLevel="7" x14ac:dyDescent="0.2">
      <c r="A35" s="103" t="s">
        <v>642</v>
      </c>
      <c r="B35" s="103" t="s">
        <v>92</v>
      </c>
      <c r="C35" s="10" t="s">
        <v>93</v>
      </c>
      <c r="D35" s="4"/>
      <c r="E35" s="5">
        <v>3250</v>
      </c>
      <c r="F35" s="5">
        <f t="shared" ref="F35" si="41">SUM(D35:E35)</f>
        <v>3250</v>
      </c>
      <c r="G35" s="5"/>
      <c r="H35" s="5">
        <f t="shared" ref="H35:H37" si="42">SUM(F35:G35)</f>
        <v>3250</v>
      </c>
      <c r="I35" s="5"/>
      <c r="J35" s="5">
        <f t="shared" ref="J35" si="43">SUM(H35:I35)</f>
        <v>3250</v>
      </c>
      <c r="K35" s="5"/>
      <c r="L35" s="5">
        <f t="shared" ref="L35" si="44">SUM(J35:K35)</f>
        <v>3250</v>
      </c>
      <c r="M35" s="5"/>
      <c r="N35" s="5">
        <f t="shared" ref="N35" si="45">SUM(L35:M35)</f>
        <v>3250</v>
      </c>
      <c r="O35" s="5"/>
      <c r="P35" s="5">
        <f t="shared" ref="P35" si="46">SUM(N35:O35)</f>
        <v>3250</v>
      </c>
      <c r="Q35" s="5"/>
      <c r="R35" s="5"/>
      <c r="S35" s="5"/>
      <c r="T35" s="5"/>
      <c r="U35" s="5">
        <f t="shared" ref="U35" si="47">SUM(S35:T35)</f>
        <v>0</v>
      </c>
      <c r="V35" s="5"/>
      <c r="W35" s="5">
        <f t="shared" ref="W35" si="48">SUM(U35:V35)</f>
        <v>0</v>
      </c>
      <c r="X35" s="5"/>
      <c r="Y35" s="5">
        <f t="shared" ref="Y35" si="49">SUM(W35:X35)</f>
        <v>0</v>
      </c>
      <c r="Z35" s="5"/>
      <c r="AA35" s="5">
        <f t="shared" ref="AA35" si="50">SUM(Y35:Z35)</f>
        <v>0</v>
      </c>
      <c r="AB35" s="5"/>
      <c r="AC35" s="5">
        <f t="shared" ref="AC35" si="51">SUM(AA35:AB35)</f>
        <v>0</v>
      </c>
      <c r="AD35" s="5"/>
      <c r="AE35" s="5"/>
      <c r="AF35" s="5"/>
      <c r="AG35" s="5"/>
      <c r="AH35" s="5">
        <f t="shared" ref="AH35" si="52">SUM(AF35:AG35)</f>
        <v>0</v>
      </c>
      <c r="AI35" s="5"/>
      <c r="AJ35" s="5">
        <f t="shared" ref="AJ35" si="53">SUM(AH35:AI35)</f>
        <v>0</v>
      </c>
      <c r="AK35" s="5"/>
      <c r="AL35" s="5">
        <f t="shared" ref="AL35" si="54">SUM(AJ35:AK35)</f>
        <v>0</v>
      </c>
      <c r="AM35" s="5"/>
      <c r="AN35" s="5">
        <f t="shared" ref="AN35" si="55">SUM(AL35:AM35)</f>
        <v>0</v>
      </c>
      <c r="AO35" s="95"/>
    </row>
    <row r="36" spans="1:41" ht="47.25" hidden="1" outlineLevel="7" x14ac:dyDescent="0.2">
      <c r="A36" s="102" t="s">
        <v>642</v>
      </c>
      <c r="B36" s="102"/>
      <c r="C36" s="12" t="s">
        <v>693</v>
      </c>
      <c r="D36" s="4"/>
      <c r="E36" s="5"/>
      <c r="F36" s="5"/>
      <c r="G36" s="4">
        <f t="shared" ref="G36:P36" si="56">G37</f>
        <v>250</v>
      </c>
      <c r="H36" s="4">
        <f t="shared" si="56"/>
        <v>250</v>
      </c>
      <c r="I36" s="4">
        <f t="shared" si="56"/>
        <v>0</v>
      </c>
      <c r="J36" s="4">
        <f t="shared" si="56"/>
        <v>250</v>
      </c>
      <c r="K36" s="4">
        <f t="shared" si="56"/>
        <v>0</v>
      </c>
      <c r="L36" s="4">
        <f t="shared" si="56"/>
        <v>250</v>
      </c>
      <c r="M36" s="4">
        <f t="shared" si="56"/>
        <v>0</v>
      </c>
      <c r="N36" s="4">
        <f t="shared" si="56"/>
        <v>250</v>
      </c>
      <c r="O36" s="4">
        <f t="shared" si="56"/>
        <v>0</v>
      </c>
      <c r="P36" s="4">
        <f t="shared" si="56"/>
        <v>250</v>
      </c>
      <c r="Q36" s="5"/>
      <c r="R36" s="5"/>
      <c r="S36" s="5"/>
      <c r="T36" s="5"/>
      <c r="U36" s="5"/>
      <c r="V36" s="4">
        <f t="shared" ref="V36:W36" si="57">V37</f>
        <v>0</v>
      </c>
      <c r="W36" s="4">
        <f t="shared" si="57"/>
        <v>0</v>
      </c>
      <c r="X36" s="5"/>
      <c r="Y36" s="5"/>
      <c r="Z36" s="5"/>
      <c r="AA36" s="5"/>
      <c r="AB36" s="5"/>
      <c r="AC36" s="5"/>
      <c r="AD36" s="5"/>
      <c r="AE36" s="5"/>
      <c r="AF36" s="5"/>
      <c r="AG36" s="5"/>
      <c r="AH36" s="5"/>
      <c r="AI36" s="5"/>
      <c r="AJ36" s="5"/>
      <c r="AK36" s="5"/>
      <c r="AL36" s="5"/>
      <c r="AM36" s="5"/>
      <c r="AN36" s="5"/>
      <c r="AO36" s="95"/>
    </row>
    <row r="37" spans="1:41" ht="31.5" hidden="1" outlineLevel="7" x14ac:dyDescent="0.2">
      <c r="A37" s="103" t="s">
        <v>642</v>
      </c>
      <c r="B37" s="103" t="s">
        <v>92</v>
      </c>
      <c r="C37" s="10" t="s">
        <v>93</v>
      </c>
      <c r="D37" s="4"/>
      <c r="E37" s="5"/>
      <c r="F37" s="5"/>
      <c r="G37" s="5">
        <v>250</v>
      </c>
      <c r="H37" s="5">
        <f t="shared" si="42"/>
        <v>250</v>
      </c>
      <c r="I37" s="5"/>
      <c r="J37" s="5">
        <f t="shared" ref="J37:L37" si="58">SUM(H37:I37)</f>
        <v>250</v>
      </c>
      <c r="K37" s="5"/>
      <c r="L37" s="5">
        <f t="shared" si="58"/>
        <v>250</v>
      </c>
      <c r="M37" s="5"/>
      <c r="N37" s="5">
        <f t="shared" ref="N37" si="59">SUM(L37:M37)</f>
        <v>250</v>
      </c>
      <c r="O37" s="5"/>
      <c r="P37" s="5">
        <f t="shared" ref="P37" si="60">SUM(N37:O37)</f>
        <v>250</v>
      </c>
      <c r="Q37" s="5"/>
      <c r="R37" s="5"/>
      <c r="S37" s="5"/>
      <c r="T37" s="5"/>
      <c r="U37" s="5"/>
      <c r="V37" s="5"/>
      <c r="W37" s="5">
        <f t="shared" ref="W37" si="61">SUM(U37:V37)</f>
        <v>0</v>
      </c>
      <c r="X37" s="5"/>
      <c r="Y37" s="5"/>
      <c r="Z37" s="5"/>
      <c r="AA37" s="5"/>
      <c r="AB37" s="5"/>
      <c r="AC37" s="5"/>
      <c r="AD37" s="5"/>
      <c r="AE37" s="5"/>
      <c r="AF37" s="5"/>
      <c r="AG37" s="5"/>
      <c r="AH37" s="5"/>
      <c r="AI37" s="5"/>
      <c r="AJ37" s="5"/>
      <c r="AK37" s="5"/>
      <c r="AL37" s="5"/>
      <c r="AM37" s="5"/>
      <c r="AN37" s="5"/>
      <c r="AO37" s="95"/>
    </row>
    <row r="38" spans="1:41" ht="47.25" hidden="1" outlineLevel="7" x14ac:dyDescent="0.2">
      <c r="A38" s="102" t="s">
        <v>642</v>
      </c>
      <c r="B38" s="102"/>
      <c r="C38" s="12" t="s">
        <v>671</v>
      </c>
      <c r="D38" s="4"/>
      <c r="E38" s="5"/>
      <c r="F38" s="5"/>
      <c r="G38" s="4">
        <f t="shared" ref="G38:P38" si="62">G39</f>
        <v>10500</v>
      </c>
      <c r="H38" s="4">
        <f t="shared" si="62"/>
        <v>10500</v>
      </c>
      <c r="I38" s="4">
        <f t="shared" si="62"/>
        <v>0</v>
      </c>
      <c r="J38" s="4">
        <f t="shared" si="62"/>
        <v>10500</v>
      </c>
      <c r="K38" s="4">
        <f t="shared" si="62"/>
        <v>0</v>
      </c>
      <c r="L38" s="4">
        <f t="shared" si="62"/>
        <v>10500</v>
      </c>
      <c r="M38" s="4">
        <f t="shared" si="62"/>
        <v>0</v>
      </c>
      <c r="N38" s="4">
        <f t="shared" si="62"/>
        <v>10500</v>
      </c>
      <c r="O38" s="4">
        <f t="shared" si="62"/>
        <v>0</v>
      </c>
      <c r="P38" s="4">
        <f t="shared" si="62"/>
        <v>10500</v>
      </c>
      <c r="Q38" s="5"/>
      <c r="R38" s="5"/>
      <c r="S38" s="5"/>
      <c r="T38" s="5"/>
      <c r="U38" s="5"/>
      <c r="V38" s="4">
        <f t="shared" ref="V38:W38" si="63">V39</f>
        <v>0</v>
      </c>
      <c r="W38" s="4">
        <f t="shared" si="63"/>
        <v>0</v>
      </c>
      <c r="X38" s="5"/>
      <c r="Y38" s="5"/>
      <c r="Z38" s="5"/>
      <c r="AA38" s="5"/>
      <c r="AB38" s="5"/>
      <c r="AC38" s="5"/>
      <c r="AD38" s="5"/>
      <c r="AE38" s="5"/>
      <c r="AF38" s="5"/>
      <c r="AG38" s="5"/>
      <c r="AH38" s="5"/>
      <c r="AI38" s="5"/>
      <c r="AJ38" s="5"/>
      <c r="AK38" s="5"/>
      <c r="AL38" s="5"/>
      <c r="AM38" s="5"/>
      <c r="AN38" s="5"/>
      <c r="AO38" s="95"/>
    </row>
    <row r="39" spans="1:41" ht="31.5" hidden="1" outlineLevel="7" x14ac:dyDescent="0.2">
      <c r="A39" s="103" t="s">
        <v>642</v>
      </c>
      <c r="B39" s="103" t="s">
        <v>92</v>
      </c>
      <c r="C39" s="10" t="s">
        <v>93</v>
      </c>
      <c r="D39" s="4"/>
      <c r="E39" s="5"/>
      <c r="F39" s="5"/>
      <c r="G39" s="5">
        <v>10500</v>
      </c>
      <c r="H39" s="5">
        <f>SUM(F39:G39)</f>
        <v>10500</v>
      </c>
      <c r="I39" s="5"/>
      <c r="J39" s="5">
        <f>SUM(H39:I39)</f>
        <v>10500</v>
      </c>
      <c r="K39" s="5"/>
      <c r="L39" s="5">
        <f>SUM(J39:K39)</f>
        <v>10500</v>
      </c>
      <c r="M39" s="5"/>
      <c r="N39" s="5">
        <f>SUM(L39:M39)</f>
        <v>10500</v>
      </c>
      <c r="O39" s="5"/>
      <c r="P39" s="5">
        <f>SUM(N39:O39)</f>
        <v>10500</v>
      </c>
      <c r="Q39" s="5"/>
      <c r="R39" s="5"/>
      <c r="S39" s="5"/>
      <c r="T39" s="5"/>
      <c r="U39" s="5"/>
      <c r="V39" s="5"/>
      <c r="W39" s="5">
        <f>SUM(U39:V39)</f>
        <v>0</v>
      </c>
      <c r="X39" s="5"/>
      <c r="Y39" s="5"/>
      <c r="Z39" s="5"/>
      <c r="AA39" s="5"/>
      <c r="AB39" s="5"/>
      <c r="AC39" s="5"/>
      <c r="AD39" s="5"/>
      <c r="AE39" s="5"/>
      <c r="AF39" s="5"/>
      <c r="AG39" s="5"/>
      <c r="AH39" s="5"/>
      <c r="AI39" s="5"/>
      <c r="AJ39" s="5"/>
      <c r="AK39" s="5"/>
      <c r="AL39" s="5"/>
      <c r="AM39" s="5"/>
      <c r="AN39" s="5"/>
      <c r="AO39" s="95"/>
    </row>
    <row r="40" spans="1:41" ht="63" hidden="1" outlineLevel="7" x14ac:dyDescent="0.2">
      <c r="A40" s="102" t="s">
        <v>669</v>
      </c>
      <c r="B40" s="102"/>
      <c r="C40" s="12" t="s">
        <v>670</v>
      </c>
      <c r="D40" s="4"/>
      <c r="E40" s="5"/>
      <c r="F40" s="5"/>
      <c r="G40" s="4">
        <f t="shared" ref="G40:I40" si="64">G41</f>
        <v>3500</v>
      </c>
      <c r="H40" s="4">
        <f>H41</f>
        <v>3500</v>
      </c>
      <c r="I40" s="4">
        <f t="shared" si="64"/>
        <v>0</v>
      </c>
      <c r="J40" s="4">
        <f t="shared" ref="J40:P40" si="65">J41</f>
        <v>3500</v>
      </c>
      <c r="K40" s="4">
        <f t="shared" si="65"/>
        <v>0</v>
      </c>
      <c r="L40" s="4">
        <f t="shared" si="65"/>
        <v>3500</v>
      </c>
      <c r="M40" s="4">
        <f t="shared" si="65"/>
        <v>0</v>
      </c>
      <c r="N40" s="4">
        <f t="shared" si="65"/>
        <v>3500</v>
      </c>
      <c r="O40" s="4">
        <f t="shared" si="65"/>
        <v>0</v>
      </c>
      <c r="P40" s="4">
        <f t="shared" si="65"/>
        <v>3500</v>
      </c>
      <c r="Q40" s="5"/>
      <c r="R40" s="5"/>
      <c r="S40" s="5"/>
      <c r="T40" s="5"/>
      <c r="U40" s="5"/>
      <c r="V40" s="4">
        <f t="shared" ref="V40" si="66">V41</f>
        <v>0</v>
      </c>
      <c r="W40" s="4">
        <f>W41</f>
        <v>0</v>
      </c>
      <c r="X40" s="5"/>
      <c r="Y40" s="5"/>
      <c r="Z40" s="5"/>
      <c r="AA40" s="5"/>
      <c r="AB40" s="5"/>
      <c r="AC40" s="5"/>
      <c r="AD40" s="5"/>
      <c r="AE40" s="5"/>
      <c r="AF40" s="5"/>
      <c r="AG40" s="5"/>
      <c r="AH40" s="5"/>
      <c r="AI40" s="5"/>
      <c r="AJ40" s="5"/>
      <c r="AK40" s="5"/>
      <c r="AL40" s="5"/>
      <c r="AM40" s="5"/>
      <c r="AN40" s="5"/>
      <c r="AO40" s="95"/>
    </row>
    <row r="41" spans="1:41" ht="31.5" hidden="1" outlineLevel="7" x14ac:dyDescent="0.2">
      <c r="A41" s="103" t="s">
        <v>669</v>
      </c>
      <c r="B41" s="103" t="s">
        <v>92</v>
      </c>
      <c r="C41" s="10" t="s">
        <v>93</v>
      </c>
      <c r="D41" s="4"/>
      <c r="E41" s="5"/>
      <c r="F41" s="5"/>
      <c r="G41" s="5">
        <v>3500</v>
      </c>
      <c r="H41" s="5">
        <f>SUM(F41:G41)</f>
        <v>3500</v>
      </c>
      <c r="I41" s="5"/>
      <c r="J41" s="5">
        <f>SUM(H41:I41)</f>
        <v>3500</v>
      </c>
      <c r="K41" s="5"/>
      <c r="L41" s="5">
        <f>SUM(J41:K41)</f>
        <v>3500</v>
      </c>
      <c r="M41" s="5"/>
      <c r="N41" s="5">
        <f>SUM(L41:M41)</f>
        <v>3500</v>
      </c>
      <c r="O41" s="5"/>
      <c r="P41" s="5">
        <f>SUM(N41:O41)</f>
        <v>3500</v>
      </c>
      <c r="Q41" s="5"/>
      <c r="R41" s="5"/>
      <c r="S41" s="5"/>
      <c r="T41" s="5"/>
      <c r="U41" s="5"/>
      <c r="V41" s="5"/>
      <c r="W41" s="5">
        <f>SUM(U41:V41)</f>
        <v>0</v>
      </c>
      <c r="X41" s="5"/>
      <c r="Y41" s="5"/>
      <c r="Z41" s="5"/>
      <c r="AA41" s="5"/>
      <c r="AB41" s="5"/>
      <c r="AC41" s="5"/>
      <c r="AD41" s="5"/>
      <c r="AE41" s="5"/>
      <c r="AF41" s="5"/>
      <c r="AG41" s="5"/>
      <c r="AH41" s="5"/>
      <c r="AI41" s="5"/>
      <c r="AJ41" s="5"/>
      <c r="AK41" s="5"/>
      <c r="AL41" s="5"/>
      <c r="AM41" s="5"/>
      <c r="AN41" s="5"/>
      <c r="AO41" s="95"/>
    </row>
    <row r="42" spans="1:41" ht="47.25" hidden="1" outlineLevel="5" x14ac:dyDescent="0.25">
      <c r="A42" s="102" t="s">
        <v>387</v>
      </c>
      <c r="B42" s="102"/>
      <c r="C42" s="18" t="s">
        <v>388</v>
      </c>
      <c r="D42" s="4">
        <f>D43</f>
        <v>4372.8</v>
      </c>
      <c r="E42" s="4">
        <f t="shared" ref="E42:I42" si="67">E43</f>
        <v>0</v>
      </c>
      <c r="F42" s="4">
        <f t="shared" si="67"/>
        <v>4372.8</v>
      </c>
      <c r="G42" s="4">
        <f t="shared" si="67"/>
        <v>0</v>
      </c>
      <c r="H42" s="4">
        <f>H43</f>
        <v>4372.8</v>
      </c>
      <c r="I42" s="4">
        <f t="shared" si="67"/>
        <v>0</v>
      </c>
      <c r="J42" s="4">
        <f>J43</f>
        <v>4372.8</v>
      </c>
      <c r="K42" s="4">
        <f t="shared" ref="K42:P42" si="68">K43</f>
        <v>-4372.8</v>
      </c>
      <c r="L42" s="4">
        <f t="shared" si="68"/>
        <v>0</v>
      </c>
      <c r="M42" s="4">
        <f t="shared" si="68"/>
        <v>0</v>
      </c>
      <c r="N42" s="4">
        <f t="shared" si="68"/>
        <v>0</v>
      </c>
      <c r="O42" s="4">
        <f t="shared" si="68"/>
        <v>0</v>
      </c>
      <c r="P42" s="4">
        <f t="shared" si="68"/>
        <v>0</v>
      </c>
      <c r="Q42" s="4">
        <f>Q43</f>
        <v>0</v>
      </c>
      <c r="R42" s="4">
        <f t="shared" ref="R42" si="69">R43</f>
        <v>0</v>
      </c>
      <c r="S42" s="4"/>
      <c r="T42" s="4">
        <f t="shared" ref="T42:V42" si="70">T43</f>
        <v>0</v>
      </c>
      <c r="U42" s="4">
        <f t="shared" si="70"/>
        <v>0</v>
      </c>
      <c r="V42" s="4">
        <f t="shared" si="70"/>
        <v>0</v>
      </c>
      <c r="W42" s="4">
        <f>W43</f>
        <v>0</v>
      </c>
      <c r="X42" s="4">
        <f t="shared" ref="X42:AC42" si="71">X43</f>
        <v>0</v>
      </c>
      <c r="Y42" s="4">
        <f t="shared" si="71"/>
        <v>0</v>
      </c>
      <c r="Z42" s="4">
        <f t="shared" si="71"/>
        <v>0</v>
      </c>
      <c r="AA42" s="4">
        <f t="shared" si="71"/>
        <v>0</v>
      </c>
      <c r="AB42" s="4">
        <f t="shared" si="71"/>
        <v>0</v>
      </c>
      <c r="AC42" s="4">
        <f t="shared" si="71"/>
        <v>0</v>
      </c>
      <c r="AD42" s="4">
        <f>AD43</f>
        <v>0</v>
      </c>
      <c r="AE42" s="4">
        <f t="shared" ref="AE42" si="72">AE43</f>
        <v>0</v>
      </c>
      <c r="AF42" s="4"/>
      <c r="AG42" s="4">
        <f t="shared" ref="AG42:AN42" si="73">AG43</f>
        <v>0</v>
      </c>
      <c r="AH42" s="4">
        <f t="shared" si="73"/>
        <v>0</v>
      </c>
      <c r="AI42" s="4">
        <f t="shared" si="73"/>
        <v>0</v>
      </c>
      <c r="AJ42" s="4">
        <f t="shared" si="73"/>
        <v>0</v>
      </c>
      <c r="AK42" s="4">
        <f t="shared" si="73"/>
        <v>0</v>
      </c>
      <c r="AL42" s="4">
        <f t="shared" si="73"/>
        <v>0</v>
      </c>
      <c r="AM42" s="4">
        <f t="shared" si="73"/>
        <v>0</v>
      </c>
      <c r="AN42" s="4">
        <f t="shared" si="73"/>
        <v>0</v>
      </c>
      <c r="AO42" s="95"/>
    </row>
    <row r="43" spans="1:41" ht="31.5" hidden="1" outlineLevel="7" x14ac:dyDescent="0.25">
      <c r="A43" s="103" t="s">
        <v>387</v>
      </c>
      <c r="B43" s="103" t="s">
        <v>92</v>
      </c>
      <c r="C43" s="17" t="s">
        <v>93</v>
      </c>
      <c r="D43" s="5">
        <v>4372.8</v>
      </c>
      <c r="E43" s="5"/>
      <c r="F43" s="5">
        <f>SUM(D43:E43)</f>
        <v>4372.8</v>
      </c>
      <c r="G43" s="5"/>
      <c r="H43" s="5">
        <f>SUM(F43:G43)</f>
        <v>4372.8</v>
      </c>
      <c r="I43" s="5"/>
      <c r="J43" s="5">
        <f>SUM(H43:I43)</f>
        <v>4372.8</v>
      </c>
      <c r="K43" s="5">
        <v>-4372.8</v>
      </c>
      <c r="L43" s="5">
        <f>SUM(J43:K43)</f>
        <v>0</v>
      </c>
      <c r="M43" s="5"/>
      <c r="N43" s="5">
        <f>SUM(L43:M43)</f>
        <v>0</v>
      </c>
      <c r="O43" s="5"/>
      <c r="P43" s="5">
        <f>SUM(N43:O43)</f>
        <v>0</v>
      </c>
      <c r="Q43" s="5"/>
      <c r="R43" s="5"/>
      <c r="S43" s="5"/>
      <c r="T43" s="5"/>
      <c r="U43" s="5">
        <f>SUM(S43:T43)</f>
        <v>0</v>
      </c>
      <c r="V43" s="5"/>
      <c r="W43" s="5">
        <f>SUM(U43:V43)</f>
        <v>0</v>
      </c>
      <c r="X43" s="5"/>
      <c r="Y43" s="5">
        <f>SUM(W43:X43)</f>
        <v>0</v>
      </c>
      <c r="Z43" s="5"/>
      <c r="AA43" s="5">
        <f>SUM(Y43:Z43)</f>
        <v>0</v>
      </c>
      <c r="AB43" s="5"/>
      <c r="AC43" s="5">
        <f>SUM(AA43:AB43)</f>
        <v>0</v>
      </c>
      <c r="AD43" s="5"/>
      <c r="AE43" s="5"/>
      <c r="AF43" s="5"/>
      <c r="AG43" s="5"/>
      <c r="AH43" s="5">
        <f>SUM(AF43:AG43)</f>
        <v>0</v>
      </c>
      <c r="AI43" s="5"/>
      <c r="AJ43" s="5">
        <f>SUM(AH43:AI43)</f>
        <v>0</v>
      </c>
      <c r="AK43" s="5"/>
      <c r="AL43" s="5">
        <f>SUM(AJ43:AK43)</f>
        <v>0</v>
      </c>
      <c r="AM43" s="5"/>
      <c r="AN43" s="5">
        <f>SUM(AL43:AM43)</f>
        <v>0</v>
      </c>
      <c r="AO43" s="95"/>
    </row>
    <row r="44" spans="1:41" ht="63" hidden="1" outlineLevel="5" x14ac:dyDescent="0.25">
      <c r="A44" s="102" t="s">
        <v>389</v>
      </c>
      <c r="B44" s="102"/>
      <c r="C44" s="18" t="s">
        <v>390</v>
      </c>
      <c r="D44" s="4">
        <f>D45</f>
        <v>2450</v>
      </c>
      <c r="E44" s="4">
        <f t="shared" ref="E44:P44" si="74">E45</f>
        <v>0</v>
      </c>
      <c r="F44" s="4">
        <f t="shared" si="74"/>
        <v>2450</v>
      </c>
      <c r="G44" s="4">
        <f t="shared" si="74"/>
        <v>0</v>
      </c>
      <c r="H44" s="4">
        <f t="shared" si="74"/>
        <v>2450</v>
      </c>
      <c r="I44" s="4">
        <f t="shared" si="74"/>
        <v>0</v>
      </c>
      <c r="J44" s="4">
        <f t="shared" si="74"/>
        <v>2450</v>
      </c>
      <c r="K44" s="4">
        <f t="shared" si="74"/>
        <v>0</v>
      </c>
      <c r="L44" s="4">
        <f t="shared" si="74"/>
        <v>2450</v>
      </c>
      <c r="M44" s="4">
        <f t="shared" si="74"/>
        <v>0</v>
      </c>
      <c r="N44" s="4">
        <f t="shared" si="74"/>
        <v>2450</v>
      </c>
      <c r="O44" s="4">
        <f t="shared" si="74"/>
        <v>0</v>
      </c>
      <c r="P44" s="4">
        <f t="shared" si="74"/>
        <v>2450</v>
      </c>
      <c r="Q44" s="4">
        <f>Q45</f>
        <v>1400</v>
      </c>
      <c r="R44" s="4">
        <f t="shared" ref="R44:AC44" si="75">R45</f>
        <v>0</v>
      </c>
      <c r="S44" s="4">
        <f t="shared" si="75"/>
        <v>1400</v>
      </c>
      <c r="T44" s="4">
        <f t="shared" si="75"/>
        <v>0</v>
      </c>
      <c r="U44" s="4">
        <f t="shared" si="75"/>
        <v>1400</v>
      </c>
      <c r="V44" s="4">
        <f t="shared" si="75"/>
        <v>0</v>
      </c>
      <c r="W44" s="4">
        <f t="shared" si="75"/>
        <v>1400</v>
      </c>
      <c r="X44" s="4">
        <f t="shared" si="75"/>
        <v>0</v>
      </c>
      <c r="Y44" s="4">
        <f t="shared" si="75"/>
        <v>1400</v>
      </c>
      <c r="Z44" s="4">
        <f t="shared" si="75"/>
        <v>0</v>
      </c>
      <c r="AA44" s="4">
        <f t="shared" si="75"/>
        <v>1400</v>
      </c>
      <c r="AB44" s="4">
        <f t="shared" si="75"/>
        <v>0</v>
      </c>
      <c r="AC44" s="4">
        <f t="shared" si="75"/>
        <v>1400</v>
      </c>
      <c r="AD44" s="4">
        <f>AD45</f>
        <v>1050</v>
      </c>
      <c r="AE44" s="4">
        <f t="shared" ref="AE44:AN44" si="76">AE45</f>
        <v>0</v>
      </c>
      <c r="AF44" s="4">
        <f t="shared" si="76"/>
        <v>1050</v>
      </c>
      <c r="AG44" s="4">
        <f t="shared" si="76"/>
        <v>0</v>
      </c>
      <c r="AH44" s="4">
        <f t="shared" si="76"/>
        <v>1050</v>
      </c>
      <c r="AI44" s="4">
        <f t="shared" si="76"/>
        <v>0</v>
      </c>
      <c r="AJ44" s="4">
        <f t="shared" si="76"/>
        <v>1050</v>
      </c>
      <c r="AK44" s="4">
        <f t="shared" si="76"/>
        <v>0</v>
      </c>
      <c r="AL44" s="4">
        <f t="shared" si="76"/>
        <v>1050</v>
      </c>
      <c r="AM44" s="4">
        <f t="shared" si="76"/>
        <v>0</v>
      </c>
      <c r="AN44" s="4">
        <f t="shared" si="76"/>
        <v>1050</v>
      </c>
      <c r="AO44" s="95"/>
    </row>
    <row r="45" spans="1:41" ht="31.5" hidden="1" outlineLevel="7" x14ac:dyDescent="0.25">
      <c r="A45" s="103" t="s">
        <v>389</v>
      </c>
      <c r="B45" s="103" t="s">
        <v>92</v>
      </c>
      <c r="C45" s="17" t="s">
        <v>93</v>
      </c>
      <c r="D45" s="5">
        <v>2450</v>
      </c>
      <c r="E45" s="5"/>
      <c r="F45" s="5">
        <f>SUM(D45:E45)</f>
        <v>2450</v>
      </c>
      <c r="G45" s="5"/>
      <c r="H45" s="5">
        <f>SUM(F45:G45)</f>
        <v>2450</v>
      </c>
      <c r="I45" s="5"/>
      <c r="J45" s="5">
        <f>SUM(H45:I45)</f>
        <v>2450</v>
      </c>
      <c r="K45" s="5"/>
      <c r="L45" s="5">
        <f>SUM(J45:K45)</f>
        <v>2450</v>
      </c>
      <c r="M45" s="5"/>
      <c r="N45" s="5">
        <f>SUM(L45:M45)</f>
        <v>2450</v>
      </c>
      <c r="O45" s="5"/>
      <c r="P45" s="5">
        <f>SUM(N45:O45)</f>
        <v>2450</v>
      </c>
      <c r="Q45" s="5">
        <v>1400</v>
      </c>
      <c r="R45" s="5"/>
      <c r="S45" s="5">
        <f>SUM(Q45:R45)</f>
        <v>1400</v>
      </c>
      <c r="T45" s="5"/>
      <c r="U45" s="5">
        <f>SUM(S45:T45)</f>
        <v>1400</v>
      </c>
      <c r="V45" s="5"/>
      <c r="W45" s="5">
        <f>SUM(U45:V45)</f>
        <v>1400</v>
      </c>
      <c r="X45" s="5"/>
      <c r="Y45" s="5">
        <f>SUM(W45:X45)</f>
        <v>1400</v>
      </c>
      <c r="Z45" s="5"/>
      <c r="AA45" s="5">
        <f>SUM(Y45:Z45)</f>
        <v>1400</v>
      </c>
      <c r="AB45" s="5"/>
      <c r="AC45" s="5">
        <f>SUM(AA45:AB45)</f>
        <v>1400</v>
      </c>
      <c r="AD45" s="5">
        <v>1050</v>
      </c>
      <c r="AE45" s="5"/>
      <c r="AF45" s="5">
        <f>SUM(AD45:AE45)</f>
        <v>1050</v>
      </c>
      <c r="AG45" s="5"/>
      <c r="AH45" s="5">
        <f>SUM(AF45:AG45)</f>
        <v>1050</v>
      </c>
      <c r="AI45" s="5"/>
      <c r="AJ45" s="5">
        <f>SUM(AH45:AI45)</f>
        <v>1050</v>
      </c>
      <c r="AK45" s="5"/>
      <c r="AL45" s="5">
        <f>SUM(AJ45:AK45)</f>
        <v>1050</v>
      </c>
      <c r="AM45" s="5"/>
      <c r="AN45" s="5">
        <f>SUM(AL45:AM45)</f>
        <v>1050</v>
      </c>
      <c r="AO45" s="95"/>
    </row>
    <row r="46" spans="1:41" ht="47.25" outlineLevel="4" collapsed="1" x14ac:dyDescent="0.25">
      <c r="A46" s="102" t="s">
        <v>405</v>
      </c>
      <c r="B46" s="102"/>
      <c r="C46" s="18" t="s">
        <v>406</v>
      </c>
      <c r="D46" s="4">
        <f>D47+D51+D54</f>
        <v>604.70000000000005</v>
      </c>
      <c r="E46" s="4">
        <f t="shared" ref="E46:AH46" si="77">E47+E51+E54</f>
        <v>0</v>
      </c>
      <c r="F46" s="4">
        <f t="shared" si="77"/>
        <v>604.70000000000005</v>
      </c>
      <c r="G46" s="4">
        <f t="shared" si="77"/>
        <v>0</v>
      </c>
      <c r="H46" s="4">
        <f t="shared" si="77"/>
        <v>604.70000000000005</v>
      </c>
      <c r="I46" s="4">
        <f t="shared" si="77"/>
        <v>0</v>
      </c>
      <c r="J46" s="4">
        <f t="shared" si="77"/>
        <v>604.70000000000005</v>
      </c>
      <c r="K46" s="4">
        <f t="shared" ref="K46:L46" si="78">K47+K51+K54</f>
        <v>0</v>
      </c>
      <c r="L46" s="4">
        <f t="shared" si="78"/>
        <v>604.70000000000005</v>
      </c>
      <c r="M46" s="4">
        <f t="shared" ref="M46:N46" si="79">M47+M51+M54</f>
        <v>0</v>
      </c>
      <c r="N46" s="4">
        <f t="shared" si="79"/>
        <v>604.70000000000005</v>
      </c>
      <c r="O46" s="4">
        <f t="shared" ref="O46:P46" si="80">O47+O51+O54</f>
        <v>0</v>
      </c>
      <c r="P46" s="4">
        <f t="shared" si="80"/>
        <v>604.70000000000005</v>
      </c>
      <c r="Q46" s="4">
        <f t="shared" si="77"/>
        <v>604.70000000000005</v>
      </c>
      <c r="R46" s="4">
        <f t="shared" si="77"/>
        <v>0</v>
      </c>
      <c r="S46" s="4">
        <f t="shared" si="77"/>
        <v>604.70000000000005</v>
      </c>
      <c r="T46" s="4">
        <f t="shared" si="77"/>
        <v>0</v>
      </c>
      <c r="U46" s="4">
        <f t="shared" si="77"/>
        <v>604.70000000000005</v>
      </c>
      <c r="V46" s="4">
        <f t="shared" si="77"/>
        <v>0</v>
      </c>
      <c r="W46" s="4">
        <f t="shared" si="77"/>
        <v>604.70000000000005</v>
      </c>
      <c r="X46" s="4">
        <f t="shared" si="77"/>
        <v>0</v>
      </c>
      <c r="Y46" s="4">
        <f t="shared" si="77"/>
        <v>604.70000000000005</v>
      </c>
      <c r="Z46" s="4">
        <f t="shared" ref="Z46:AA46" si="81">Z47+Z51+Z54</f>
        <v>0</v>
      </c>
      <c r="AA46" s="4">
        <f t="shared" si="81"/>
        <v>604.70000000000005</v>
      </c>
      <c r="AB46" s="4">
        <f t="shared" ref="AB46:AC46" si="82">AB47+AB51+AB54</f>
        <v>0</v>
      </c>
      <c r="AC46" s="4">
        <f t="shared" si="82"/>
        <v>604.70000000000005</v>
      </c>
      <c r="AD46" s="4">
        <f t="shared" si="77"/>
        <v>604.70000000000005</v>
      </c>
      <c r="AE46" s="4">
        <f t="shared" si="77"/>
        <v>0</v>
      </c>
      <c r="AF46" s="4">
        <f t="shared" si="77"/>
        <v>604.70000000000005</v>
      </c>
      <c r="AG46" s="4">
        <f t="shared" si="77"/>
        <v>0</v>
      </c>
      <c r="AH46" s="4">
        <f t="shared" si="77"/>
        <v>604.70000000000005</v>
      </c>
      <c r="AI46" s="4">
        <f t="shared" ref="AI46:AN46" si="83">AI47+AI51+AI54</f>
        <v>0</v>
      </c>
      <c r="AJ46" s="4">
        <f t="shared" si="83"/>
        <v>604.70000000000005</v>
      </c>
      <c r="AK46" s="4">
        <f t="shared" si="83"/>
        <v>0</v>
      </c>
      <c r="AL46" s="4">
        <f t="shared" si="83"/>
        <v>604.70000000000005</v>
      </c>
      <c r="AM46" s="4">
        <f t="shared" si="83"/>
        <v>0</v>
      </c>
      <c r="AN46" s="4">
        <f t="shared" si="83"/>
        <v>604.70000000000005</v>
      </c>
      <c r="AO46" s="95"/>
    </row>
    <row r="47" spans="1:41" ht="15.75" outlineLevel="5" x14ac:dyDescent="0.25">
      <c r="A47" s="102" t="s">
        <v>424</v>
      </c>
      <c r="B47" s="102"/>
      <c r="C47" s="18" t="s">
        <v>425</v>
      </c>
      <c r="D47" s="4">
        <f>D48+D49+D50</f>
        <v>407.4</v>
      </c>
      <c r="E47" s="4">
        <f t="shared" ref="E47:L47" si="84">E48+E49+E50</f>
        <v>0</v>
      </c>
      <c r="F47" s="4">
        <f t="shared" si="84"/>
        <v>407.4</v>
      </c>
      <c r="G47" s="4">
        <f t="shared" si="84"/>
        <v>0</v>
      </c>
      <c r="H47" s="4">
        <f t="shared" si="84"/>
        <v>407.4</v>
      </c>
      <c r="I47" s="4">
        <f t="shared" si="84"/>
        <v>0</v>
      </c>
      <c r="J47" s="4">
        <f t="shared" si="84"/>
        <v>407.4</v>
      </c>
      <c r="K47" s="4">
        <f t="shared" si="84"/>
        <v>0</v>
      </c>
      <c r="L47" s="4">
        <f t="shared" si="84"/>
        <v>407.4</v>
      </c>
      <c r="M47" s="4">
        <f t="shared" ref="M47:N47" si="85">M48+M49+M50</f>
        <v>0</v>
      </c>
      <c r="N47" s="4">
        <f t="shared" si="85"/>
        <v>407.4</v>
      </c>
      <c r="O47" s="4">
        <f t="shared" ref="O47:P47" si="86">O48+O49+O50</f>
        <v>0</v>
      </c>
      <c r="P47" s="4">
        <f t="shared" si="86"/>
        <v>407.4</v>
      </c>
      <c r="Q47" s="4">
        <f>Q48+Q49+Q50</f>
        <v>407.4</v>
      </c>
      <c r="R47" s="4">
        <f t="shared" ref="R47:Y47" si="87">R48+R49+R50</f>
        <v>0</v>
      </c>
      <c r="S47" s="4">
        <f t="shared" si="87"/>
        <v>407.4</v>
      </c>
      <c r="T47" s="4">
        <f t="shared" si="87"/>
        <v>0</v>
      </c>
      <c r="U47" s="4">
        <f t="shared" si="87"/>
        <v>407.4</v>
      </c>
      <c r="V47" s="4">
        <f t="shared" si="87"/>
        <v>0</v>
      </c>
      <c r="W47" s="4">
        <f t="shared" si="87"/>
        <v>407.4</v>
      </c>
      <c r="X47" s="4">
        <f t="shared" si="87"/>
        <v>0</v>
      </c>
      <c r="Y47" s="4">
        <f t="shared" si="87"/>
        <v>407.4</v>
      </c>
      <c r="Z47" s="4">
        <f t="shared" ref="Z47:AA47" si="88">Z48+Z49+Z50</f>
        <v>0</v>
      </c>
      <c r="AA47" s="4">
        <f t="shared" si="88"/>
        <v>407.4</v>
      </c>
      <c r="AB47" s="4">
        <f t="shared" ref="AB47:AC47" si="89">AB48+AB49+AB50</f>
        <v>0</v>
      </c>
      <c r="AC47" s="4">
        <f t="shared" si="89"/>
        <v>407.4</v>
      </c>
      <c r="AD47" s="4">
        <f>AD48+AD49+AD50</f>
        <v>407.4</v>
      </c>
      <c r="AE47" s="4">
        <f t="shared" ref="AE47:AH47" si="90">AE48+AE49+AE50</f>
        <v>0</v>
      </c>
      <c r="AF47" s="4">
        <f t="shared" si="90"/>
        <v>407.4</v>
      </c>
      <c r="AG47" s="4">
        <f t="shared" si="90"/>
        <v>0</v>
      </c>
      <c r="AH47" s="4">
        <f t="shared" si="90"/>
        <v>407.4</v>
      </c>
      <c r="AI47" s="4">
        <f t="shared" ref="AI47:AN47" si="91">AI48+AI49+AI50</f>
        <v>0</v>
      </c>
      <c r="AJ47" s="4">
        <f t="shared" si="91"/>
        <v>407.4</v>
      </c>
      <c r="AK47" s="4">
        <f t="shared" si="91"/>
        <v>0</v>
      </c>
      <c r="AL47" s="4">
        <f t="shared" si="91"/>
        <v>407.4</v>
      </c>
      <c r="AM47" s="4">
        <f t="shared" si="91"/>
        <v>0</v>
      </c>
      <c r="AN47" s="4">
        <f t="shared" si="91"/>
        <v>407.4</v>
      </c>
      <c r="AO47" s="95"/>
    </row>
    <row r="48" spans="1:41" ht="31.5" outlineLevel="7" x14ac:dyDescent="0.25">
      <c r="A48" s="103" t="s">
        <v>424</v>
      </c>
      <c r="B48" s="103" t="s">
        <v>11</v>
      </c>
      <c r="C48" s="17" t="s">
        <v>12</v>
      </c>
      <c r="D48" s="5">
        <v>69</v>
      </c>
      <c r="E48" s="5"/>
      <c r="F48" s="5">
        <f t="shared" ref="F48:F50" si="92">SUM(D48:E48)</f>
        <v>69</v>
      </c>
      <c r="G48" s="5"/>
      <c r="H48" s="5">
        <f t="shared" ref="H48:H50" si="93">SUM(F48:G48)</f>
        <v>69</v>
      </c>
      <c r="I48" s="5"/>
      <c r="J48" s="5">
        <f t="shared" ref="J48:J50" si="94">SUM(H48:I48)</f>
        <v>69</v>
      </c>
      <c r="K48" s="5"/>
      <c r="L48" s="5">
        <f t="shared" ref="L48:L50" si="95">SUM(J48:K48)</f>
        <v>69</v>
      </c>
      <c r="M48" s="5"/>
      <c r="N48" s="5">
        <f t="shared" ref="N48:N50" si="96">SUM(L48:M48)</f>
        <v>69</v>
      </c>
      <c r="O48" s="5">
        <v>54.3</v>
      </c>
      <c r="P48" s="5">
        <f t="shared" ref="P48:P50" si="97">SUM(N48:O48)</f>
        <v>123.3</v>
      </c>
      <c r="Q48" s="5">
        <v>69</v>
      </c>
      <c r="R48" s="5"/>
      <c r="S48" s="5">
        <f t="shared" ref="S48:S50" si="98">SUM(Q48:R48)</f>
        <v>69</v>
      </c>
      <c r="T48" s="5"/>
      <c r="U48" s="5">
        <f t="shared" ref="U48:U50" si="99">SUM(S48:T48)</f>
        <v>69</v>
      </c>
      <c r="V48" s="5"/>
      <c r="W48" s="5">
        <f t="shared" ref="W48:W50" si="100">SUM(U48:V48)</f>
        <v>69</v>
      </c>
      <c r="X48" s="5"/>
      <c r="Y48" s="5">
        <f t="shared" ref="Y48:Y50" si="101">SUM(W48:X48)</f>
        <v>69</v>
      </c>
      <c r="Z48" s="5"/>
      <c r="AA48" s="5">
        <f t="shared" ref="AA48:AA50" si="102">SUM(Y48:Z48)</f>
        <v>69</v>
      </c>
      <c r="AB48" s="5"/>
      <c r="AC48" s="5">
        <f t="shared" ref="AC48:AC50" si="103">SUM(AA48:AB48)</f>
        <v>69</v>
      </c>
      <c r="AD48" s="5">
        <v>69</v>
      </c>
      <c r="AE48" s="5"/>
      <c r="AF48" s="5">
        <f t="shared" ref="AF48:AF50" si="104">SUM(AD48:AE48)</f>
        <v>69</v>
      </c>
      <c r="AG48" s="5"/>
      <c r="AH48" s="5">
        <f t="shared" ref="AH48:AH50" si="105">SUM(AF48:AG48)</f>
        <v>69</v>
      </c>
      <c r="AI48" s="5"/>
      <c r="AJ48" s="5">
        <f t="shared" ref="AJ48:AJ50" si="106">SUM(AH48:AI48)</f>
        <v>69</v>
      </c>
      <c r="AK48" s="5"/>
      <c r="AL48" s="5">
        <f t="shared" ref="AL48:AL50" si="107">SUM(AJ48:AK48)</f>
        <v>69</v>
      </c>
      <c r="AM48" s="5"/>
      <c r="AN48" s="5">
        <f t="shared" ref="AN48:AN50" si="108">SUM(AL48:AM48)</f>
        <v>69</v>
      </c>
      <c r="AO48" s="95"/>
    </row>
    <row r="49" spans="1:41" ht="15.75" outlineLevel="7" x14ac:dyDescent="0.25">
      <c r="A49" s="103" t="s">
        <v>424</v>
      </c>
      <c r="B49" s="103" t="s">
        <v>33</v>
      </c>
      <c r="C49" s="17" t="s">
        <v>34</v>
      </c>
      <c r="D49" s="5">
        <v>38.4</v>
      </c>
      <c r="E49" s="5"/>
      <c r="F49" s="5">
        <f t="shared" si="92"/>
        <v>38.4</v>
      </c>
      <c r="G49" s="5"/>
      <c r="H49" s="5">
        <f t="shared" si="93"/>
        <v>38.4</v>
      </c>
      <c r="I49" s="5"/>
      <c r="J49" s="5">
        <f t="shared" si="94"/>
        <v>38.4</v>
      </c>
      <c r="K49" s="5"/>
      <c r="L49" s="5">
        <f t="shared" si="95"/>
        <v>38.4</v>
      </c>
      <c r="M49" s="5"/>
      <c r="N49" s="5">
        <f t="shared" si="96"/>
        <v>38.4</v>
      </c>
      <c r="O49" s="5">
        <v>-5</v>
      </c>
      <c r="P49" s="5">
        <f t="shared" si="97"/>
        <v>33.4</v>
      </c>
      <c r="Q49" s="5">
        <v>38.4</v>
      </c>
      <c r="R49" s="5"/>
      <c r="S49" s="5">
        <f t="shared" si="98"/>
        <v>38.4</v>
      </c>
      <c r="T49" s="5"/>
      <c r="U49" s="5">
        <f t="shared" si="99"/>
        <v>38.4</v>
      </c>
      <c r="V49" s="5"/>
      <c r="W49" s="5">
        <f t="shared" si="100"/>
        <v>38.4</v>
      </c>
      <c r="X49" s="5"/>
      <c r="Y49" s="5">
        <f t="shared" si="101"/>
        <v>38.4</v>
      </c>
      <c r="Z49" s="5"/>
      <c r="AA49" s="5">
        <f t="shared" si="102"/>
        <v>38.4</v>
      </c>
      <c r="AB49" s="5"/>
      <c r="AC49" s="5">
        <f t="shared" si="103"/>
        <v>38.4</v>
      </c>
      <c r="AD49" s="5">
        <v>38.4</v>
      </c>
      <c r="AE49" s="5"/>
      <c r="AF49" s="5">
        <f t="shared" si="104"/>
        <v>38.4</v>
      </c>
      <c r="AG49" s="5"/>
      <c r="AH49" s="5">
        <f t="shared" si="105"/>
        <v>38.4</v>
      </c>
      <c r="AI49" s="5"/>
      <c r="AJ49" s="5">
        <f t="shared" si="106"/>
        <v>38.4</v>
      </c>
      <c r="AK49" s="5"/>
      <c r="AL49" s="5">
        <f t="shared" si="107"/>
        <v>38.4</v>
      </c>
      <c r="AM49" s="5"/>
      <c r="AN49" s="5">
        <f t="shared" si="108"/>
        <v>38.4</v>
      </c>
      <c r="AO49" s="95"/>
    </row>
    <row r="50" spans="1:41" ht="31.5" outlineLevel="7" x14ac:dyDescent="0.25">
      <c r="A50" s="103" t="s">
        <v>424</v>
      </c>
      <c r="B50" s="103" t="s">
        <v>92</v>
      </c>
      <c r="C50" s="17" t="s">
        <v>93</v>
      </c>
      <c r="D50" s="5">
        <v>300</v>
      </c>
      <c r="E50" s="5"/>
      <c r="F50" s="5">
        <f t="shared" si="92"/>
        <v>300</v>
      </c>
      <c r="G50" s="5"/>
      <c r="H50" s="5">
        <f t="shared" si="93"/>
        <v>300</v>
      </c>
      <c r="I50" s="5"/>
      <c r="J50" s="5">
        <f t="shared" si="94"/>
        <v>300</v>
      </c>
      <c r="K50" s="5"/>
      <c r="L50" s="5">
        <f t="shared" si="95"/>
        <v>300</v>
      </c>
      <c r="M50" s="5"/>
      <c r="N50" s="5">
        <f t="shared" si="96"/>
        <v>300</v>
      </c>
      <c r="O50" s="5">
        <v>-49.3</v>
      </c>
      <c r="P50" s="5">
        <f t="shared" si="97"/>
        <v>250.7</v>
      </c>
      <c r="Q50" s="5">
        <v>300</v>
      </c>
      <c r="R50" s="5"/>
      <c r="S50" s="5">
        <f t="shared" si="98"/>
        <v>300</v>
      </c>
      <c r="T50" s="5"/>
      <c r="U50" s="5">
        <f t="shared" si="99"/>
        <v>300</v>
      </c>
      <c r="V50" s="5"/>
      <c r="W50" s="5">
        <f t="shared" si="100"/>
        <v>300</v>
      </c>
      <c r="X50" s="5"/>
      <c r="Y50" s="5">
        <f t="shared" si="101"/>
        <v>300</v>
      </c>
      <c r="Z50" s="5"/>
      <c r="AA50" s="5">
        <f t="shared" si="102"/>
        <v>300</v>
      </c>
      <c r="AB50" s="5"/>
      <c r="AC50" s="5">
        <f t="shared" si="103"/>
        <v>300</v>
      </c>
      <c r="AD50" s="5">
        <v>300</v>
      </c>
      <c r="AE50" s="5"/>
      <c r="AF50" s="5">
        <f t="shared" si="104"/>
        <v>300</v>
      </c>
      <c r="AG50" s="5"/>
      <c r="AH50" s="5">
        <f t="shared" si="105"/>
        <v>300</v>
      </c>
      <c r="AI50" s="5"/>
      <c r="AJ50" s="5">
        <f t="shared" si="106"/>
        <v>300</v>
      </c>
      <c r="AK50" s="5"/>
      <c r="AL50" s="5">
        <f t="shared" si="107"/>
        <v>300</v>
      </c>
      <c r="AM50" s="5"/>
      <c r="AN50" s="5">
        <f t="shared" si="108"/>
        <v>300</v>
      </c>
      <c r="AO50" s="95"/>
    </row>
    <row r="51" spans="1:41" ht="31.5" hidden="1" outlineLevel="5" x14ac:dyDescent="0.25">
      <c r="A51" s="102" t="s">
        <v>426</v>
      </c>
      <c r="B51" s="102"/>
      <c r="C51" s="18" t="s">
        <v>427</v>
      </c>
      <c r="D51" s="4">
        <f>D53+D52</f>
        <v>97.3</v>
      </c>
      <c r="E51" s="4">
        <f t="shared" ref="E51:L51" si="109">E53+E52</f>
        <v>0</v>
      </c>
      <c r="F51" s="4">
        <f t="shared" si="109"/>
        <v>97.3</v>
      </c>
      <c r="G51" s="4">
        <f t="shared" si="109"/>
        <v>0</v>
      </c>
      <c r="H51" s="4">
        <f t="shared" si="109"/>
        <v>97.3</v>
      </c>
      <c r="I51" s="4">
        <f t="shared" si="109"/>
        <v>0</v>
      </c>
      <c r="J51" s="4">
        <f t="shared" si="109"/>
        <v>97.3</v>
      </c>
      <c r="K51" s="4">
        <f t="shared" si="109"/>
        <v>0</v>
      </c>
      <c r="L51" s="4">
        <f t="shared" si="109"/>
        <v>97.3</v>
      </c>
      <c r="M51" s="4">
        <f t="shared" ref="M51:N51" si="110">M53+M52</f>
        <v>0</v>
      </c>
      <c r="N51" s="4">
        <f t="shared" si="110"/>
        <v>97.3</v>
      </c>
      <c r="O51" s="4">
        <f t="shared" ref="O51:P51" si="111">O53+O52</f>
        <v>0</v>
      </c>
      <c r="P51" s="4">
        <f t="shared" si="111"/>
        <v>97.3</v>
      </c>
      <c r="Q51" s="4">
        <f>Q53+Q52</f>
        <v>97.3</v>
      </c>
      <c r="R51" s="4">
        <f t="shared" ref="R51:Y51" si="112">R53+R52</f>
        <v>0</v>
      </c>
      <c r="S51" s="4">
        <f t="shared" si="112"/>
        <v>97.3</v>
      </c>
      <c r="T51" s="4">
        <f t="shared" si="112"/>
        <v>0</v>
      </c>
      <c r="U51" s="4">
        <f t="shared" si="112"/>
        <v>97.3</v>
      </c>
      <c r="V51" s="4">
        <f t="shared" si="112"/>
        <v>0</v>
      </c>
      <c r="W51" s="4">
        <f t="shared" si="112"/>
        <v>97.3</v>
      </c>
      <c r="X51" s="4">
        <f t="shared" si="112"/>
        <v>0</v>
      </c>
      <c r="Y51" s="4">
        <f t="shared" si="112"/>
        <v>97.3</v>
      </c>
      <c r="Z51" s="4">
        <f t="shared" ref="Z51:AA51" si="113">Z53+Z52</f>
        <v>0</v>
      </c>
      <c r="AA51" s="4">
        <f t="shared" si="113"/>
        <v>97.3</v>
      </c>
      <c r="AB51" s="4">
        <f t="shared" ref="AB51:AC51" si="114">AB53+AB52</f>
        <v>0</v>
      </c>
      <c r="AC51" s="4">
        <f t="shared" si="114"/>
        <v>97.3</v>
      </c>
      <c r="AD51" s="4">
        <f>AD53+AD52</f>
        <v>97.3</v>
      </c>
      <c r="AE51" s="4">
        <f t="shared" ref="AE51:AH51" si="115">AE53+AE52</f>
        <v>0</v>
      </c>
      <c r="AF51" s="4">
        <f t="shared" si="115"/>
        <v>97.3</v>
      </c>
      <c r="AG51" s="4">
        <f t="shared" si="115"/>
        <v>0</v>
      </c>
      <c r="AH51" s="4">
        <f t="shared" si="115"/>
        <v>97.3</v>
      </c>
      <c r="AI51" s="4">
        <f t="shared" ref="AI51:AN51" si="116">AI53+AI52</f>
        <v>0</v>
      </c>
      <c r="AJ51" s="4">
        <f t="shared" si="116"/>
        <v>97.3</v>
      </c>
      <c r="AK51" s="4">
        <f t="shared" si="116"/>
        <v>0</v>
      </c>
      <c r="AL51" s="4">
        <f t="shared" si="116"/>
        <v>97.3</v>
      </c>
      <c r="AM51" s="4">
        <f t="shared" si="116"/>
        <v>0</v>
      </c>
      <c r="AN51" s="4">
        <f t="shared" si="116"/>
        <v>97.3</v>
      </c>
      <c r="AO51" s="95"/>
    </row>
    <row r="52" spans="1:41" ht="31.5" hidden="1" outlineLevel="5" x14ac:dyDescent="0.25">
      <c r="A52" s="103" t="s">
        <v>426</v>
      </c>
      <c r="B52" s="103" t="s">
        <v>11</v>
      </c>
      <c r="C52" s="17" t="s">
        <v>12</v>
      </c>
      <c r="D52" s="5">
        <v>20.8</v>
      </c>
      <c r="E52" s="5">
        <v>-20.8</v>
      </c>
      <c r="F52" s="5">
        <f t="shared" ref="F52:F53" si="117">SUM(D52:E52)</f>
        <v>0</v>
      </c>
      <c r="G52" s="5"/>
      <c r="H52" s="5">
        <f t="shared" ref="H52:H53" si="118">SUM(F52:G52)</f>
        <v>0</v>
      </c>
      <c r="I52" s="5"/>
      <c r="J52" s="5">
        <f t="shared" ref="J52:J53" si="119">SUM(H52:I52)</f>
        <v>0</v>
      </c>
      <c r="K52" s="5"/>
      <c r="L52" s="5">
        <f t="shared" ref="L52:L53" si="120">SUM(J52:K52)</f>
        <v>0</v>
      </c>
      <c r="M52" s="5"/>
      <c r="N52" s="5">
        <f t="shared" ref="N52:N53" si="121">SUM(L52:M52)</f>
        <v>0</v>
      </c>
      <c r="O52" s="5"/>
      <c r="P52" s="5">
        <f t="shared" ref="P52:P53" si="122">SUM(N52:O52)</f>
        <v>0</v>
      </c>
      <c r="Q52" s="5">
        <v>20.8</v>
      </c>
      <c r="R52" s="5">
        <v>-20.8</v>
      </c>
      <c r="S52" s="5">
        <f t="shared" ref="S52:S53" si="123">SUM(Q52:R52)</f>
        <v>0</v>
      </c>
      <c r="T52" s="5"/>
      <c r="U52" s="5">
        <f t="shared" ref="U52:U53" si="124">SUM(S52:T52)</f>
        <v>0</v>
      </c>
      <c r="V52" s="5"/>
      <c r="W52" s="5">
        <f t="shared" ref="W52:W53" si="125">SUM(U52:V52)</f>
        <v>0</v>
      </c>
      <c r="X52" s="5"/>
      <c r="Y52" s="5">
        <f t="shared" ref="Y52:Y53" si="126">SUM(W52:X52)</f>
        <v>0</v>
      </c>
      <c r="Z52" s="5"/>
      <c r="AA52" s="5">
        <f t="shared" ref="AA52:AA53" si="127">SUM(Y52:Z52)</f>
        <v>0</v>
      </c>
      <c r="AB52" s="5"/>
      <c r="AC52" s="5">
        <f t="shared" ref="AC52:AC53" si="128">SUM(AA52:AB52)</f>
        <v>0</v>
      </c>
      <c r="AD52" s="5">
        <v>20.8</v>
      </c>
      <c r="AE52" s="5">
        <v>-20.8</v>
      </c>
      <c r="AF52" s="5">
        <f t="shared" ref="AF52:AF53" si="129">SUM(AD52:AE52)</f>
        <v>0</v>
      </c>
      <c r="AG52" s="5"/>
      <c r="AH52" s="5">
        <f t="shared" ref="AH52:AH53" si="130">SUM(AF52:AG52)</f>
        <v>0</v>
      </c>
      <c r="AI52" s="5"/>
      <c r="AJ52" s="5">
        <f t="shared" ref="AJ52:AJ53" si="131">SUM(AH52:AI52)</f>
        <v>0</v>
      </c>
      <c r="AK52" s="5"/>
      <c r="AL52" s="5">
        <f t="shared" ref="AL52:AL53" si="132">SUM(AJ52:AK52)</f>
        <v>0</v>
      </c>
      <c r="AM52" s="5"/>
      <c r="AN52" s="5">
        <f t="shared" ref="AN52:AN53" si="133">SUM(AL52:AM52)</f>
        <v>0</v>
      </c>
      <c r="AO52" s="95"/>
    </row>
    <row r="53" spans="1:41" ht="31.5" hidden="1" outlineLevel="7" x14ac:dyDescent="0.25">
      <c r="A53" s="103" t="s">
        <v>426</v>
      </c>
      <c r="B53" s="103" t="s">
        <v>92</v>
      </c>
      <c r="C53" s="17" t="s">
        <v>93</v>
      </c>
      <c r="D53" s="5">
        <v>76.5</v>
      </c>
      <c r="E53" s="5">
        <v>20.8</v>
      </c>
      <c r="F53" s="5">
        <f t="shared" si="117"/>
        <v>97.3</v>
      </c>
      <c r="G53" s="5"/>
      <c r="H53" s="5">
        <f t="shared" si="118"/>
        <v>97.3</v>
      </c>
      <c r="I53" s="5"/>
      <c r="J53" s="5">
        <f t="shared" si="119"/>
        <v>97.3</v>
      </c>
      <c r="K53" s="5"/>
      <c r="L53" s="5">
        <f t="shared" si="120"/>
        <v>97.3</v>
      </c>
      <c r="M53" s="5"/>
      <c r="N53" s="5">
        <f t="shared" si="121"/>
        <v>97.3</v>
      </c>
      <c r="O53" s="5"/>
      <c r="P53" s="5">
        <f t="shared" si="122"/>
        <v>97.3</v>
      </c>
      <c r="Q53" s="5">
        <v>76.5</v>
      </c>
      <c r="R53" s="5">
        <v>20.8</v>
      </c>
      <c r="S53" s="5">
        <f t="shared" si="123"/>
        <v>97.3</v>
      </c>
      <c r="T53" s="5"/>
      <c r="U53" s="5">
        <f t="shared" si="124"/>
        <v>97.3</v>
      </c>
      <c r="V53" s="5"/>
      <c r="W53" s="5">
        <f t="shared" si="125"/>
        <v>97.3</v>
      </c>
      <c r="X53" s="5"/>
      <c r="Y53" s="5">
        <f t="shared" si="126"/>
        <v>97.3</v>
      </c>
      <c r="Z53" s="5"/>
      <c r="AA53" s="5">
        <f t="shared" si="127"/>
        <v>97.3</v>
      </c>
      <c r="AB53" s="5"/>
      <c r="AC53" s="5">
        <f t="shared" si="128"/>
        <v>97.3</v>
      </c>
      <c r="AD53" s="5">
        <v>76.5</v>
      </c>
      <c r="AE53" s="5">
        <v>20.8</v>
      </c>
      <c r="AF53" s="5">
        <f t="shared" si="129"/>
        <v>97.3</v>
      </c>
      <c r="AG53" s="5"/>
      <c r="AH53" s="5">
        <f t="shared" si="130"/>
        <v>97.3</v>
      </c>
      <c r="AI53" s="5"/>
      <c r="AJ53" s="5">
        <f t="shared" si="131"/>
        <v>97.3</v>
      </c>
      <c r="AK53" s="5"/>
      <c r="AL53" s="5">
        <f t="shared" si="132"/>
        <v>97.3</v>
      </c>
      <c r="AM53" s="5"/>
      <c r="AN53" s="5">
        <f t="shared" si="133"/>
        <v>97.3</v>
      </c>
      <c r="AO53" s="95"/>
    </row>
    <row r="54" spans="1:41" ht="15.75" outlineLevel="5" collapsed="1" x14ac:dyDescent="0.25">
      <c r="A54" s="102" t="s">
        <v>428</v>
      </c>
      <c r="B54" s="102"/>
      <c r="C54" s="18" t="s">
        <v>429</v>
      </c>
      <c r="D54" s="4">
        <f>D55+D56</f>
        <v>100</v>
      </c>
      <c r="E54" s="4">
        <f t="shared" ref="E54:L54" si="134">E55+E56</f>
        <v>0</v>
      </c>
      <c r="F54" s="4">
        <f t="shared" si="134"/>
        <v>100</v>
      </c>
      <c r="G54" s="4">
        <f t="shared" si="134"/>
        <v>0</v>
      </c>
      <c r="H54" s="4">
        <f t="shared" si="134"/>
        <v>100</v>
      </c>
      <c r="I54" s="4">
        <f t="shared" si="134"/>
        <v>0</v>
      </c>
      <c r="J54" s="4">
        <f t="shared" si="134"/>
        <v>100</v>
      </c>
      <c r="K54" s="4">
        <f t="shared" si="134"/>
        <v>0</v>
      </c>
      <c r="L54" s="4">
        <f t="shared" si="134"/>
        <v>100</v>
      </c>
      <c r="M54" s="4">
        <f t="shared" ref="M54:N54" si="135">M55+M56</f>
        <v>0</v>
      </c>
      <c r="N54" s="4">
        <f t="shared" si="135"/>
        <v>100</v>
      </c>
      <c r="O54" s="4">
        <f>O55+O56+O57</f>
        <v>0</v>
      </c>
      <c r="P54" s="4">
        <f>P55+P56+P57</f>
        <v>100</v>
      </c>
      <c r="Q54" s="4">
        <f>Q55+Q56</f>
        <v>100</v>
      </c>
      <c r="R54" s="4">
        <f t="shared" ref="R54:Y54" si="136">R55+R56</f>
        <v>0</v>
      </c>
      <c r="S54" s="4">
        <f t="shared" si="136"/>
        <v>100</v>
      </c>
      <c r="T54" s="4">
        <f t="shared" si="136"/>
        <v>0</v>
      </c>
      <c r="U54" s="4">
        <f t="shared" si="136"/>
        <v>100</v>
      </c>
      <c r="V54" s="4">
        <f t="shared" si="136"/>
        <v>0</v>
      </c>
      <c r="W54" s="4">
        <f t="shared" si="136"/>
        <v>100</v>
      </c>
      <c r="X54" s="4">
        <f t="shared" si="136"/>
        <v>0</v>
      </c>
      <c r="Y54" s="4">
        <f t="shared" si="136"/>
        <v>100</v>
      </c>
      <c r="Z54" s="4">
        <f t="shared" ref="Z54:AA54" si="137">Z55+Z56</f>
        <v>0</v>
      </c>
      <c r="AA54" s="4">
        <f t="shared" si="137"/>
        <v>100</v>
      </c>
      <c r="AB54" s="4">
        <f t="shared" ref="AB54:AC54" si="138">AB55+AB56</f>
        <v>0</v>
      </c>
      <c r="AC54" s="4">
        <f t="shared" si="138"/>
        <v>100</v>
      </c>
      <c r="AD54" s="4">
        <f>AD55+AD56</f>
        <v>100</v>
      </c>
      <c r="AE54" s="4">
        <f t="shared" ref="AE54:AH54" si="139">AE55+AE56</f>
        <v>0</v>
      </c>
      <c r="AF54" s="4">
        <f t="shared" si="139"/>
        <v>100</v>
      </c>
      <c r="AG54" s="4">
        <f t="shared" si="139"/>
        <v>0</v>
      </c>
      <c r="AH54" s="4">
        <f t="shared" si="139"/>
        <v>100</v>
      </c>
      <c r="AI54" s="4">
        <f t="shared" ref="AI54:AN54" si="140">AI55+AI56</f>
        <v>0</v>
      </c>
      <c r="AJ54" s="4">
        <f t="shared" si="140"/>
        <v>100</v>
      </c>
      <c r="AK54" s="4">
        <f t="shared" si="140"/>
        <v>0</v>
      </c>
      <c r="AL54" s="4">
        <f t="shared" si="140"/>
        <v>100</v>
      </c>
      <c r="AM54" s="4">
        <f t="shared" si="140"/>
        <v>0</v>
      </c>
      <c r="AN54" s="4">
        <f t="shared" si="140"/>
        <v>100</v>
      </c>
      <c r="AO54" s="95"/>
    </row>
    <row r="55" spans="1:41" ht="31.5" hidden="1" outlineLevel="7" x14ac:dyDescent="0.25">
      <c r="A55" s="103" t="s">
        <v>428</v>
      </c>
      <c r="B55" s="103" t="s">
        <v>11</v>
      </c>
      <c r="C55" s="17" t="s">
        <v>12</v>
      </c>
      <c r="D55" s="5">
        <v>25</v>
      </c>
      <c r="E55" s="5"/>
      <c r="F55" s="5">
        <f t="shared" ref="F55:F56" si="141">SUM(D55:E55)</f>
        <v>25</v>
      </c>
      <c r="G55" s="5"/>
      <c r="H55" s="5">
        <f t="shared" ref="H55:H56" si="142">SUM(F55:G55)</f>
        <v>25</v>
      </c>
      <c r="I55" s="5"/>
      <c r="J55" s="5">
        <f t="shared" ref="J55:J56" si="143">SUM(H55:I55)</f>
        <v>25</v>
      </c>
      <c r="K55" s="5"/>
      <c r="L55" s="5">
        <f t="shared" ref="L55:L56" si="144">SUM(J55:K55)</f>
        <v>25</v>
      </c>
      <c r="M55" s="5"/>
      <c r="N55" s="5">
        <f t="shared" ref="N55:N56" si="145">SUM(L55:M55)</f>
        <v>25</v>
      </c>
      <c r="O55" s="5">
        <v>-25</v>
      </c>
      <c r="P55" s="5">
        <f t="shared" ref="P55:P57" si="146">SUM(N55:O55)</f>
        <v>0</v>
      </c>
      <c r="Q55" s="5">
        <v>25</v>
      </c>
      <c r="R55" s="5"/>
      <c r="S55" s="5">
        <f t="shared" ref="S55:S56" si="147">SUM(Q55:R55)</f>
        <v>25</v>
      </c>
      <c r="T55" s="5"/>
      <c r="U55" s="5">
        <f t="shared" ref="U55:U56" si="148">SUM(S55:T55)</f>
        <v>25</v>
      </c>
      <c r="V55" s="5"/>
      <c r="W55" s="5">
        <f t="shared" ref="W55:W56" si="149">SUM(U55:V55)</f>
        <v>25</v>
      </c>
      <c r="X55" s="5"/>
      <c r="Y55" s="5">
        <f t="shared" ref="Y55:Y56" si="150">SUM(W55:X55)</f>
        <v>25</v>
      </c>
      <c r="Z55" s="5"/>
      <c r="AA55" s="5">
        <f t="shared" ref="AA55:AA56" si="151">SUM(Y55:Z55)</f>
        <v>25</v>
      </c>
      <c r="AB55" s="5"/>
      <c r="AC55" s="5">
        <f t="shared" ref="AC55:AC56" si="152">SUM(AA55:AB55)</f>
        <v>25</v>
      </c>
      <c r="AD55" s="5">
        <v>25</v>
      </c>
      <c r="AE55" s="5"/>
      <c r="AF55" s="5">
        <f t="shared" ref="AF55:AF56" si="153">SUM(AD55:AE55)</f>
        <v>25</v>
      </c>
      <c r="AG55" s="5"/>
      <c r="AH55" s="5">
        <f t="shared" ref="AH55:AH56" si="154">SUM(AF55:AG55)</f>
        <v>25</v>
      </c>
      <c r="AI55" s="5"/>
      <c r="AJ55" s="5">
        <f t="shared" ref="AJ55:AJ56" si="155">SUM(AH55:AI55)</f>
        <v>25</v>
      </c>
      <c r="AK55" s="5"/>
      <c r="AL55" s="5">
        <f t="shared" ref="AL55:AL56" si="156">SUM(AJ55:AK55)</f>
        <v>25</v>
      </c>
      <c r="AM55" s="5"/>
      <c r="AN55" s="5">
        <f t="shared" ref="AN55:AN56" si="157">SUM(AL55:AM55)</f>
        <v>25</v>
      </c>
      <c r="AO55" s="95"/>
    </row>
    <row r="56" spans="1:41" ht="15.75" hidden="1" outlineLevel="7" x14ac:dyDescent="0.25">
      <c r="A56" s="103" t="s">
        <v>428</v>
      </c>
      <c r="B56" s="103" t="s">
        <v>33</v>
      </c>
      <c r="C56" s="17" t="s">
        <v>34</v>
      </c>
      <c r="D56" s="5">
        <v>75</v>
      </c>
      <c r="E56" s="5"/>
      <c r="F56" s="5">
        <f t="shared" si="141"/>
        <v>75</v>
      </c>
      <c r="G56" s="5"/>
      <c r="H56" s="5">
        <f t="shared" si="142"/>
        <v>75</v>
      </c>
      <c r="I56" s="5"/>
      <c r="J56" s="5">
        <f t="shared" si="143"/>
        <v>75</v>
      </c>
      <c r="K56" s="5"/>
      <c r="L56" s="5">
        <f t="shared" si="144"/>
        <v>75</v>
      </c>
      <c r="M56" s="5"/>
      <c r="N56" s="5">
        <f t="shared" si="145"/>
        <v>75</v>
      </c>
      <c r="O56" s="5"/>
      <c r="P56" s="5">
        <f t="shared" si="146"/>
        <v>75</v>
      </c>
      <c r="Q56" s="5">
        <v>75</v>
      </c>
      <c r="R56" s="5"/>
      <c r="S56" s="5">
        <f t="shared" si="147"/>
        <v>75</v>
      </c>
      <c r="T56" s="5"/>
      <c r="U56" s="5">
        <f t="shared" si="148"/>
        <v>75</v>
      </c>
      <c r="V56" s="5"/>
      <c r="W56" s="5">
        <f t="shared" si="149"/>
        <v>75</v>
      </c>
      <c r="X56" s="5"/>
      <c r="Y56" s="5">
        <f t="shared" si="150"/>
        <v>75</v>
      </c>
      <c r="Z56" s="5"/>
      <c r="AA56" s="5">
        <f t="shared" si="151"/>
        <v>75</v>
      </c>
      <c r="AB56" s="5"/>
      <c r="AC56" s="5">
        <f t="shared" si="152"/>
        <v>75</v>
      </c>
      <c r="AD56" s="5">
        <v>75</v>
      </c>
      <c r="AE56" s="5"/>
      <c r="AF56" s="5">
        <f t="shared" si="153"/>
        <v>75</v>
      </c>
      <c r="AG56" s="5"/>
      <c r="AH56" s="5">
        <f t="shared" si="154"/>
        <v>75</v>
      </c>
      <c r="AI56" s="5"/>
      <c r="AJ56" s="5">
        <f t="shared" si="155"/>
        <v>75</v>
      </c>
      <c r="AK56" s="5"/>
      <c r="AL56" s="5">
        <f t="shared" si="156"/>
        <v>75</v>
      </c>
      <c r="AM56" s="5"/>
      <c r="AN56" s="5">
        <f t="shared" si="157"/>
        <v>75</v>
      </c>
      <c r="AO56" s="95"/>
    </row>
    <row r="57" spans="1:41" ht="31.5" outlineLevel="7" x14ac:dyDescent="0.2">
      <c r="A57" s="103" t="s">
        <v>428</v>
      </c>
      <c r="B57" s="103" t="s">
        <v>92</v>
      </c>
      <c r="C57" s="10" t="s">
        <v>93</v>
      </c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>
        <v>25</v>
      </c>
      <c r="P57" s="5">
        <f t="shared" si="146"/>
        <v>25</v>
      </c>
      <c r="Q57" s="5"/>
      <c r="R57" s="5"/>
      <c r="S57" s="5"/>
      <c r="T57" s="5"/>
      <c r="U57" s="5"/>
      <c r="V57" s="5"/>
      <c r="W57" s="5"/>
      <c r="X57" s="5"/>
      <c r="Y57" s="5"/>
      <c r="Z57" s="5"/>
      <c r="AA57" s="5"/>
      <c r="AB57" s="5"/>
      <c r="AC57" s="5"/>
      <c r="AD57" s="5"/>
      <c r="AE57" s="5"/>
      <c r="AF57" s="5"/>
      <c r="AG57" s="5"/>
      <c r="AH57" s="5"/>
      <c r="AI57" s="5"/>
      <c r="AJ57" s="5"/>
      <c r="AK57" s="5"/>
      <c r="AL57" s="5"/>
      <c r="AM57" s="5"/>
      <c r="AN57" s="5"/>
      <c r="AO57" s="95"/>
    </row>
    <row r="58" spans="1:41" ht="31.5" hidden="1" outlineLevel="4" x14ac:dyDescent="0.25">
      <c r="A58" s="102" t="s">
        <v>391</v>
      </c>
      <c r="B58" s="102"/>
      <c r="C58" s="18" t="s">
        <v>616</v>
      </c>
      <c r="D58" s="4">
        <f t="shared" ref="D58:AM61" si="158">D59</f>
        <v>400</v>
      </c>
      <c r="E58" s="4">
        <f t="shared" si="158"/>
        <v>0</v>
      </c>
      <c r="F58" s="4">
        <f t="shared" si="158"/>
        <v>400</v>
      </c>
      <c r="G58" s="4">
        <f>G59+G61</f>
        <v>795</v>
      </c>
      <c r="H58" s="4">
        <f t="shared" ref="H58:AG58" si="159">H59+H61</f>
        <v>1195</v>
      </c>
      <c r="I58" s="4">
        <f>I59+I61</f>
        <v>0</v>
      </c>
      <c r="J58" s="4">
        <f t="shared" ref="J58:K58" si="160">J59+J61</f>
        <v>1195</v>
      </c>
      <c r="K58" s="4">
        <f t="shared" si="160"/>
        <v>0</v>
      </c>
      <c r="L58" s="4">
        <f t="shared" ref="L58:M58" si="161">L59+L61</f>
        <v>1195</v>
      </c>
      <c r="M58" s="4">
        <f t="shared" si="161"/>
        <v>0</v>
      </c>
      <c r="N58" s="4">
        <f t="shared" ref="N58:O58" si="162">N59+N61</f>
        <v>1195</v>
      </c>
      <c r="O58" s="4">
        <f t="shared" si="162"/>
        <v>0</v>
      </c>
      <c r="P58" s="4">
        <f t="shared" ref="P58" si="163">P59+P61</f>
        <v>1195</v>
      </c>
      <c r="Q58" s="4">
        <f t="shared" si="159"/>
        <v>0</v>
      </c>
      <c r="R58" s="4">
        <f t="shared" si="159"/>
        <v>0</v>
      </c>
      <c r="S58" s="4">
        <f t="shared" si="159"/>
        <v>0</v>
      </c>
      <c r="T58" s="4">
        <f t="shared" si="159"/>
        <v>0</v>
      </c>
      <c r="U58" s="4"/>
      <c r="V58" s="4">
        <f>V59+V61</f>
        <v>0</v>
      </c>
      <c r="W58" s="4">
        <f t="shared" ref="W58:X58" si="164">W59+W61</f>
        <v>0</v>
      </c>
      <c r="X58" s="4">
        <f t="shared" si="164"/>
        <v>0</v>
      </c>
      <c r="Y58" s="4"/>
      <c r="Z58" s="4">
        <f t="shared" ref="Z58:AB58" si="165">Z59+Z61</f>
        <v>0</v>
      </c>
      <c r="AA58" s="4"/>
      <c r="AB58" s="4">
        <f t="shared" si="165"/>
        <v>0</v>
      </c>
      <c r="AC58" s="4"/>
      <c r="AD58" s="4">
        <f t="shared" si="159"/>
        <v>0</v>
      </c>
      <c r="AE58" s="4">
        <f t="shared" si="159"/>
        <v>0</v>
      </c>
      <c r="AF58" s="4">
        <f t="shared" si="159"/>
        <v>0</v>
      </c>
      <c r="AG58" s="4">
        <f t="shared" si="159"/>
        <v>0</v>
      </c>
      <c r="AH58" s="4"/>
      <c r="AI58" s="4">
        <f t="shared" ref="AI58" si="166">AI59+AI61</f>
        <v>0</v>
      </c>
      <c r="AJ58" s="4"/>
      <c r="AK58" s="4">
        <f t="shared" ref="AK58" si="167">AK59+AK61</f>
        <v>0</v>
      </c>
      <c r="AL58" s="4"/>
      <c r="AM58" s="4">
        <f t="shared" ref="AM58" si="168">AM59+AM61</f>
        <v>0</v>
      </c>
      <c r="AN58" s="4"/>
      <c r="AO58" s="95"/>
    </row>
    <row r="59" spans="1:41" ht="47.25" hidden="1" outlineLevel="5" x14ac:dyDescent="0.25">
      <c r="A59" s="102" t="s">
        <v>392</v>
      </c>
      <c r="B59" s="102"/>
      <c r="C59" s="18" t="s">
        <v>393</v>
      </c>
      <c r="D59" s="4">
        <f t="shared" si="158"/>
        <v>400</v>
      </c>
      <c r="E59" s="4">
        <f t="shared" si="158"/>
        <v>0</v>
      </c>
      <c r="F59" s="4">
        <f t="shared" si="158"/>
        <v>400</v>
      </c>
      <c r="G59" s="4">
        <f t="shared" si="158"/>
        <v>200</v>
      </c>
      <c r="H59" s="4">
        <f t="shared" si="158"/>
        <v>600</v>
      </c>
      <c r="I59" s="4">
        <f t="shared" si="158"/>
        <v>0</v>
      </c>
      <c r="J59" s="4">
        <f t="shared" si="158"/>
        <v>600</v>
      </c>
      <c r="K59" s="4">
        <f t="shared" si="158"/>
        <v>0</v>
      </c>
      <c r="L59" s="4">
        <f t="shared" si="158"/>
        <v>600</v>
      </c>
      <c r="M59" s="4">
        <f t="shared" si="158"/>
        <v>0</v>
      </c>
      <c r="N59" s="4">
        <f t="shared" si="158"/>
        <v>600</v>
      </c>
      <c r="O59" s="4">
        <f t="shared" si="158"/>
        <v>0</v>
      </c>
      <c r="P59" s="4">
        <f t="shared" si="158"/>
        <v>600</v>
      </c>
      <c r="Q59" s="4">
        <f t="shared" si="158"/>
        <v>0</v>
      </c>
      <c r="R59" s="4">
        <f t="shared" si="158"/>
        <v>0</v>
      </c>
      <c r="S59" s="4"/>
      <c r="T59" s="4">
        <f t="shared" si="158"/>
        <v>0</v>
      </c>
      <c r="U59" s="4"/>
      <c r="V59" s="4">
        <f t="shared" si="158"/>
        <v>0</v>
      </c>
      <c r="W59" s="4">
        <f t="shared" si="158"/>
        <v>0</v>
      </c>
      <c r="X59" s="4">
        <f t="shared" si="158"/>
        <v>0</v>
      </c>
      <c r="Y59" s="4"/>
      <c r="Z59" s="4">
        <f t="shared" si="158"/>
        <v>0</v>
      </c>
      <c r="AA59" s="4"/>
      <c r="AB59" s="4">
        <f t="shared" si="158"/>
        <v>0</v>
      </c>
      <c r="AC59" s="4"/>
      <c r="AD59" s="4">
        <f t="shared" si="158"/>
        <v>0</v>
      </c>
      <c r="AE59" s="4">
        <f t="shared" si="158"/>
        <v>0</v>
      </c>
      <c r="AF59" s="4"/>
      <c r="AG59" s="4">
        <f t="shared" si="158"/>
        <v>0</v>
      </c>
      <c r="AH59" s="4"/>
      <c r="AI59" s="4">
        <f t="shared" si="158"/>
        <v>0</v>
      </c>
      <c r="AJ59" s="4"/>
      <c r="AK59" s="4">
        <f t="shared" si="158"/>
        <v>0</v>
      </c>
      <c r="AL59" s="4"/>
      <c r="AM59" s="4">
        <f t="shared" si="158"/>
        <v>0</v>
      </c>
      <c r="AN59" s="4"/>
      <c r="AO59" s="95"/>
    </row>
    <row r="60" spans="1:41" ht="31.5" hidden="1" outlineLevel="7" x14ac:dyDescent="0.25">
      <c r="A60" s="103" t="s">
        <v>392</v>
      </c>
      <c r="B60" s="103" t="s">
        <v>92</v>
      </c>
      <c r="C60" s="17" t="s">
        <v>93</v>
      </c>
      <c r="D60" s="5">
        <v>400</v>
      </c>
      <c r="E60" s="5"/>
      <c r="F60" s="5">
        <f>SUM(D60:E60)</f>
        <v>400</v>
      </c>
      <c r="G60" s="5">
        <v>200</v>
      </c>
      <c r="H60" s="5">
        <f>SUM(F60:G60)</f>
        <v>600</v>
      </c>
      <c r="I60" s="5"/>
      <c r="J60" s="5">
        <f>SUM(H60:I60)</f>
        <v>600</v>
      </c>
      <c r="K60" s="5"/>
      <c r="L60" s="5">
        <f>SUM(J60:K60)</f>
        <v>600</v>
      </c>
      <c r="M60" s="5"/>
      <c r="N60" s="5">
        <f>SUM(L60:M60)</f>
        <v>600</v>
      </c>
      <c r="O60" s="5"/>
      <c r="P60" s="5">
        <f>SUM(N60:O60)</f>
        <v>600</v>
      </c>
      <c r="Q60" s="5"/>
      <c r="R60" s="5"/>
      <c r="S60" s="5"/>
      <c r="T60" s="5"/>
      <c r="U60" s="5"/>
      <c r="V60" s="5"/>
      <c r="W60" s="5">
        <f>SUM(U60:V60)</f>
        <v>0</v>
      </c>
      <c r="X60" s="5"/>
      <c r="Y60" s="5"/>
      <c r="Z60" s="5"/>
      <c r="AA60" s="5"/>
      <c r="AB60" s="5"/>
      <c r="AC60" s="5"/>
      <c r="AD60" s="5"/>
      <c r="AE60" s="5"/>
      <c r="AF60" s="5"/>
      <c r="AG60" s="5"/>
      <c r="AH60" s="5"/>
      <c r="AI60" s="5"/>
      <c r="AJ60" s="5"/>
      <c r="AK60" s="5"/>
      <c r="AL60" s="5"/>
      <c r="AM60" s="5"/>
      <c r="AN60" s="5"/>
      <c r="AO60" s="95"/>
    </row>
    <row r="61" spans="1:41" ht="31.5" hidden="1" outlineLevel="7" x14ac:dyDescent="0.2">
      <c r="A61" s="7" t="s">
        <v>705</v>
      </c>
      <c r="B61" s="7" t="s">
        <v>663</v>
      </c>
      <c r="C61" s="20" t="s">
        <v>704</v>
      </c>
      <c r="D61" s="5"/>
      <c r="E61" s="5"/>
      <c r="F61" s="5"/>
      <c r="G61" s="4">
        <f t="shared" si="158"/>
        <v>595</v>
      </c>
      <c r="H61" s="4">
        <f t="shared" si="158"/>
        <v>595</v>
      </c>
      <c r="I61" s="4">
        <f t="shared" si="158"/>
        <v>0</v>
      </c>
      <c r="J61" s="4">
        <f t="shared" si="158"/>
        <v>595</v>
      </c>
      <c r="K61" s="5"/>
      <c r="L61" s="4">
        <f t="shared" si="158"/>
        <v>595</v>
      </c>
      <c r="M61" s="5"/>
      <c r="N61" s="4">
        <f t="shared" si="158"/>
        <v>595</v>
      </c>
      <c r="O61" s="5"/>
      <c r="P61" s="4">
        <f t="shared" si="158"/>
        <v>595</v>
      </c>
      <c r="Q61" s="5"/>
      <c r="R61" s="5"/>
      <c r="S61" s="5"/>
      <c r="T61" s="5"/>
      <c r="U61" s="5"/>
      <c r="V61" s="4">
        <f t="shared" si="158"/>
        <v>0</v>
      </c>
      <c r="W61" s="4">
        <f t="shared" si="158"/>
        <v>0</v>
      </c>
      <c r="X61" s="5"/>
      <c r="Y61" s="5"/>
      <c r="Z61" s="5"/>
      <c r="AA61" s="5"/>
      <c r="AB61" s="5"/>
      <c r="AC61" s="5"/>
      <c r="AD61" s="5"/>
      <c r="AE61" s="5"/>
      <c r="AF61" s="5"/>
      <c r="AG61" s="5"/>
      <c r="AH61" s="5"/>
      <c r="AI61" s="5"/>
      <c r="AJ61" s="5"/>
      <c r="AK61" s="5"/>
      <c r="AL61" s="5"/>
      <c r="AM61" s="5"/>
      <c r="AN61" s="5"/>
      <c r="AO61" s="95"/>
    </row>
    <row r="62" spans="1:41" ht="31.5" hidden="1" outlineLevel="7" x14ac:dyDescent="0.2">
      <c r="A62" s="6" t="s">
        <v>705</v>
      </c>
      <c r="B62" s="6" t="s">
        <v>92</v>
      </c>
      <c r="C62" s="19" t="s">
        <v>584</v>
      </c>
      <c r="D62" s="5"/>
      <c r="E62" s="5"/>
      <c r="F62" s="5"/>
      <c r="G62" s="5">
        <v>595</v>
      </c>
      <c r="H62" s="5">
        <f>SUM(F62:G62)</f>
        <v>595</v>
      </c>
      <c r="I62" s="5"/>
      <c r="J62" s="5">
        <f>SUM(H62:I62)</f>
        <v>595</v>
      </c>
      <c r="K62" s="5"/>
      <c r="L62" s="5">
        <f>SUM(J62:K62)</f>
        <v>595</v>
      </c>
      <c r="M62" s="5"/>
      <c r="N62" s="5">
        <f>SUM(L62:M62)</f>
        <v>595</v>
      </c>
      <c r="O62" s="5"/>
      <c r="P62" s="5">
        <f>SUM(N62:O62)</f>
        <v>595</v>
      </c>
      <c r="Q62" s="5"/>
      <c r="R62" s="5"/>
      <c r="S62" s="5"/>
      <c r="T62" s="5"/>
      <c r="U62" s="5"/>
      <c r="V62" s="5"/>
      <c r="W62" s="5">
        <f>SUM(U62:V62)</f>
        <v>0</v>
      </c>
      <c r="X62" s="5"/>
      <c r="Y62" s="5"/>
      <c r="Z62" s="5"/>
      <c r="AA62" s="5"/>
      <c r="AB62" s="5"/>
      <c r="AC62" s="5"/>
      <c r="AD62" s="5"/>
      <c r="AE62" s="5"/>
      <c r="AF62" s="5"/>
      <c r="AG62" s="5"/>
      <c r="AH62" s="5"/>
      <c r="AI62" s="5"/>
      <c r="AJ62" s="5"/>
      <c r="AK62" s="5"/>
      <c r="AL62" s="5"/>
      <c r="AM62" s="5"/>
      <c r="AN62" s="5"/>
      <c r="AO62" s="95"/>
    </row>
    <row r="63" spans="1:41" ht="31.5" outlineLevel="3" collapsed="1" x14ac:dyDescent="0.25">
      <c r="A63" s="102" t="s">
        <v>394</v>
      </c>
      <c r="B63" s="102"/>
      <c r="C63" s="18" t="s">
        <v>395</v>
      </c>
      <c r="D63" s="4">
        <f t="shared" ref="D63:AN63" si="169">D64+D83</f>
        <v>1608353.16</v>
      </c>
      <c r="E63" s="4">
        <f t="shared" si="169"/>
        <v>2513.8000000000002</v>
      </c>
      <c r="F63" s="4">
        <f t="shared" si="169"/>
        <v>1610866.96</v>
      </c>
      <c r="G63" s="4">
        <f t="shared" si="169"/>
        <v>87.188370000000006</v>
      </c>
      <c r="H63" s="4">
        <f t="shared" si="169"/>
        <v>1610954.1483700001</v>
      </c>
      <c r="I63" s="4">
        <f t="shared" si="169"/>
        <v>2196.8879999999999</v>
      </c>
      <c r="J63" s="4">
        <f t="shared" si="169"/>
        <v>1613151.0363699999</v>
      </c>
      <c r="K63" s="4">
        <f t="shared" si="169"/>
        <v>9398.2999999999993</v>
      </c>
      <c r="L63" s="4">
        <f t="shared" si="169"/>
        <v>1622549.3363699999</v>
      </c>
      <c r="M63" s="4">
        <f t="shared" si="169"/>
        <v>12418.10363</v>
      </c>
      <c r="N63" s="4">
        <f t="shared" si="169"/>
        <v>1634967.44</v>
      </c>
      <c r="O63" s="4">
        <f t="shared" si="169"/>
        <v>-4740.8557300000002</v>
      </c>
      <c r="P63" s="4">
        <f t="shared" si="169"/>
        <v>1630226.58427</v>
      </c>
      <c r="Q63" s="4">
        <f t="shared" si="169"/>
        <v>1582647.3100000003</v>
      </c>
      <c r="R63" s="4">
        <f t="shared" si="169"/>
        <v>9771.5999999999985</v>
      </c>
      <c r="S63" s="4">
        <f t="shared" si="169"/>
        <v>1592418.9100000004</v>
      </c>
      <c r="T63" s="4">
        <f t="shared" si="169"/>
        <v>0</v>
      </c>
      <c r="U63" s="4">
        <f t="shared" si="169"/>
        <v>1592418.9100000004</v>
      </c>
      <c r="V63" s="4">
        <f t="shared" si="169"/>
        <v>0</v>
      </c>
      <c r="W63" s="4">
        <f t="shared" si="169"/>
        <v>1592418.9100000004</v>
      </c>
      <c r="X63" s="4">
        <f t="shared" si="169"/>
        <v>2215.3000000000002</v>
      </c>
      <c r="Y63" s="4">
        <f t="shared" si="169"/>
        <v>1594634.2100000004</v>
      </c>
      <c r="Z63" s="4">
        <f t="shared" si="169"/>
        <v>0</v>
      </c>
      <c r="AA63" s="4">
        <f t="shared" si="169"/>
        <v>1594634.2100000004</v>
      </c>
      <c r="AB63" s="4">
        <f t="shared" si="169"/>
        <v>0</v>
      </c>
      <c r="AC63" s="4">
        <f t="shared" si="169"/>
        <v>1594634.2100000004</v>
      </c>
      <c r="AD63" s="4">
        <f t="shared" si="169"/>
        <v>1587524.1500000004</v>
      </c>
      <c r="AE63" s="4">
        <f t="shared" si="169"/>
        <v>4123.7000000000007</v>
      </c>
      <c r="AF63" s="4">
        <f t="shared" si="169"/>
        <v>1591647.85</v>
      </c>
      <c r="AG63" s="4">
        <f t="shared" si="169"/>
        <v>0</v>
      </c>
      <c r="AH63" s="4">
        <f t="shared" si="169"/>
        <v>1591647.85</v>
      </c>
      <c r="AI63" s="4">
        <f t="shared" si="169"/>
        <v>1470.52</v>
      </c>
      <c r="AJ63" s="4">
        <f t="shared" si="169"/>
        <v>1593118.37</v>
      </c>
      <c r="AK63" s="4">
        <f t="shared" si="169"/>
        <v>0</v>
      </c>
      <c r="AL63" s="4">
        <f t="shared" si="169"/>
        <v>1593118.37</v>
      </c>
      <c r="AM63" s="4">
        <f t="shared" si="169"/>
        <v>0</v>
      </c>
      <c r="AN63" s="4">
        <f t="shared" si="169"/>
        <v>1593118.37</v>
      </c>
      <c r="AO63" s="95"/>
    </row>
    <row r="64" spans="1:41" ht="31.5" outlineLevel="4" x14ac:dyDescent="0.25">
      <c r="A64" s="102" t="s">
        <v>396</v>
      </c>
      <c r="B64" s="102"/>
      <c r="C64" s="18" t="s">
        <v>57</v>
      </c>
      <c r="D64" s="4">
        <f>D65+D69+D71+D73+D75</f>
        <v>333627.89999999997</v>
      </c>
      <c r="E64" s="4">
        <f>E65+E69+E71+E73+E75</f>
        <v>0</v>
      </c>
      <c r="F64" s="4">
        <f>F65+F69+F71+F73+F75</f>
        <v>333627.89999999997</v>
      </c>
      <c r="G64" s="4">
        <f>G65+G69+G71+G73+G75+G81</f>
        <v>87.188370000000006</v>
      </c>
      <c r="H64" s="4">
        <f>H65+H69+H71+H73+H75+H81</f>
        <v>333715.08836999995</v>
      </c>
      <c r="I64" s="4">
        <f>I65+I69+I71+I73+I75+I81</f>
        <v>1735.14</v>
      </c>
      <c r="J64" s="4">
        <f>J65+J69+J71+J73+J75+J81</f>
        <v>335450.22836999997</v>
      </c>
      <c r="K64" s="4">
        <f>K65+K69+K71+K73+K75+K81+K79</f>
        <v>1802.8</v>
      </c>
      <c r="L64" s="4">
        <f>L65+L69+L71+L73+L75+L81+L79</f>
        <v>337253.02836999996</v>
      </c>
      <c r="M64" s="4">
        <f>M65+M69+M71+M73+M75+M81+M79</f>
        <v>12418.10363</v>
      </c>
      <c r="N64" s="4">
        <f>N65+N69+N71+N73+N75+N81+N79</f>
        <v>349671.13199999998</v>
      </c>
      <c r="O64" s="4">
        <f>O65+O69+O71+O73+O75+O81+O79+O77</f>
        <v>0</v>
      </c>
      <c r="P64" s="4">
        <f>P65+P69+P71+P73+P75+P81+P79+P77</f>
        <v>349671.13199999998</v>
      </c>
      <c r="Q64" s="4">
        <f t="shared" ref="Q64:AN64" si="170">Q65+Q69+Q71+Q73+Q75+Q81+Q79</f>
        <v>311089.3</v>
      </c>
      <c r="R64" s="4">
        <f t="shared" si="170"/>
        <v>0</v>
      </c>
      <c r="S64" s="4">
        <f t="shared" si="170"/>
        <v>311089.3</v>
      </c>
      <c r="T64" s="4">
        <f t="shared" si="170"/>
        <v>0</v>
      </c>
      <c r="U64" s="4">
        <f t="shared" si="170"/>
        <v>311089.3</v>
      </c>
      <c r="V64" s="4">
        <f t="shared" si="170"/>
        <v>0</v>
      </c>
      <c r="W64" s="4">
        <f t="shared" si="170"/>
        <v>311089.3</v>
      </c>
      <c r="X64" s="4">
        <f t="shared" si="170"/>
        <v>0</v>
      </c>
      <c r="Y64" s="4">
        <f t="shared" si="170"/>
        <v>311089.3</v>
      </c>
      <c r="Z64" s="4">
        <f t="shared" si="170"/>
        <v>0</v>
      </c>
      <c r="AA64" s="4">
        <f t="shared" si="170"/>
        <v>311089.3</v>
      </c>
      <c r="AB64" s="4">
        <f t="shared" si="170"/>
        <v>0</v>
      </c>
      <c r="AC64" s="4">
        <f t="shared" si="170"/>
        <v>311089.3</v>
      </c>
      <c r="AD64" s="4">
        <f t="shared" si="170"/>
        <v>310594.59999999998</v>
      </c>
      <c r="AE64" s="4">
        <f t="shared" si="170"/>
        <v>0</v>
      </c>
      <c r="AF64" s="4">
        <f t="shared" si="170"/>
        <v>310594.59999999998</v>
      </c>
      <c r="AG64" s="4">
        <f t="shared" si="170"/>
        <v>0</v>
      </c>
      <c r="AH64" s="4">
        <f t="shared" si="170"/>
        <v>310594.59999999998</v>
      </c>
      <c r="AI64" s="4">
        <f t="shared" si="170"/>
        <v>0</v>
      </c>
      <c r="AJ64" s="4">
        <f t="shared" si="170"/>
        <v>310594.59999999998</v>
      </c>
      <c r="AK64" s="4">
        <f t="shared" si="170"/>
        <v>0</v>
      </c>
      <c r="AL64" s="4">
        <f t="shared" si="170"/>
        <v>310594.59999999998</v>
      </c>
      <c r="AM64" s="4">
        <f t="shared" si="170"/>
        <v>0</v>
      </c>
      <c r="AN64" s="4">
        <f t="shared" si="170"/>
        <v>310594.59999999998</v>
      </c>
      <c r="AO64" s="95"/>
    </row>
    <row r="65" spans="1:41" ht="15.75" outlineLevel="5" x14ac:dyDescent="0.25">
      <c r="A65" s="102" t="s">
        <v>430</v>
      </c>
      <c r="B65" s="102"/>
      <c r="C65" s="18" t="s">
        <v>59</v>
      </c>
      <c r="D65" s="4">
        <f>D66+D67</f>
        <v>10686.3</v>
      </c>
      <c r="E65" s="4">
        <f t="shared" ref="E65:L65" si="171">E66+E67</f>
        <v>0</v>
      </c>
      <c r="F65" s="4">
        <f t="shared" si="171"/>
        <v>10686.3</v>
      </c>
      <c r="G65" s="4">
        <f t="shared" si="171"/>
        <v>0</v>
      </c>
      <c r="H65" s="4">
        <f t="shared" si="171"/>
        <v>10686.3</v>
      </c>
      <c r="I65" s="4">
        <f t="shared" si="171"/>
        <v>0</v>
      </c>
      <c r="J65" s="4">
        <f t="shared" si="171"/>
        <v>10686.3</v>
      </c>
      <c r="K65" s="4">
        <f t="shared" si="171"/>
        <v>0</v>
      </c>
      <c r="L65" s="4">
        <f t="shared" si="171"/>
        <v>10686.3</v>
      </c>
      <c r="M65" s="4">
        <f t="shared" ref="M65:N65" si="172">M66+M67</f>
        <v>0</v>
      </c>
      <c r="N65" s="4">
        <f t="shared" si="172"/>
        <v>10686.3</v>
      </c>
      <c r="O65" s="4">
        <f>O66+O67+O68</f>
        <v>0</v>
      </c>
      <c r="P65" s="4">
        <f>P66+P67+P68</f>
        <v>10686.3</v>
      </c>
      <c r="Q65" s="4">
        <f>Q66+Q67</f>
        <v>10004</v>
      </c>
      <c r="R65" s="4">
        <f t="shared" ref="R65:Y65" si="173">R66+R67</f>
        <v>0</v>
      </c>
      <c r="S65" s="4">
        <f t="shared" si="173"/>
        <v>10004</v>
      </c>
      <c r="T65" s="4">
        <f t="shared" si="173"/>
        <v>0</v>
      </c>
      <c r="U65" s="4">
        <f t="shared" si="173"/>
        <v>10004</v>
      </c>
      <c r="V65" s="4">
        <f t="shared" si="173"/>
        <v>0</v>
      </c>
      <c r="W65" s="4">
        <f t="shared" si="173"/>
        <v>10004</v>
      </c>
      <c r="X65" s="4">
        <f t="shared" si="173"/>
        <v>0</v>
      </c>
      <c r="Y65" s="4">
        <f t="shared" si="173"/>
        <v>10004</v>
      </c>
      <c r="Z65" s="4">
        <f t="shared" ref="Z65:AA65" si="174">Z66+Z67</f>
        <v>0</v>
      </c>
      <c r="AA65" s="4">
        <f t="shared" si="174"/>
        <v>10004</v>
      </c>
      <c r="AB65" s="4">
        <f t="shared" ref="AB65:AC65" si="175">AB66+AB67</f>
        <v>0</v>
      </c>
      <c r="AC65" s="4">
        <f t="shared" si="175"/>
        <v>10004</v>
      </c>
      <c r="AD65" s="4">
        <f>AD66+AD67</f>
        <v>9509.2999999999993</v>
      </c>
      <c r="AE65" s="4">
        <f t="shared" ref="AE65:AH65" si="176">AE66+AE67</f>
        <v>0</v>
      </c>
      <c r="AF65" s="4">
        <f t="shared" si="176"/>
        <v>9509.2999999999993</v>
      </c>
      <c r="AG65" s="4">
        <f t="shared" si="176"/>
        <v>0</v>
      </c>
      <c r="AH65" s="4">
        <f t="shared" si="176"/>
        <v>9509.2999999999993</v>
      </c>
      <c r="AI65" s="4">
        <f t="shared" ref="AI65:AN65" si="177">AI66+AI67</f>
        <v>0</v>
      </c>
      <c r="AJ65" s="4">
        <f t="shared" si="177"/>
        <v>9509.2999999999993</v>
      </c>
      <c r="AK65" s="4">
        <f t="shared" si="177"/>
        <v>0</v>
      </c>
      <c r="AL65" s="4">
        <f t="shared" si="177"/>
        <v>9509.2999999999993</v>
      </c>
      <c r="AM65" s="4">
        <f t="shared" si="177"/>
        <v>0</v>
      </c>
      <c r="AN65" s="4">
        <f t="shared" si="177"/>
        <v>9509.2999999999993</v>
      </c>
      <c r="AO65" s="95"/>
    </row>
    <row r="66" spans="1:41" ht="47.25" outlineLevel="7" x14ac:dyDescent="0.25">
      <c r="A66" s="103" t="s">
        <v>430</v>
      </c>
      <c r="B66" s="103" t="s">
        <v>8</v>
      </c>
      <c r="C66" s="17" t="s">
        <v>9</v>
      </c>
      <c r="D66" s="5">
        <v>10587</v>
      </c>
      <c r="E66" s="5"/>
      <c r="F66" s="5">
        <f t="shared" ref="F66:F67" si="178">SUM(D66:E66)</f>
        <v>10587</v>
      </c>
      <c r="G66" s="5"/>
      <c r="H66" s="5">
        <f t="shared" ref="H66:H67" si="179">SUM(F66:G66)</f>
        <v>10587</v>
      </c>
      <c r="I66" s="5"/>
      <c r="J66" s="5">
        <f t="shared" ref="J66:J67" si="180">SUM(H66:I66)</f>
        <v>10587</v>
      </c>
      <c r="K66" s="5"/>
      <c r="L66" s="5">
        <f t="shared" ref="L66:L67" si="181">SUM(J66:K66)</f>
        <v>10587</v>
      </c>
      <c r="M66" s="5"/>
      <c r="N66" s="5">
        <f t="shared" ref="N66:N67" si="182">SUM(L66:M66)</f>
        <v>10587</v>
      </c>
      <c r="O66" s="5">
        <v>-80.5</v>
      </c>
      <c r="P66" s="5">
        <f t="shared" ref="P66:P68" si="183">SUM(N66:O66)</f>
        <v>10506.5</v>
      </c>
      <c r="Q66" s="5">
        <v>9904.7000000000007</v>
      </c>
      <c r="R66" s="5"/>
      <c r="S66" s="5">
        <f t="shared" ref="S66:S67" si="184">SUM(Q66:R66)</f>
        <v>9904.7000000000007</v>
      </c>
      <c r="T66" s="5"/>
      <c r="U66" s="5">
        <f t="shared" ref="U66:U67" si="185">SUM(S66:T66)</f>
        <v>9904.7000000000007</v>
      </c>
      <c r="V66" s="5"/>
      <c r="W66" s="5">
        <f t="shared" ref="W66:W67" si="186">SUM(U66:V66)</f>
        <v>9904.7000000000007</v>
      </c>
      <c r="X66" s="5"/>
      <c r="Y66" s="5">
        <f t="shared" ref="Y66:Y67" si="187">SUM(W66:X66)</f>
        <v>9904.7000000000007</v>
      </c>
      <c r="Z66" s="5"/>
      <c r="AA66" s="5">
        <f t="shared" ref="AA66:AA67" si="188">SUM(Y66:Z66)</f>
        <v>9904.7000000000007</v>
      </c>
      <c r="AB66" s="5"/>
      <c r="AC66" s="5">
        <f t="shared" ref="AC66:AC67" si="189">SUM(AA66:AB66)</f>
        <v>9904.7000000000007</v>
      </c>
      <c r="AD66" s="5">
        <v>9410</v>
      </c>
      <c r="AE66" s="5"/>
      <c r="AF66" s="5">
        <f t="shared" ref="AF66:AF67" si="190">SUM(AD66:AE66)</f>
        <v>9410</v>
      </c>
      <c r="AG66" s="5"/>
      <c r="AH66" s="5">
        <f t="shared" ref="AH66:AH67" si="191">SUM(AF66:AG66)</f>
        <v>9410</v>
      </c>
      <c r="AI66" s="5"/>
      <c r="AJ66" s="5">
        <f t="shared" ref="AJ66:AJ67" si="192">SUM(AH66:AI66)</f>
        <v>9410</v>
      </c>
      <c r="AK66" s="5"/>
      <c r="AL66" s="5">
        <f t="shared" ref="AL66:AL67" si="193">SUM(AJ66:AK66)</f>
        <v>9410</v>
      </c>
      <c r="AM66" s="5"/>
      <c r="AN66" s="5">
        <f t="shared" ref="AN66:AN67" si="194">SUM(AL66:AM66)</f>
        <v>9410</v>
      </c>
      <c r="AO66" s="95"/>
    </row>
    <row r="67" spans="1:41" ht="31.5" hidden="1" outlineLevel="7" x14ac:dyDescent="0.25">
      <c r="A67" s="103" t="s">
        <v>430</v>
      </c>
      <c r="B67" s="103" t="s">
        <v>11</v>
      </c>
      <c r="C67" s="17" t="s">
        <v>12</v>
      </c>
      <c r="D67" s="5">
        <v>99.3</v>
      </c>
      <c r="E67" s="5"/>
      <c r="F67" s="5">
        <f t="shared" si="178"/>
        <v>99.3</v>
      </c>
      <c r="G67" s="5"/>
      <c r="H67" s="5">
        <f t="shared" si="179"/>
        <v>99.3</v>
      </c>
      <c r="I67" s="5"/>
      <c r="J67" s="5">
        <f t="shared" si="180"/>
        <v>99.3</v>
      </c>
      <c r="K67" s="5"/>
      <c r="L67" s="5">
        <f t="shared" si="181"/>
        <v>99.3</v>
      </c>
      <c r="M67" s="5"/>
      <c r="N67" s="5">
        <f t="shared" si="182"/>
        <v>99.3</v>
      </c>
      <c r="O67" s="5"/>
      <c r="P67" s="5">
        <f t="shared" si="183"/>
        <v>99.3</v>
      </c>
      <c r="Q67" s="5">
        <v>99.3</v>
      </c>
      <c r="R67" s="5"/>
      <c r="S67" s="5">
        <f t="shared" si="184"/>
        <v>99.3</v>
      </c>
      <c r="T67" s="5"/>
      <c r="U67" s="5">
        <f t="shared" si="185"/>
        <v>99.3</v>
      </c>
      <c r="V67" s="5"/>
      <c r="W67" s="5">
        <f t="shared" si="186"/>
        <v>99.3</v>
      </c>
      <c r="X67" s="5"/>
      <c r="Y67" s="5">
        <f t="shared" si="187"/>
        <v>99.3</v>
      </c>
      <c r="Z67" s="5"/>
      <c r="AA67" s="5">
        <f t="shared" si="188"/>
        <v>99.3</v>
      </c>
      <c r="AB67" s="5"/>
      <c r="AC67" s="5">
        <f t="shared" si="189"/>
        <v>99.3</v>
      </c>
      <c r="AD67" s="5">
        <v>99.3</v>
      </c>
      <c r="AE67" s="5"/>
      <c r="AF67" s="5">
        <f t="shared" si="190"/>
        <v>99.3</v>
      </c>
      <c r="AG67" s="5"/>
      <c r="AH67" s="5">
        <f t="shared" si="191"/>
        <v>99.3</v>
      </c>
      <c r="AI67" s="5"/>
      <c r="AJ67" s="5">
        <f t="shared" si="192"/>
        <v>99.3</v>
      </c>
      <c r="AK67" s="5"/>
      <c r="AL67" s="5">
        <f t="shared" si="193"/>
        <v>99.3</v>
      </c>
      <c r="AM67" s="5"/>
      <c r="AN67" s="5">
        <f t="shared" si="194"/>
        <v>99.3</v>
      </c>
      <c r="AO67" s="95"/>
    </row>
    <row r="68" spans="1:41" ht="15.75" outlineLevel="7" x14ac:dyDescent="0.2">
      <c r="A68" s="103" t="s">
        <v>430</v>
      </c>
      <c r="B68" s="103" t="s">
        <v>33</v>
      </c>
      <c r="C68" s="10" t="s">
        <v>34</v>
      </c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>
        <v>80.5</v>
      </c>
      <c r="P68" s="5">
        <f t="shared" si="183"/>
        <v>80.5</v>
      </c>
      <c r="Q68" s="5"/>
      <c r="R68" s="5"/>
      <c r="S68" s="5"/>
      <c r="T68" s="5"/>
      <c r="U68" s="5"/>
      <c r="V68" s="5"/>
      <c r="W68" s="5"/>
      <c r="X68" s="5"/>
      <c r="Y68" s="5"/>
      <c r="Z68" s="5"/>
      <c r="AA68" s="5"/>
      <c r="AB68" s="5"/>
      <c r="AC68" s="5"/>
      <c r="AD68" s="5"/>
      <c r="AE68" s="5"/>
      <c r="AF68" s="5"/>
      <c r="AG68" s="5"/>
      <c r="AH68" s="5"/>
      <c r="AI68" s="5"/>
      <c r="AJ68" s="5"/>
      <c r="AK68" s="5"/>
      <c r="AL68" s="5"/>
      <c r="AM68" s="5"/>
      <c r="AN68" s="5"/>
      <c r="AO68" s="95"/>
    </row>
    <row r="69" spans="1:41" ht="31.5" hidden="1" outlineLevel="5" x14ac:dyDescent="0.25">
      <c r="A69" s="102" t="s">
        <v>397</v>
      </c>
      <c r="B69" s="102"/>
      <c r="C69" s="18" t="s">
        <v>398</v>
      </c>
      <c r="D69" s="4">
        <f>D70</f>
        <v>123225.9</v>
      </c>
      <c r="E69" s="4">
        <f t="shared" ref="E69:P69" si="195">E70</f>
        <v>0</v>
      </c>
      <c r="F69" s="4">
        <f t="shared" si="195"/>
        <v>123225.9</v>
      </c>
      <c r="G69" s="4">
        <f t="shared" si="195"/>
        <v>0</v>
      </c>
      <c r="H69" s="4">
        <f t="shared" si="195"/>
        <v>123225.9</v>
      </c>
      <c r="I69" s="4">
        <f t="shared" si="195"/>
        <v>1735.14</v>
      </c>
      <c r="J69" s="4">
        <f t="shared" si="195"/>
        <v>124961.04</v>
      </c>
      <c r="K69" s="4">
        <f t="shared" si="195"/>
        <v>0</v>
      </c>
      <c r="L69" s="4">
        <f t="shared" si="195"/>
        <v>124961.04</v>
      </c>
      <c r="M69" s="4">
        <f t="shared" si="195"/>
        <v>0</v>
      </c>
      <c r="N69" s="4">
        <f t="shared" si="195"/>
        <v>124961.04</v>
      </c>
      <c r="O69" s="4">
        <f t="shared" si="195"/>
        <v>0</v>
      </c>
      <c r="P69" s="4">
        <f t="shared" si="195"/>
        <v>124961.04</v>
      </c>
      <c r="Q69" s="4">
        <f>Q70</f>
        <v>110900</v>
      </c>
      <c r="R69" s="4">
        <f t="shared" ref="R69:AC69" si="196">R70</f>
        <v>0</v>
      </c>
      <c r="S69" s="4">
        <f t="shared" si="196"/>
        <v>110900</v>
      </c>
      <c r="T69" s="4">
        <f t="shared" si="196"/>
        <v>0</v>
      </c>
      <c r="U69" s="4">
        <f t="shared" si="196"/>
        <v>110900</v>
      </c>
      <c r="V69" s="4">
        <f t="shared" si="196"/>
        <v>0</v>
      </c>
      <c r="W69" s="4">
        <f t="shared" si="196"/>
        <v>110900</v>
      </c>
      <c r="X69" s="4">
        <f t="shared" si="196"/>
        <v>0</v>
      </c>
      <c r="Y69" s="4">
        <f t="shared" si="196"/>
        <v>110900</v>
      </c>
      <c r="Z69" s="4">
        <f t="shared" si="196"/>
        <v>0</v>
      </c>
      <c r="AA69" s="4">
        <f t="shared" si="196"/>
        <v>110900</v>
      </c>
      <c r="AB69" s="4">
        <f t="shared" si="196"/>
        <v>0</v>
      </c>
      <c r="AC69" s="4">
        <f t="shared" si="196"/>
        <v>110900</v>
      </c>
      <c r="AD69" s="4">
        <f>AD70</f>
        <v>110900</v>
      </c>
      <c r="AE69" s="4">
        <f t="shared" ref="AE69:AN69" si="197">AE70</f>
        <v>0</v>
      </c>
      <c r="AF69" s="4">
        <f t="shared" si="197"/>
        <v>110900</v>
      </c>
      <c r="AG69" s="4">
        <f t="shared" si="197"/>
        <v>0</v>
      </c>
      <c r="AH69" s="4">
        <f t="shared" si="197"/>
        <v>110900</v>
      </c>
      <c r="AI69" s="4">
        <f t="shared" si="197"/>
        <v>0</v>
      </c>
      <c r="AJ69" s="4">
        <f t="shared" si="197"/>
        <v>110900</v>
      </c>
      <c r="AK69" s="4">
        <f t="shared" si="197"/>
        <v>0</v>
      </c>
      <c r="AL69" s="4">
        <f t="shared" si="197"/>
        <v>110900</v>
      </c>
      <c r="AM69" s="4">
        <f t="shared" si="197"/>
        <v>0</v>
      </c>
      <c r="AN69" s="4">
        <f t="shared" si="197"/>
        <v>110900</v>
      </c>
      <c r="AO69" s="95"/>
    </row>
    <row r="70" spans="1:41" ht="31.5" hidden="1" outlineLevel="7" x14ac:dyDescent="0.25">
      <c r="A70" s="103" t="s">
        <v>397</v>
      </c>
      <c r="B70" s="103" t="s">
        <v>92</v>
      </c>
      <c r="C70" s="17" t="s">
        <v>93</v>
      </c>
      <c r="D70" s="5">
        <v>123225.9</v>
      </c>
      <c r="E70" s="5"/>
      <c r="F70" s="5">
        <f>SUM(D70:E70)</f>
        <v>123225.9</v>
      </c>
      <c r="G70" s="5"/>
      <c r="H70" s="5">
        <f>SUM(F70:G70)</f>
        <v>123225.9</v>
      </c>
      <c r="I70" s="5">
        <v>1735.14</v>
      </c>
      <c r="J70" s="5">
        <f>SUM(H70:I70)</f>
        <v>124961.04</v>
      </c>
      <c r="K70" s="5"/>
      <c r="L70" s="5">
        <f>SUM(J70:K70)</f>
        <v>124961.04</v>
      </c>
      <c r="M70" s="5"/>
      <c r="N70" s="5">
        <f>SUM(L70:M70)</f>
        <v>124961.04</v>
      </c>
      <c r="O70" s="5"/>
      <c r="P70" s="5">
        <f>SUM(N70:O70)</f>
        <v>124961.04</v>
      </c>
      <c r="Q70" s="5">
        <v>110900</v>
      </c>
      <c r="R70" s="5"/>
      <c r="S70" s="5">
        <f>SUM(Q70:R70)</f>
        <v>110900</v>
      </c>
      <c r="T70" s="5"/>
      <c r="U70" s="5">
        <f>SUM(S70:T70)</f>
        <v>110900</v>
      </c>
      <c r="V70" s="5"/>
      <c r="W70" s="5">
        <f>SUM(U70:V70)</f>
        <v>110900</v>
      </c>
      <c r="X70" s="5"/>
      <c r="Y70" s="5">
        <f>SUM(W70:X70)</f>
        <v>110900</v>
      </c>
      <c r="Z70" s="5"/>
      <c r="AA70" s="5">
        <f>SUM(Y70:Z70)</f>
        <v>110900</v>
      </c>
      <c r="AB70" s="5"/>
      <c r="AC70" s="5">
        <f>SUM(AA70:AB70)</f>
        <v>110900</v>
      </c>
      <c r="AD70" s="5">
        <v>110900</v>
      </c>
      <c r="AE70" s="5"/>
      <c r="AF70" s="5">
        <f>SUM(AD70:AE70)</f>
        <v>110900</v>
      </c>
      <c r="AG70" s="5"/>
      <c r="AH70" s="5">
        <f>SUM(AF70:AG70)</f>
        <v>110900</v>
      </c>
      <c r="AI70" s="5"/>
      <c r="AJ70" s="5">
        <f>SUM(AH70:AI70)</f>
        <v>110900</v>
      </c>
      <c r="AK70" s="5"/>
      <c r="AL70" s="5">
        <f>SUM(AJ70:AK70)</f>
        <v>110900</v>
      </c>
      <c r="AM70" s="5"/>
      <c r="AN70" s="5">
        <f>SUM(AL70:AM70)</f>
        <v>110900</v>
      </c>
      <c r="AO70" s="95"/>
    </row>
    <row r="71" spans="1:41" ht="15.75" hidden="1" outlineLevel="5" x14ac:dyDescent="0.25">
      <c r="A71" s="102" t="s">
        <v>407</v>
      </c>
      <c r="B71" s="102"/>
      <c r="C71" s="18" t="s">
        <v>408</v>
      </c>
      <c r="D71" s="4">
        <f>D72</f>
        <v>115417.3</v>
      </c>
      <c r="E71" s="4">
        <f t="shared" ref="E71:P71" si="198">E72</f>
        <v>0</v>
      </c>
      <c r="F71" s="4">
        <f t="shared" si="198"/>
        <v>115417.3</v>
      </c>
      <c r="G71" s="4">
        <f t="shared" si="198"/>
        <v>0</v>
      </c>
      <c r="H71" s="4">
        <f t="shared" si="198"/>
        <v>115417.3</v>
      </c>
      <c r="I71" s="4">
        <f t="shared" si="198"/>
        <v>0</v>
      </c>
      <c r="J71" s="4">
        <f t="shared" si="198"/>
        <v>115417.3</v>
      </c>
      <c r="K71" s="4">
        <f t="shared" si="198"/>
        <v>0</v>
      </c>
      <c r="L71" s="4">
        <f t="shared" si="198"/>
        <v>115417.3</v>
      </c>
      <c r="M71" s="4">
        <f t="shared" si="198"/>
        <v>0</v>
      </c>
      <c r="N71" s="4">
        <f t="shared" si="198"/>
        <v>115417.3</v>
      </c>
      <c r="O71" s="4">
        <f t="shared" si="198"/>
        <v>0</v>
      </c>
      <c r="P71" s="4">
        <f t="shared" si="198"/>
        <v>115417.3</v>
      </c>
      <c r="Q71" s="4">
        <f>Q72</f>
        <v>110585.3</v>
      </c>
      <c r="R71" s="4">
        <f t="shared" ref="R71:AC71" si="199">R72</f>
        <v>0</v>
      </c>
      <c r="S71" s="4">
        <f t="shared" si="199"/>
        <v>110585.3</v>
      </c>
      <c r="T71" s="4">
        <f t="shared" si="199"/>
        <v>0</v>
      </c>
      <c r="U71" s="4">
        <f t="shared" si="199"/>
        <v>110585.3</v>
      </c>
      <c r="V71" s="4">
        <f t="shared" si="199"/>
        <v>0</v>
      </c>
      <c r="W71" s="4">
        <f t="shared" si="199"/>
        <v>110585.3</v>
      </c>
      <c r="X71" s="4">
        <f t="shared" si="199"/>
        <v>0</v>
      </c>
      <c r="Y71" s="4">
        <f t="shared" si="199"/>
        <v>110585.3</v>
      </c>
      <c r="Z71" s="4">
        <f t="shared" si="199"/>
        <v>0</v>
      </c>
      <c r="AA71" s="4">
        <f t="shared" si="199"/>
        <v>110585.3</v>
      </c>
      <c r="AB71" s="4">
        <f t="shared" si="199"/>
        <v>0</v>
      </c>
      <c r="AC71" s="4">
        <f t="shared" si="199"/>
        <v>110585.3</v>
      </c>
      <c r="AD71" s="4">
        <f>AD72</f>
        <v>110585.3</v>
      </c>
      <c r="AE71" s="4">
        <f t="shared" ref="AE71:AN71" si="200">AE72</f>
        <v>0</v>
      </c>
      <c r="AF71" s="4">
        <f t="shared" si="200"/>
        <v>110585.3</v>
      </c>
      <c r="AG71" s="4">
        <f t="shared" si="200"/>
        <v>0</v>
      </c>
      <c r="AH71" s="4">
        <f t="shared" si="200"/>
        <v>110585.3</v>
      </c>
      <c r="AI71" s="4">
        <f t="shared" si="200"/>
        <v>0</v>
      </c>
      <c r="AJ71" s="4">
        <f t="shared" si="200"/>
        <v>110585.3</v>
      </c>
      <c r="AK71" s="4">
        <f t="shared" si="200"/>
        <v>0</v>
      </c>
      <c r="AL71" s="4">
        <f t="shared" si="200"/>
        <v>110585.3</v>
      </c>
      <c r="AM71" s="4">
        <f t="shared" si="200"/>
        <v>0</v>
      </c>
      <c r="AN71" s="4">
        <f t="shared" si="200"/>
        <v>110585.3</v>
      </c>
      <c r="AO71" s="95"/>
    </row>
    <row r="72" spans="1:41" ht="31.5" hidden="1" outlineLevel="7" x14ac:dyDescent="0.25">
      <c r="A72" s="103" t="s">
        <v>407</v>
      </c>
      <c r="B72" s="103" t="s">
        <v>92</v>
      </c>
      <c r="C72" s="17" t="s">
        <v>93</v>
      </c>
      <c r="D72" s="5">
        <f>96687+18730.3</f>
        <v>115417.3</v>
      </c>
      <c r="E72" s="5"/>
      <c r="F72" s="5">
        <f>SUM(D72:E72)</f>
        <v>115417.3</v>
      </c>
      <c r="G72" s="5">
        <f>-10.8+10.8</f>
        <v>0</v>
      </c>
      <c r="H72" s="5">
        <f>SUM(F72:G72)</f>
        <v>115417.3</v>
      </c>
      <c r="I72" s="5">
        <f>-10.8+10.8</f>
        <v>0</v>
      </c>
      <c r="J72" s="5">
        <f>SUM(H72:I72)</f>
        <v>115417.3</v>
      </c>
      <c r="K72" s="5"/>
      <c r="L72" s="5">
        <f>SUM(J72:K72)</f>
        <v>115417.3</v>
      </c>
      <c r="M72" s="5"/>
      <c r="N72" s="5">
        <f>SUM(L72:M72)</f>
        <v>115417.3</v>
      </c>
      <c r="O72" s="5">
        <f>-20.4+20.4</f>
        <v>0</v>
      </c>
      <c r="P72" s="5">
        <f>SUM(N72:O72)</f>
        <v>115417.3</v>
      </c>
      <c r="Q72" s="5">
        <f>91855+18730.3</f>
        <v>110585.3</v>
      </c>
      <c r="R72" s="5"/>
      <c r="S72" s="5">
        <f>SUM(Q72:R72)</f>
        <v>110585.3</v>
      </c>
      <c r="T72" s="5"/>
      <c r="U72" s="5">
        <f>SUM(S72:T72)</f>
        <v>110585.3</v>
      </c>
      <c r="V72" s="5">
        <f>-10.8+10.8</f>
        <v>0</v>
      </c>
      <c r="W72" s="5">
        <f>SUM(U72:V72)</f>
        <v>110585.3</v>
      </c>
      <c r="X72" s="5"/>
      <c r="Y72" s="5">
        <f>SUM(W72:X72)</f>
        <v>110585.3</v>
      </c>
      <c r="Z72" s="5"/>
      <c r="AA72" s="5">
        <f>SUM(Y72:Z72)</f>
        <v>110585.3</v>
      </c>
      <c r="AB72" s="5"/>
      <c r="AC72" s="5">
        <f>SUM(AA72:AB72)</f>
        <v>110585.3</v>
      </c>
      <c r="AD72" s="5">
        <f>91855+18730.3</f>
        <v>110585.3</v>
      </c>
      <c r="AE72" s="5"/>
      <c r="AF72" s="5">
        <f>SUM(AD72:AE72)</f>
        <v>110585.3</v>
      </c>
      <c r="AG72" s="5"/>
      <c r="AH72" s="5">
        <f>SUM(AF72:AG72)</f>
        <v>110585.3</v>
      </c>
      <c r="AI72" s="5"/>
      <c r="AJ72" s="5">
        <f>SUM(AH72:AI72)</f>
        <v>110585.3</v>
      </c>
      <c r="AK72" s="5"/>
      <c r="AL72" s="5">
        <f>SUM(AJ72:AK72)</f>
        <v>110585.3</v>
      </c>
      <c r="AM72" s="5"/>
      <c r="AN72" s="5">
        <f>SUM(AL72:AM72)</f>
        <v>110585.3</v>
      </c>
      <c r="AO72" s="95"/>
    </row>
    <row r="73" spans="1:41" ht="15.75" hidden="1" outlineLevel="5" collapsed="1" x14ac:dyDescent="0.25">
      <c r="A73" s="102" t="s">
        <v>416</v>
      </c>
      <c r="B73" s="102"/>
      <c r="C73" s="18" t="s">
        <v>417</v>
      </c>
      <c r="D73" s="4">
        <f>D74</f>
        <v>71424.800000000003</v>
      </c>
      <c r="E73" s="4">
        <f t="shared" ref="E73:P73" si="201">E74</f>
        <v>0</v>
      </c>
      <c r="F73" s="4">
        <f t="shared" si="201"/>
        <v>71424.800000000003</v>
      </c>
      <c r="G73" s="4">
        <f t="shared" si="201"/>
        <v>0</v>
      </c>
      <c r="H73" s="4">
        <f t="shared" si="201"/>
        <v>71424.800000000003</v>
      </c>
      <c r="I73" s="4">
        <f t="shared" si="201"/>
        <v>0</v>
      </c>
      <c r="J73" s="4">
        <f t="shared" si="201"/>
        <v>71424.800000000003</v>
      </c>
      <c r="K73" s="4">
        <f t="shared" si="201"/>
        <v>0</v>
      </c>
      <c r="L73" s="4">
        <f t="shared" si="201"/>
        <v>71424.800000000003</v>
      </c>
      <c r="M73" s="4">
        <f t="shared" si="201"/>
        <v>12418.10363</v>
      </c>
      <c r="N73" s="4">
        <f t="shared" si="201"/>
        <v>83842.903630000001</v>
      </c>
      <c r="O73" s="4">
        <f t="shared" si="201"/>
        <v>0</v>
      </c>
      <c r="P73" s="4">
        <f t="shared" si="201"/>
        <v>83842.903630000001</v>
      </c>
      <c r="Q73" s="4">
        <f>Q74</f>
        <v>68000</v>
      </c>
      <c r="R73" s="4">
        <f t="shared" ref="R73:AC73" si="202">R74</f>
        <v>0</v>
      </c>
      <c r="S73" s="4">
        <f t="shared" si="202"/>
        <v>68000</v>
      </c>
      <c r="T73" s="4">
        <f t="shared" si="202"/>
        <v>0</v>
      </c>
      <c r="U73" s="4">
        <f t="shared" si="202"/>
        <v>68000</v>
      </c>
      <c r="V73" s="4">
        <f t="shared" si="202"/>
        <v>0</v>
      </c>
      <c r="W73" s="4">
        <f t="shared" si="202"/>
        <v>68000</v>
      </c>
      <c r="X73" s="4">
        <f t="shared" si="202"/>
        <v>0</v>
      </c>
      <c r="Y73" s="4">
        <f t="shared" si="202"/>
        <v>68000</v>
      </c>
      <c r="Z73" s="4">
        <f t="shared" si="202"/>
        <v>0</v>
      </c>
      <c r="AA73" s="4">
        <f t="shared" si="202"/>
        <v>68000</v>
      </c>
      <c r="AB73" s="4">
        <f t="shared" si="202"/>
        <v>0</v>
      </c>
      <c r="AC73" s="4">
        <f t="shared" si="202"/>
        <v>68000</v>
      </c>
      <c r="AD73" s="4">
        <f>AD74</f>
        <v>68000</v>
      </c>
      <c r="AE73" s="4">
        <f t="shared" ref="AE73:AN73" si="203">AE74</f>
        <v>0</v>
      </c>
      <c r="AF73" s="4">
        <f t="shared" si="203"/>
        <v>68000</v>
      </c>
      <c r="AG73" s="4">
        <f t="shared" si="203"/>
        <v>0</v>
      </c>
      <c r="AH73" s="4">
        <f t="shared" si="203"/>
        <v>68000</v>
      </c>
      <c r="AI73" s="4">
        <f t="shared" si="203"/>
        <v>0</v>
      </c>
      <c r="AJ73" s="4">
        <f t="shared" si="203"/>
        <v>68000</v>
      </c>
      <c r="AK73" s="4">
        <f t="shared" si="203"/>
        <v>0</v>
      </c>
      <c r="AL73" s="4">
        <f t="shared" si="203"/>
        <v>68000</v>
      </c>
      <c r="AM73" s="4">
        <f t="shared" si="203"/>
        <v>0</v>
      </c>
      <c r="AN73" s="4">
        <f t="shared" si="203"/>
        <v>68000</v>
      </c>
      <c r="AO73" s="95"/>
    </row>
    <row r="74" spans="1:41" ht="31.5" hidden="1" outlineLevel="7" x14ac:dyDescent="0.25">
      <c r="A74" s="103" t="s">
        <v>416</v>
      </c>
      <c r="B74" s="103" t="s">
        <v>92</v>
      </c>
      <c r="C74" s="17" t="s">
        <v>93</v>
      </c>
      <c r="D74" s="5">
        <v>71424.800000000003</v>
      </c>
      <c r="E74" s="5"/>
      <c r="F74" s="5">
        <f>SUM(D74:E74)</f>
        <v>71424.800000000003</v>
      </c>
      <c r="G74" s="5"/>
      <c r="H74" s="5">
        <f>SUM(F74:G74)</f>
        <v>71424.800000000003</v>
      </c>
      <c r="I74" s="5"/>
      <c r="J74" s="5">
        <f>SUM(H74:I74)</f>
        <v>71424.800000000003</v>
      </c>
      <c r="K74" s="5"/>
      <c r="L74" s="5">
        <f>SUM(J74:K74)</f>
        <v>71424.800000000003</v>
      </c>
      <c r="M74" s="5">
        <v>12418.10363</v>
      </c>
      <c r="N74" s="5">
        <f>SUM(L74:M74)</f>
        <v>83842.903630000001</v>
      </c>
      <c r="O74" s="5"/>
      <c r="P74" s="5">
        <f>SUM(N74:O74)</f>
        <v>83842.903630000001</v>
      </c>
      <c r="Q74" s="5">
        <v>68000</v>
      </c>
      <c r="R74" s="5"/>
      <c r="S74" s="5">
        <f>SUM(Q74:R74)</f>
        <v>68000</v>
      </c>
      <c r="T74" s="5"/>
      <c r="U74" s="5">
        <f>SUM(S74:T74)</f>
        <v>68000</v>
      </c>
      <c r="V74" s="5"/>
      <c r="W74" s="5">
        <f>SUM(U74:V74)</f>
        <v>68000</v>
      </c>
      <c r="X74" s="5"/>
      <c r="Y74" s="5">
        <f>SUM(W74:X74)</f>
        <v>68000</v>
      </c>
      <c r="Z74" s="5"/>
      <c r="AA74" s="5">
        <f>SUM(Y74:Z74)</f>
        <v>68000</v>
      </c>
      <c r="AB74" s="5"/>
      <c r="AC74" s="5">
        <f>SUM(AA74:AB74)</f>
        <v>68000</v>
      </c>
      <c r="AD74" s="5">
        <v>68000</v>
      </c>
      <c r="AE74" s="5"/>
      <c r="AF74" s="5">
        <f>SUM(AD74:AE74)</f>
        <v>68000</v>
      </c>
      <c r="AG74" s="5"/>
      <c r="AH74" s="5">
        <f>SUM(AF74:AG74)</f>
        <v>68000</v>
      </c>
      <c r="AI74" s="5"/>
      <c r="AJ74" s="5">
        <f>SUM(AH74:AI74)</f>
        <v>68000</v>
      </c>
      <c r="AK74" s="5"/>
      <c r="AL74" s="5">
        <f>SUM(AJ74:AK74)</f>
        <v>68000</v>
      </c>
      <c r="AM74" s="5"/>
      <c r="AN74" s="5">
        <f>SUM(AL74:AM74)</f>
        <v>68000</v>
      </c>
      <c r="AO74" s="95"/>
    </row>
    <row r="75" spans="1:41" ht="15.75" hidden="1" outlineLevel="5" x14ac:dyDescent="0.25">
      <c r="A75" s="102" t="s">
        <v>431</v>
      </c>
      <c r="B75" s="102"/>
      <c r="C75" s="18" t="s">
        <v>296</v>
      </c>
      <c r="D75" s="4">
        <f>D76</f>
        <v>12873.6</v>
      </c>
      <c r="E75" s="4">
        <f t="shared" ref="E75:P81" si="204">E76</f>
        <v>0</v>
      </c>
      <c r="F75" s="4">
        <f t="shared" si="204"/>
        <v>12873.6</v>
      </c>
      <c r="G75" s="4">
        <f t="shared" si="204"/>
        <v>0</v>
      </c>
      <c r="H75" s="4">
        <f t="shared" si="204"/>
        <v>12873.6</v>
      </c>
      <c r="I75" s="4">
        <f t="shared" si="204"/>
        <v>0</v>
      </c>
      <c r="J75" s="4">
        <f t="shared" si="204"/>
        <v>12873.6</v>
      </c>
      <c r="K75" s="4">
        <f t="shared" si="204"/>
        <v>0</v>
      </c>
      <c r="L75" s="4">
        <f t="shared" si="204"/>
        <v>12873.6</v>
      </c>
      <c r="M75" s="4">
        <f t="shared" si="204"/>
        <v>0</v>
      </c>
      <c r="N75" s="4">
        <f t="shared" si="204"/>
        <v>12873.6</v>
      </c>
      <c r="O75" s="4">
        <f t="shared" si="204"/>
        <v>0</v>
      </c>
      <c r="P75" s="4">
        <f t="shared" si="204"/>
        <v>12873.6</v>
      </c>
      <c r="Q75" s="4">
        <f>Q76</f>
        <v>11600</v>
      </c>
      <c r="R75" s="4">
        <f t="shared" ref="R75:AC81" si="205">R76</f>
        <v>0</v>
      </c>
      <c r="S75" s="4">
        <f t="shared" si="205"/>
        <v>11600</v>
      </c>
      <c r="T75" s="4">
        <f t="shared" si="205"/>
        <v>0</v>
      </c>
      <c r="U75" s="4">
        <f t="shared" si="205"/>
        <v>11600</v>
      </c>
      <c r="V75" s="4">
        <f t="shared" si="205"/>
        <v>0</v>
      </c>
      <c r="W75" s="4">
        <f t="shared" si="205"/>
        <v>11600</v>
      </c>
      <c r="X75" s="4">
        <f t="shared" si="205"/>
        <v>0</v>
      </c>
      <c r="Y75" s="4">
        <f t="shared" si="205"/>
        <v>11600</v>
      </c>
      <c r="Z75" s="4">
        <f t="shared" si="205"/>
        <v>0</v>
      </c>
      <c r="AA75" s="4">
        <f t="shared" si="205"/>
        <v>11600</v>
      </c>
      <c r="AB75" s="4">
        <f t="shared" si="205"/>
        <v>0</v>
      </c>
      <c r="AC75" s="4">
        <f t="shared" si="205"/>
        <v>11600</v>
      </c>
      <c r="AD75" s="4">
        <f>AD76</f>
        <v>11600</v>
      </c>
      <c r="AE75" s="4">
        <f t="shared" ref="AE75:AN75" si="206">AE76</f>
        <v>0</v>
      </c>
      <c r="AF75" s="4">
        <f t="shared" si="206"/>
        <v>11600</v>
      </c>
      <c r="AG75" s="4">
        <f t="shared" si="206"/>
        <v>0</v>
      </c>
      <c r="AH75" s="4">
        <f t="shared" si="206"/>
        <v>11600</v>
      </c>
      <c r="AI75" s="4">
        <f t="shared" si="206"/>
        <v>0</v>
      </c>
      <c r="AJ75" s="4">
        <f t="shared" si="206"/>
        <v>11600</v>
      </c>
      <c r="AK75" s="4">
        <f t="shared" si="206"/>
        <v>0</v>
      </c>
      <c r="AL75" s="4">
        <f t="shared" si="206"/>
        <v>11600</v>
      </c>
      <c r="AM75" s="4">
        <f t="shared" si="206"/>
        <v>0</v>
      </c>
      <c r="AN75" s="4">
        <f t="shared" si="206"/>
        <v>11600</v>
      </c>
      <c r="AO75" s="95"/>
    </row>
    <row r="76" spans="1:41" ht="31.5" hidden="1" outlineLevel="7" x14ac:dyDescent="0.25">
      <c r="A76" s="103" t="s">
        <v>431</v>
      </c>
      <c r="B76" s="103" t="s">
        <v>92</v>
      </c>
      <c r="C76" s="17" t="s">
        <v>93</v>
      </c>
      <c r="D76" s="5">
        <v>12873.6</v>
      </c>
      <c r="E76" s="5"/>
      <c r="F76" s="5">
        <f>SUM(D76:E76)</f>
        <v>12873.6</v>
      </c>
      <c r="G76" s="5"/>
      <c r="H76" s="5">
        <f>SUM(F76:G76)</f>
        <v>12873.6</v>
      </c>
      <c r="I76" s="5"/>
      <c r="J76" s="5">
        <f>SUM(H76:I76)</f>
        <v>12873.6</v>
      </c>
      <c r="K76" s="5"/>
      <c r="L76" s="5">
        <f>SUM(J76:K76)</f>
        <v>12873.6</v>
      </c>
      <c r="M76" s="5"/>
      <c r="N76" s="5">
        <f>SUM(L76:M76)</f>
        <v>12873.6</v>
      </c>
      <c r="O76" s="5">
        <f>1.5-1.5</f>
        <v>0</v>
      </c>
      <c r="P76" s="5">
        <f>SUM(N76:O76)</f>
        <v>12873.6</v>
      </c>
      <c r="Q76" s="5">
        <v>11600</v>
      </c>
      <c r="R76" s="5"/>
      <c r="S76" s="5">
        <f>SUM(Q76:R76)</f>
        <v>11600</v>
      </c>
      <c r="T76" s="5"/>
      <c r="U76" s="5">
        <f>SUM(S76:T76)</f>
        <v>11600</v>
      </c>
      <c r="V76" s="5"/>
      <c r="W76" s="5">
        <f>SUM(U76:V76)</f>
        <v>11600</v>
      </c>
      <c r="X76" s="5"/>
      <c r="Y76" s="5">
        <f>SUM(W76:X76)</f>
        <v>11600</v>
      </c>
      <c r="Z76" s="5"/>
      <c r="AA76" s="5">
        <f>SUM(Y76:Z76)</f>
        <v>11600</v>
      </c>
      <c r="AB76" s="5"/>
      <c r="AC76" s="5">
        <f>SUM(AA76:AB76)</f>
        <v>11600</v>
      </c>
      <c r="AD76" s="5">
        <v>11600</v>
      </c>
      <c r="AE76" s="5"/>
      <c r="AF76" s="5">
        <f>SUM(AD76:AE76)</f>
        <v>11600</v>
      </c>
      <c r="AG76" s="5"/>
      <c r="AH76" s="5">
        <f>SUM(AF76:AG76)</f>
        <v>11600</v>
      </c>
      <c r="AI76" s="5"/>
      <c r="AJ76" s="5">
        <f>SUM(AH76:AI76)</f>
        <v>11600</v>
      </c>
      <c r="AK76" s="5"/>
      <c r="AL76" s="5">
        <f>SUM(AJ76:AK76)</f>
        <v>11600</v>
      </c>
      <c r="AM76" s="5"/>
      <c r="AN76" s="5">
        <f>SUM(AL76:AM76)</f>
        <v>11600</v>
      </c>
      <c r="AO76" s="95"/>
    </row>
    <row r="77" spans="1:41" ht="47.25" hidden="1" outlineLevel="7" x14ac:dyDescent="0.2">
      <c r="A77" s="102" t="s">
        <v>881</v>
      </c>
      <c r="B77" s="102"/>
      <c r="C77" s="158" t="s">
        <v>882</v>
      </c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4">
        <f t="shared" si="204"/>
        <v>0</v>
      </c>
      <c r="P77" s="4">
        <f t="shared" si="204"/>
        <v>0</v>
      </c>
      <c r="Q77" s="5"/>
      <c r="R77" s="5"/>
      <c r="S77" s="5"/>
      <c r="T77" s="5"/>
      <c r="U77" s="5"/>
      <c r="V77" s="5"/>
      <c r="W77" s="5"/>
      <c r="X77" s="5"/>
      <c r="Y77" s="5"/>
      <c r="Z77" s="5"/>
      <c r="AA77" s="5"/>
      <c r="AB77" s="5"/>
      <c r="AC77" s="5"/>
      <c r="AD77" s="5"/>
      <c r="AE77" s="5"/>
      <c r="AF77" s="5"/>
      <c r="AG77" s="5"/>
      <c r="AH77" s="5"/>
      <c r="AI77" s="5"/>
      <c r="AJ77" s="5"/>
      <c r="AK77" s="5"/>
      <c r="AL77" s="5"/>
      <c r="AM77" s="5"/>
      <c r="AN77" s="5"/>
      <c r="AO77" s="95"/>
    </row>
    <row r="78" spans="1:41" ht="31.5" hidden="1" outlineLevel="7" x14ac:dyDescent="0.2">
      <c r="A78" s="103" t="s">
        <v>883</v>
      </c>
      <c r="B78" s="103" t="s">
        <v>92</v>
      </c>
      <c r="C78" s="10" t="s">
        <v>93</v>
      </c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  <c r="P78" s="5">
        <f>SUM(N78:O78)</f>
        <v>0</v>
      </c>
      <c r="Q78" s="5"/>
      <c r="R78" s="5"/>
      <c r="S78" s="5"/>
      <c r="T78" s="5"/>
      <c r="U78" s="5"/>
      <c r="V78" s="5"/>
      <c r="W78" s="5"/>
      <c r="X78" s="5"/>
      <c r="Y78" s="5"/>
      <c r="Z78" s="5"/>
      <c r="AA78" s="5"/>
      <c r="AB78" s="5"/>
      <c r="AC78" s="5"/>
      <c r="AD78" s="5"/>
      <c r="AE78" s="5"/>
      <c r="AF78" s="5"/>
      <c r="AG78" s="5"/>
      <c r="AH78" s="5"/>
      <c r="AI78" s="5"/>
      <c r="AJ78" s="5"/>
      <c r="AK78" s="5"/>
      <c r="AL78" s="5"/>
      <c r="AM78" s="5"/>
      <c r="AN78" s="5"/>
      <c r="AO78" s="95"/>
    </row>
    <row r="79" spans="1:41" ht="31.5" hidden="1" outlineLevel="7" x14ac:dyDescent="0.25">
      <c r="A79" s="37" t="s">
        <v>750</v>
      </c>
      <c r="B79" s="37"/>
      <c r="C79" s="38" t="s">
        <v>751</v>
      </c>
      <c r="D79" s="5"/>
      <c r="E79" s="5"/>
      <c r="F79" s="5"/>
      <c r="G79" s="5"/>
      <c r="H79" s="5"/>
      <c r="I79" s="5"/>
      <c r="J79" s="5"/>
      <c r="K79" s="4">
        <f t="shared" ref="K79:P79" si="207">K80</f>
        <v>1802.8</v>
      </c>
      <c r="L79" s="4">
        <f t="shared" si="207"/>
        <v>1802.8</v>
      </c>
      <c r="M79" s="4">
        <f t="shared" si="207"/>
        <v>0</v>
      </c>
      <c r="N79" s="4">
        <f t="shared" si="207"/>
        <v>1802.8</v>
      </c>
      <c r="O79" s="4">
        <f t="shared" si="207"/>
        <v>0</v>
      </c>
      <c r="P79" s="4">
        <f t="shared" si="207"/>
        <v>1802.8</v>
      </c>
      <c r="Q79" s="5"/>
      <c r="R79" s="5"/>
      <c r="S79" s="5"/>
      <c r="T79" s="5"/>
      <c r="U79" s="5"/>
      <c r="V79" s="5"/>
      <c r="W79" s="5"/>
      <c r="X79" s="5"/>
      <c r="Y79" s="5"/>
      <c r="Z79" s="5"/>
      <c r="AA79" s="5"/>
      <c r="AB79" s="5"/>
      <c r="AC79" s="5"/>
      <c r="AD79" s="5"/>
      <c r="AE79" s="5"/>
      <c r="AF79" s="5"/>
      <c r="AG79" s="5"/>
      <c r="AH79" s="5"/>
      <c r="AI79" s="5"/>
      <c r="AJ79" s="5"/>
      <c r="AK79" s="5"/>
      <c r="AL79" s="5"/>
      <c r="AM79" s="5"/>
      <c r="AN79" s="5"/>
      <c r="AO79" s="95"/>
    </row>
    <row r="80" spans="1:41" ht="31.5" hidden="1" outlineLevel="7" x14ac:dyDescent="0.25">
      <c r="A80" s="39" t="s">
        <v>750</v>
      </c>
      <c r="B80" s="39" t="s">
        <v>92</v>
      </c>
      <c r="C80" s="42" t="s">
        <v>584</v>
      </c>
      <c r="D80" s="5"/>
      <c r="E80" s="5"/>
      <c r="F80" s="5"/>
      <c r="G80" s="5"/>
      <c r="H80" s="5"/>
      <c r="I80" s="5"/>
      <c r="J80" s="5"/>
      <c r="K80" s="5">
        <v>1802.8</v>
      </c>
      <c r="L80" s="5">
        <f>SUM(J80:K80)</f>
        <v>1802.8</v>
      </c>
      <c r="M80" s="5"/>
      <c r="N80" s="5">
        <f>SUM(L80:M80)</f>
        <v>1802.8</v>
      </c>
      <c r="O80" s="5"/>
      <c r="P80" s="5">
        <f>SUM(N80:O80)</f>
        <v>1802.8</v>
      </c>
      <c r="Q80" s="5"/>
      <c r="R80" s="5"/>
      <c r="S80" s="5"/>
      <c r="T80" s="5"/>
      <c r="U80" s="5"/>
      <c r="V80" s="5"/>
      <c r="W80" s="5"/>
      <c r="X80" s="5"/>
      <c r="Y80" s="5"/>
      <c r="Z80" s="5"/>
      <c r="AA80" s="5"/>
      <c r="AB80" s="5"/>
      <c r="AC80" s="5"/>
      <c r="AD80" s="5"/>
      <c r="AE80" s="5"/>
      <c r="AF80" s="5"/>
      <c r="AG80" s="5"/>
      <c r="AH80" s="5"/>
      <c r="AI80" s="5"/>
      <c r="AJ80" s="5"/>
      <c r="AK80" s="5"/>
      <c r="AL80" s="5"/>
      <c r="AM80" s="5"/>
      <c r="AN80" s="5"/>
      <c r="AO80" s="95"/>
    </row>
    <row r="81" spans="1:41" ht="31.5" hidden="1" outlineLevel="7" x14ac:dyDescent="0.25">
      <c r="A81" s="37" t="s">
        <v>723</v>
      </c>
      <c r="B81" s="37"/>
      <c r="C81" s="38" t="s">
        <v>812</v>
      </c>
      <c r="D81" s="5"/>
      <c r="E81" s="5"/>
      <c r="F81" s="5"/>
      <c r="G81" s="4">
        <f t="shared" si="204"/>
        <v>87.188370000000006</v>
      </c>
      <c r="H81" s="4">
        <f t="shared" si="204"/>
        <v>87.188370000000006</v>
      </c>
      <c r="I81" s="4">
        <f t="shared" si="204"/>
        <v>0</v>
      </c>
      <c r="J81" s="4">
        <f t="shared" si="204"/>
        <v>87.188370000000006</v>
      </c>
      <c r="K81" s="5"/>
      <c r="L81" s="4">
        <f t="shared" si="204"/>
        <v>87.188370000000006</v>
      </c>
      <c r="M81" s="5"/>
      <c r="N81" s="4">
        <f t="shared" si="204"/>
        <v>87.188370000000006</v>
      </c>
      <c r="O81" s="5"/>
      <c r="P81" s="4">
        <f t="shared" si="204"/>
        <v>87.188370000000006</v>
      </c>
      <c r="Q81" s="5"/>
      <c r="R81" s="5"/>
      <c r="S81" s="5"/>
      <c r="T81" s="5"/>
      <c r="U81" s="5"/>
      <c r="V81" s="4">
        <f t="shared" si="205"/>
        <v>0</v>
      </c>
      <c r="W81" s="4">
        <f t="shared" si="205"/>
        <v>0</v>
      </c>
      <c r="X81" s="5"/>
      <c r="Y81" s="5"/>
      <c r="Z81" s="5"/>
      <c r="AA81" s="5"/>
      <c r="AB81" s="5"/>
      <c r="AC81" s="5"/>
      <c r="AD81" s="5"/>
      <c r="AE81" s="5"/>
      <c r="AF81" s="5"/>
      <c r="AG81" s="5"/>
      <c r="AH81" s="5"/>
      <c r="AI81" s="5"/>
      <c r="AJ81" s="5"/>
      <c r="AK81" s="5"/>
      <c r="AL81" s="5"/>
      <c r="AM81" s="5"/>
      <c r="AN81" s="5"/>
      <c r="AO81" s="95"/>
    </row>
    <row r="82" spans="1:41" ht="31.5" hidden="1" outlineLevel="7" x14ac:dyDescent="0.25">
      <c r="A82" s="39" t="s">
        <v>723</v>
      </c>
      <c r="B82" s="39" t="s">
        <v>92</v>
      </c>
      <c r="C82" s="42" t="s">
        <v>584</v>
      </c>
      <c r="D82" s="5"/>
      <c r="E82" s="5"/>
      <c r="F82" s="5"/>
      <c r="G82" s="44">
        <v>87.188370000000006</v>
      </c>
      <c r="H82" s="5">
        <f>SUM(F82:G82)</f>
        <v>87.188370000000006</v>
      </c>
      <c r="I82" s="44"/>
      <c r="J82" s="5">
        <f>SUM(H82:I82)</f>
        <v>87.188370000000006</v>
      </c>
      <c r="K82" s="5"/>
      <c r="L82" s="5">
        <f>SUM(J82:K82)</f>
        <v>87.188370000000006</v>
      </c>
      <c r="M82" s="5"/>
      <c r="N82" s="5">
        <f>SUM(L82:M82)</f>
        <v>87.188370000000006</v>
      </c>
      <c r="O82" s="5"/>
      <c r="P82" s="5">
        <f>SUM(N82:O82)</f>
        <v>87.188370000000006</v>
      </c>
      <c r="Q82" s="5"/>
      <c r="R82" s="5"/>
      <c r="S82" s="5"/>
      <c r="T82" s="5"/>
      <c r="U82" s="5"/>
      <c r="V82" s="44"/>
      <c r="W82" s="5">
        <f>SUM(U82:V82)</f>
        <v>0</v>
      </c>
      <c r="X82" s="5"/>
      <c r="Y82" s="5"/>
      <c r="Z82" s="5"/>
      <c r="AA82" s="5"/>
      <c r="AB82" s="5"/>
      <c r="AC82" s="5"/>
      <c r="AD82" s="5"/>
      <c r="AE82" s="5"/>
      <c r="AF82" s="5"/>
      <c r="AG82" s="5"/>
      <c r="AH82" s="5"/>
      <c r="AI82" s="5"/>
      <c r="AJ82" s="5"/>
      <c r="AK82" s="5"/>
      <c r="AL82" s="5"/>
      <c r="AM82" s="5"/>
      <c r="AN82" s="5"/>
      <c r="AO82" s="95"/>
    </row>
    <row r="83" spans="1:41" ht="31.5" outlineLevel="4" collapsed="1" x14ac:dyDescent="0.25">
      <c r="A83" s="102" t="s">
        <v>399</v>
      </c>
      <c r="B83" s="102"/>
      <c r="C83" s="18" t="s">
        <v>400</v>
      </c>
      <c r="D83" s="4">
        <f>D84+D86+D88+D90+D95+D101+D103+D105+D107</f>
        <v>1274725.26</v>
      </c>
      <c r="E83" s="4">
        <f t="shared" ref="E83:AH83" si="208">E84+E86+E88+E90+E95+E101+E103+E105+E107</f>
        <v>2513.8000000000002</v>
      </c>
      <c r="F83" s="4">
        <f t="shared" si="208"/>
        <v>1277239.06</v>
      </c>
      <c r="G83" s="4">
        <f t="shared" si="208"/>
        <v>0</v>
      </c>
      <c r="H83" s="4">
        <f t="shared" si="208"/>
        <v>1277239.06</v>
      </c>
      <c r="I83" s="4">
        <f t="shared" si="208"/>
        <v>461.74799999999999</v>
      </c>
      <c r="J83" s="4">
        <f t="shared" si="208"/>
        <v>1277700.808</v>
      </c>
      <c r="K83" s="4">
        <f t="shared" ref="K83:L83" si="209">K84+K86+K88+K90+K95+K101+K103+K105+K107</f>
        <v>7595.5</v>
      </c>
      <c r="L83" s="4">
        <f t="shared" si="209"/>
        <v>1285296.308</v>
      </c>
      <c r="M83" s="4">
        <f t="shared" ref="M83:N83" si="210">M84+M86+M88+M90+M95+M101+M103+M105+M107</f>
        <v>0</v>
      </c>
      <c r="N83" s="4">
        <f t="shared" si="210"/>
        <v>1285296.308</v>
      </c>
      <c r="O83" s="4">
        <f t="shared" ref="O83:P83" si="211">O84+O86+O88+O90+O95+O101+O103+O105+O107</f>
        <v>-4740.8557300000002</v>
      </c>
      <c r="P83" s="4">
        <f t="shared" si="211"/>
        <v>1280555.45227</v>
      </c>
      <c r="Q83" s="4">
        <f t="shared" si="208"/>
        <v>1271558.0100000002</v>
      </c>
      <c r="R83" s="4">
        <f t="shared" si="208"/>
        <v>9771.5999999999985</v>
      </c>
      <c r="S83" s="4">
        <f t="shared" si="208"/>
        <v>1281329.6100000003</v>
      </c>
      <c r="T83" s="4">
        <f t="shared" si="208"/>
        <v>0</v>
      </c>
      <c r="U83" s="4">
        <f t="shared" si="208"/>
        <v>1281329.6100000003</v>
      </c>
      <c r="V83" s="4">
        <f t="shared" si="208"/>
        <v>0</v>
      </c>
      <c r="W83" s="4">
        <f t="shared" si="208"/>
        <v>1281329.6100000003</v>
      </c>
      <c r="X83" s="4">
        <f t="shared" si="208"/>
        <v>2215.3000000000002</v>
      </c>
      <c r="Y83" s="4">
        <f t="shared" si="208"/>
        <v>1283544.9100000004</v>
      </c>
      <c r="Z83" s="4">
        <f t="shared" ref="Z83:AA83" si="212">Z84+Z86+Z88+Z90+Z95+Z101+Z103+Z105+Z107</f>
        <v>0</v>
      </c>
      <c r="AA83" s="4">
        <f t="shared" si="212"/>
        <v>1283544.9100000004</v>
      </c>
      <c r="AB83" s="4">
        <f t="shared" ref="AB83:AC83" si="213">AB84+AB86+AB88+AB90+AB95+AB101+AB103+AB105+AB107</f>
        <v>0</v>
      </c>
      <c r="AC83" s="4">
        <f t="shared" si="213"/>
        <v>1283544.9100000004</v>
      </c>
      <c r="AD83" s="4">
        <f t="shared" si="208"/>
        <v>1276929.5500000003</v>
      </c>
      <c r="AE83" s="4">
        <f t="shared" si="208"/>
        <v>4123.7000000000007</v>
      </c>
      <c r="AF83" s="4">
        <f t="shared" si="208"/>
        <v>1281053.2500000002</v>
      </c>
      <c r="AG83" s="4">
        <f t="shared" si="208"/>
        <v>0</v>
      </c>
      <c r="AH83" s="4">
        <f t="shared" si="208"/>
        <v>1281053.2500000002</v>
      </c>
      <c r="AI83" s="4">
        <f t="shared" ref="AI83:AN83" si="214">AI84+AI86+AI88+AI90+AI95+AI101+AI103+AI105+AI107</f>
        <v>1470.52</v>
      </c>
      <c r="AJ83" s="4">
        <f t="shared" si="214"/>
        <v>1282523.7700000003</v>
      </c>
      <c r="AK83" s="4">
        <f t="shared" si="214"/>
        <v>0</v>
      </c>
      <c r="AL83" s="4">
        <f t="shared" si="214"/>
        <v>1282523.7700000003</v>
      </c>
      <c r="AM83" s="4">
        <f t="shared" si="214"/>
        <v>0</v>
      </c>
      <c r="AN83" s="4">
        <f t="shared" si="214"/>
        <v>1282523.7700000003</v>
      </c>
      <c r="AO83" s="95"/>
    </row>
    <row r="84" spans="1:41" ht="47.25" hidden="1" outlineLevel="5" x14ac:dyDescent="0.25">
      <c r="A84" s="102" t="s">
        <v>401</v>
      </c>
      <c r="B84" s="102"/>
      <c r="C84" s="18" t="s">
        <v>402</v>
      </c>
      <c r="D84" s="4">
        <f>D85</f>
        <v>16201.1</v>
      </c>
      <c r="E84" s="4">
        <f t="shared" ref="E84:P84" si="215">E85</f>
        <v>0</v>
      </c>
      <c r="F84" s="4">
        <f t="shared" si="215"/>
        <v>16201.1</v>
      </c>
      <c r="G84" s="4">
        <f t="shared" si="215"/>
        <v>0</v>
      </c>
      <c r="H84" s="4">
        <f t="shared" si="215"/>
        <v>16201.1</v>
      </c>
      <c r="I84" s="4">
        <f t="shared" si="215"/>
        <v>461.74799999999999</v>
      </c>
      <c r="J84" s="4">
        <f t="shared" si="215"/>
        <v>16662.848000000002</v>
      </c>
      <c r="K84" s="4">
        <f t="shared" si="215"/>
        <v>0</v>
      </c>
      <c r="L84" s="4">
        <f t="shared" si="215"/>
        <v>16662.848000000002</v>
      </c>
      <c r="M84" s="4">
        <f t="shared" si="215"/>
        <v>0</v>
      </c>
      <c r="N84" s="4">
        <f t="shared" si="215"/>
        <v>16662.848000000002</v>
      </c>
      <c r="O84" s="4">
        <f t="shared" si="215"/>
        <v>0</v>
      </c>
      <c r="P84" s="4">
        <f t="shared" si="215"/>
        <v>16662.848000000002</v>
      </c>
      <c r="Q84" s="4">
        <f>Q85</f>
        <v>14620</v>
      </c>
      <c r="R84" s="4">
        <f t="shared" ref="R84:AC84" si="216">R85</f>
        <v>0</v>
      </c>
      <c r="S84" s="4">
        <f t="shared" si="216"/>
        <v>14620</v>
      </c>
      <c r="T84" s="4">
        <f t="shared" si="216"/>
        <v>0</v>
      </c>
      <c r="U84" s="4">
        <f t="shared" si="216"/>
        <v>14620</v>
      </c>
      <c r="V84" s="4">
        <f t="shared" si="216"/>
        <v>0</v>
      </c>
      <c r="W84" s="4">
        <f t="shared" si="216"/>
        <v>14620</v>
      </c>
      <c r="X84" s="4">
        <f t="shared" si="216"/>
        <v>0</v>
      </c>
      <c r="Y84" s="4">
        <f t="shared" si="216"/>
        <v>14620</v>
      </c>
      <c r="Z84" s="4">
        <f t="shared" si="216"/>
        <v>0</v>
      </c>
      <c r="AA84" s="4">
        <f t="shared" si="216"/>
        <v>14620</v>
      </c>
      <c r="AB84" s="4">
        <f t="shared" si="216"/>
        <v>0</v>
      </c>
      <c r="AC84" s="4">
        <f t="shared" si="216"/>
        <v>14620</v>
      </c>
      <c r="AD84" s="4">
        <f>AD85</f>
        <v>14600</v>
      </c>
      <c r="AE84" s="4">
        <f t="shared" ref="AE84:AN84" si="217">AE85</f>
        <v>0</v>
      </c>
      <c r="AF84" s="4">
        <f t="shared" si="217"/>
        <v>14600</v>
      </c>
      <c r="AG84" s="4">
        <f t="shared" si="217"/>
        <v>0</v>
      </c>
      <c r="AH84" s="4">
        <f t="shared" si="217"/>
        <v>14600</v>
      </c>
      <c r="AI84" s="4">
        <f t="shared" si="217"/>
        <v>0</v>
      </c>
      <c r="AJ84" s="4">
        <f t="shared" si="217"/>
        <v>14600</v>
      </c>
      <c r="AK84" s="4">
        <f t="shared" si="217"/>
        <v>0</v>
      </c>
      <c r="AL84" s="4">
        <f t="shared" si="217"/>
        <v>14600</v>
      </c>
      <c r="AM84" s="4">
        <f t="shared" si="217"/>
        <v>0</v>
      </c>
      <c r="AN84" s="4">
        <f t="shared" si="217"/>
        <v>14600</v>
      </c>
      <c r="AO84" s="95"/>
    </row>
    <row r="85" spans="1:41" ht="31.5" hidden="1" outlineLevel="7" x14ac:dyDescent="0.25">
      <c r="A85" s="103" t="s">
        <v>401</v>
      </c>
      <c r="B85" s="103" t="s">
        <v>92</v>
      </c>
      <c r="C85" s="17" t="s">
        <v>93</v>
      </c>
      <c r="D85" s="5">
        <v>16201.1</v>
      </c>
      <c r="E85" s="5"/>
      <c r="F85" s="5">
        <f>SUM(D85:E85)</f>
        <v>16201.1</v>
      </c>
      <c r="G85" s="5"/>
      <c r="H85" s="5">
        <f>SUM(F85:G85)</f>
        <v>16201.1</v>
      </c>
      <c r="I85" s="5">
        <v>461.74799999999999</v>
      </c>
      <c r="J85" s="5">
        <f>SUM(H85:I85)</f>
        <v>16662.848000000002</v>
      </c>
      <c r="K85" s="5"/>
      <c r="L85" s="5">
        <f>SUM(J85:K85)</f>
        <v>16662.848000000002</v>
      </c>
      <c r="M85" s="5"/>
      <c r="N85" s="5">
        <f>SUM(L85:M85)</f>
        <v>16662.848000000002</v>
      </c>
      <c r="O85" s="5"/>
      <c r="P85" s="5">
        <f>SUM(N85:O85)</f>
        <v>16662.848000000002</v>
      </c>
      <c r="Q85" s="5">
        <v>14620</v>
      </c>
      <c r="R85" s="5"/>
      <c r="S85" s="5">
        <f>SUM(Q85:R85)</f>
        <v>14620</v>
      </c>
      <c r="T85" s="5"/>
      <c r="U85" s="5">
        <f>SUM(S85:T85)</f>
        <v>14620</v>
      </c>
      <c r="V85" s="5"/>
      <c r="W85" s="5">
        <f>SUM(U85:V85)</f>
        <v>14620</v>
      </c>
      <c r="X85" s="5"/>
      <c r="Y85" s="5">
        <f>SUM(W85:X85)</f>
        <v>14620</v>
      </c>
      <c r="Z85" s="5"/>
      <c r="AA85" s="5">
        <f>SUM(Y85:Z85)</f>
        <v>14620</v>
      </c>
      <c r="AB85" s="5"/>
      <c r="AC85" s="5">
        <f>SUM(AA85:AB85)</f>
        <v>14620</v>
      </c>
      <c r="AD85" s="5">
        <v>14600</v>
      </c>
      <c r="AE85" s="5"/>
      <c r="AF85" s="5">
        <f>SUM(AD85:AE85)</f>
        <v>14600</v>
      </c>
      <c r="AG85" s="5"/>
      <c r="AH85" s="5">
        <f>SUM(AF85:AG85)</f>
        <v>14600</v>
      </c>
      <c r="AI85" s="5"/>
      <c r="AJ85" s="5">
        <f>SUM(AH85:AI85)</f>
        <v>14600</v>
      </c>
      <c r="AK85" s="5"/>
      <c r="AL85" s="5">
        <f>SUM(AJ85:AK85)</f>
        <v>14600</v>
      </c>
      <c r="AM85" s="5"/>
      <c r="AN85" s="5">
        <f>SUM(AL85:AM85)</f>
        <v>14600</v>
      </c>
      <c r="AO85" s="95"/>
    </row>
    <row r="86" spans="1:41" ht="15.75" hidden="1" outlineLevel="5" x14ac:dyDescent="0.25">
      <c r="A86" s="102" t="s">
        <v>420</v>
      </c>
      <c r="B86" s="102"/>
      <c r="C86" s="18" t="s">
        <v>421</v>
      </c>
      <c r="D86" s="4">
        <f>D87</f>
        <v>5665.9</v>
      </c>
      <c r="E86" s="4">
        <f t="shared" ref="E86:P86" si="218">E87</f>
        <v>0</v>
      </c>
      <c r="F86" s="4">
        <f t="shared" si="218"/>
        <v>5665.9</v>
      </c>
      <c r="G86" s="4">
        <f t="shared" si="218"/>
        <v>0</v>
      </c>
      <c r="H86" s="4">
        <f t="shared" si="218"/>
        <v>5665.9</v>
      </c>
      <c r="I86" s="4">
        <f t="shared" si="218"/>
        <v>0</v>
      </c>
      <c r="J86" s="4">
        <f t="shared" si="218"/>
        <v>5665.9</v>
      </c>
      <c r="K86" s="4">
        <f t="shared" si="218"/>
        <v>0</v>
      </c>
      <c r="L86" s="4">
        <f t="shared" si="218"/>
        <v>5665.9</v>
      </c>
      <c r="M86" s="4">
        <f t="shared" si="218"/>
        <v>0</v>
      </c>
      <c r="N86" s="4">
        <f t="shared" si="218"/>
        <v>5665.9</v>
      </c>
      <c r="O86" s="4">
        <f t="shared" si="218"/>
        <v>0</v>
      </c>
      <c r="P86" s="4">
        <f t="shared" si="218"/>
        <v>5665.9</v>
      </c>
      <c r="Q86" s="4">
        <f>Q87</f>
        <v>5666</v>
      </c>
      <c r="R86" s="4">
        <f t="shared" ref="R86:AC86" si="219">R87</f>
        <v>0</v>
      </c>
      <c r="S86" s="4">
        <f t="shared" si="219"/>
        <v>5666</v>
      </c>
      <c r="T86" s="4">
        <f t="shared" si="219"/>
        <v>0</v>
      </c>
      <c r="U86" s="4">
        <f t="shared" si="219"/>
        <v>5666</v>
      </c>
      <c r="V86" s="4">
        <f t="shared" si="219"/>
        <v>0</v>
      </c>
      <c r="W86" s="4">
        <f t="shared" si="219"/>
        <v>5666</v>
      </c>
      <c r="X86" s="4">
        <f t="shared" si="219"/>
        <v>0</v>
      </c>
      <c r="Y86" s="4">
        <f t="shared" si="219"/>
        <v>5666</v>
      </c>
      <c r="Z86" s="4">
        <f t="shared" si="219"/>
        <v>0</v>
      </c>
      <c r="AA86" s="4">
        <f t="shared" si="219"/>
        <v>5666</v>
      </c>
      <c r="AB86" s="4">
        <f t="shared" si="219"/>
        <v>0</v>
      </c>
      <c r="AC86" s="4">
        <f t="shared" si="219"/>
        <v>5666</v>
      </c>
      <c r="AD86" s="4">
        <f>AD87</f>
        <v>5666</v>
      </c>
      <c r="AE86" s="4">
        <f t="shared" ref="AE86:AN86" si="220">AE87</f>
        <v>0</v>
      </c>
      <c r="AF86" s="4">
        <f t="shared" si="220"/>
        <v>5666</v>
      </c>
      <c r="AG86" s="4">
        <f t="shared" si="220"/>
        <v>0</v>
      </c>
      <c r="AH86" s="4">
        <f t="shared" si="220"/>
        <v>5666</v>
      </c>
      <c r="AI86" s="4">
        <f t="shared" si="220"/>
        <v>0</v>
      </c>
      <c r="AJ86" s="4">
        <f t="shared" si="220"/>
        <v>5666</v>
      </c>
      <c r="AK86" s="4">
        <f t="shared" si="220"/>
        <v>0</v>
      </c>
      <c r="AL86" s="4">
        <f t="shared" si="220"/>
        <v>5666</v>
      </c>
      <c r="AM86" s="4">
        <f t="shared" si="220"/>
        <v>0</v>
      </c>
      <c r="AN86" s="4">
        <f t="shared" si="220"/>
        <v>5666</v>
      </c>
      <c r="AO86" s="95"/>
    </row>
    <row r="87" spans="1:41" ht="31.5" hidden="1" outlineLevel="7" x14ac:dyDescent="0.25">
      <c r="A87" s="103" t="s">
        <v>420</v>
      </c>
      <c r="B87" s="103" t="s">
        <v>92</v>
      </c>
      <c r="C87" s="17" t="s">
        <v>93</v>
      </c>
      <c r="D87" s="5">
        <v>5665.9</v>
      </c>
      <c r="E87" s="5"/>
      <c r="F87" s="5">
        <f>SUM(D87:E87)</f>
        <v>5665.9</v>
      </c>
      <c r="G87" s="5"/>
      <c r="H87" s="5">
        <f>SUM(F87:G87)</f>
        <v>5665.9</v>
      </c>
      <c r="I87" s="5"/>
      <c r="J87" s="5">
        <f>SUM(H87:I87)</f>
        <v>5665.9</v>
      </c>
      <c r="K87" s="5"/>
      <c r="L87" s="5">
        <f>SUM(J87:K87)</f>
        <v>5665.9</v>
      </c>
      <c r="M87" s="5"/>
      <c r="N87" s="5">
        <f>SUM(L87:M87)</f>
        <v>5665.9</v>
      </c>
      <c r="O87" s="5"/>
      <c r="P87" s="5">
        <f>SUM(N87:O87)</f>
        <v>5665.9</v>
      </c>
      <c r="Q87" s="5">
        <v>5666</v>
      </c>
      <c r="R87" s="5"/>
      <c r="S87" s="5">
        <f>SUM(Q87:R87)</f>
        <v>5666</v>
      </c>
      <c r="T87" s="5"/>
      <c r="U87" s="5">
        <f>SUM(S87:T87)</f>
        <v>5666</v>
      </c>
      <c r="V87" s="5"/>
      <c r="W87" s="5">
        <f>SUM(U87:V87)</f>
        <v>5666</v>
      </c>
      <c r="X87" s="5"/>
      <c r="Y87" s="5">
        <f>SUM(W87:X87)</f>
        <v>5666</v>
      </c>
      <c r="Z87" s="5"/>
      <c r="AA87" s="5">
        <f>SUM(Y87:Z87)</f>
        <v>5666</v>
      </c>
      <c r="AB87" s="5"/>
      <c r="AC87" s="5">
        <f>SUM(AA87:AB87)</f>
        <v>5666</v>
      </c>
      <c r="AD87" s="5">
        <v>5666</v>
      </c>
      <c r="AE87" s="5"/>
      <c r="AF87" s="5">
        <f>SUM(AD87:AE87)</f>
        <v>5666</v>
      </c>
      <c r="AG87" s="5"/>
      <c r="AH87" s="5">
        <f>SUM(AF87:AG87)</f>
        <v>5666</v>
      </c>
      <c r="AI87" s="5"/>
      <c r="AJ87" s="5">
        <f>SUM(AH87:AI87)</f>
        <v>5666</v>
      </c>
      <c r="AK87" s="5"/>
      <c r="AL87" s="5">
        <f>SUM(AJ87:AK87)</f>
        <v>5666</v>
      </c>
      <c r="AM87" s="5"/>
      <c r="AN87" s="5">
        <f>SUM(AL87:AM87)</f>
        <v>5666</v>
      </c>
      <c r="AO87" s="95"/>
    </row>
    <row r="88" spans="1:41" ht="47.25" hidden="1" outlineLevel="5" x14ac:dyDescent="0.25">
      <c r="A88" s="102" t="s">
        <v>409</v>
      </c>
      <c r="B88" s="102"/>
      <c r="C88" s="18" t="s">
        <v>410</v>
      </c>
      <c r="D88" s="4">
        <f>D89</f>
        <v>54531.7</v>
      </c>
      <c r="E88" s="4">
        <f t="shared" ref="E88:P88" si="221">E89</f>
        <v>0</v>
      </c>
      <c r="F88" s="4">
        <f t="shared" si="221"/>
        <v>54531.7</v>
      </c>
      <c r="G88" s="4">
        <f t="shared" si="221"/>
        <v>0</v>
      </c>
      <c r="H88" s="4">
        <f t="shared" si="221"/>
        <v>54531.7</v>
      </c>
      <c r="I88" s="4">
        <f t="shared" si="221"/>
        <v>0</v>
      </c>
      <c r="J88" s="4">
        <f t="shared" si="221"/>
        <v>54531.7</v>
      </c>
      <c r="K88" s="4">
        <f t="shared" si="221"/>
        <v>0</v>
      </c>
      <c r="L88" s="4">
        <f t="shared" si="221"/>
        <v>54531.7</v>
      </c>
      <c r="M88" s="4">
        <f t="shared" si="221"/>
        <v>0</v>
      </c>
      <c r="N88" s="4">
        <f t="shared" si="221"/>
        <v>54531.7</v>
      </c>
      <c r="O88" s="4">
        <f t="shared" si="221"/>
        <v>0</v>
      </c>
      <c r="P88" s="4">
        <f t="shared" si="221"/>
        <v>54531.7</v>
      </c>
      <c r="Q88" s="4">
        <f>Q89</f>
        <v>54531.7</v>
      </c>
      <c r="R88" s="4">
        <f t="shared" ref="R88:AC88" si="222">R89</f>
        <v>0</v>
      </c>
      <c r="S88" s="4">
        <f t="shared" si="222"/>
        <v>54531.7</v>
      </c>
      <c r="T88" s="4">
        <f t="shared" si="222"/>
        <v>0</v>
      </c>
      <c r="U88" s="4">
        <f t="shared" si="222"/>
        <v>54531.7</v>
      </c>
      <c r="V88" s="4">
        <f t="shared" si="222"/>
        <v>0</v>
      </c>
      <c r="W88" s="4">
        <f t="shared" si="222"/>
        <v>54531.7</v>
      </c>
      <c r="X88" s="4">
        <f t="shared" si="222"/>
        <v>0</v>
      </c>
      <c r="Y88" s="4">
        <f t="shared" si="222"/>
        <v>54531.7</v>
      </c>
      <c r="Z88" s="4">
        <f t="shared" si="222"/>
        <v>0</v>
      </c>
      <c r="AA88" s="4">
        <f t="shared" si="222"/>
        <v>54531.7</v>
      </c>
      <c r="AB88" s="4">
        <f t="shared" si="222"/>
        <v>0</v>
      </c>
      <c r="AC88" s="4">
        <f t="shared" si="222"/>
        <v>54531.7</v>
      </c>
      <c r="AD88" s="4">
        <f>AD89</f>
        <v>57226.8</v>
      </c>
      <c r="AE88" s="4">
        <f t="shared" ref="AE88:AN88" si="223">AE89</f>
        <v>-5659.8</v>
      </c>
      <c r="AF88" s="4">
        <f t="shared" si="223"/>
        <v>51567</v>
      </c>
      <c r="AG88" s="4">
        <f t="shared" si="223"/>
        <v>0</v>
      </c>
      <c r="AH88" s="4">
        <f t="shared" si="223"/>
        <v>51567</v>
      </c>
      <c r="AI88" s="4">
        <f t="shared" si="223"/>
        <v>0</v>
      </c>
      <c r="AJ88" s="4">
        <f t="shared" si="223"/>
        <v>51567</v>
      </c>
      <c r="AK88" s="4">
        <f t="shared" si="223"/>
        <v>0</v>
      </c>
      <c r="AL88" s="4">
        <f t="shared" si="223"/>
        <v>51567</v>
      </c>
      <c r="AM88" s="4">
        <f t="shared" si="223"/>
        <v>0</v>
      </c>
      <c r="AN88" s="4">
        <f t="shared" si="223"/>
        <v>51567</v>
      </c>
      <c r="AO88" s="95"/>
    </row>
    <row r="89" spans="1:41" ht="31.5" hidden="1" outlineLevel="7" x14ac:dyDescent="0.25">
      <c r="A89" s="103" t="s">
        <v>409</v>
      </c>
      <c r="B89" s="103" t="s">
        <v>92</v>
      </c>
      <c r="C89" s="17" t="s">
        <v>93</v>
      </c>
      <c r="D89" s="5">
        <v>54531.7</v>
      </c>
      <c r="E89" s="5"/>
      <c r="F89" s="5">
        <f>SUM(D89:E89)</f>
        <v>54531.7</v>
      </c>
      <c r="G89" s="5"/>
      <c r="H89" s="5">
        <f>SUM(F89:G89)</f>
        <v>54531.7</v>
      </c>
      <c r="I89" s="5"/>
      <c r="J89" s="5">
        <f>SUM(H89:I89)</f>
        <v>54531.7</v>
      </c>
      <c r="K89" s="5"/>
      <c r="L89" s="5">
        <f>SUM(J89:K89)</f>
        <v>54531.7</v>
      </c>
      <c r="M89" s="5"/>
      <c r="N89" s="5">
        <f>SUM(L89:M89)</f>
        <v>54531.7</v>
      </c>
      <c r="O89" s="5"/>
      <c r="P89" s="5">
        <f>SUM(N89:O89)</f>
        <v>54531.7</v>
      </c>
      <c r="Q89" s="5">
        <v>54531.7</v>
      </c>
      <c r="R89" s="5"/>
      <c r="S89" s="5">
        <f>SUM(Q89:R89)</f>
        <v>54531.7</v>
      </c>
      <c r="T89" s="5"/>
      <c r="U89" s="5">
        <f>SUM(S89:T89)</f>
        <v>54531.7</v>
      </c>
      <c r="V89" s="5"/>
      <c r="W89" s="5">
        <f>SUM(U89:V89)</f>
        <v>54531.7</v>
      </c>
      <c r="X89" s="5"/>
      <c r="Y89" s="5">
        <f>SUM(W89:X89)</f>
        <v>54531.7</v>
      </c>
      <c r="Z89" s="5"/>
      <c r="AA89" s="5">
        <f>SUM(Y89:Z89)</f>
        <v>54531.7</v>
      </c>
      <c r="AB89" s="5"/>
      <c r="AC89" s="5">
        <f>SUM(AA89:AB89)</f>
        <v>54531.7</v>
      </c>
      <c r="AD89" s="5">
        <v>57226.8</v>
      </c>
      <c r="AE89" s="5">
        <v>-5659.8</v>
      </c>
      <c r="AF89" s="5">
        <f>SUM(AD89:AE89)</f>
        <v>51567</v>
      </c>
      <c r="AG89" s="5"/>
      <c r="AH89" s="5">
        <f>SUM(AF89:AG89)</f>
        <v>51567</v>
      </c>
      <c r="AI89" s="5"/>
      <c r="AJ89" s="5">
        <f>SUM(AH89:AI89)</f>
        <v>51567</v>
      </c>
      <c r="AK89" s="5"/>
      <c r="AL89" s="5">
        <f>SUM(AJ89:AK89)</f>
        <v>51567</v>
      </c>
      <c r="AM89" s="5"/>
      <c r="AN89" s="5">
        <f>SUM(AL89:AM89)</f>
        <v>51567</v>
      </c>
      <c r="AO89" s="95"/>
    </row>
    <row r="90" spans="1:41" ht="15.75" outlineLevel="5" collapsed="1" x14ac:dyDescent="0.25">
      <c r="A90" s="102" t="s">
        <v>422</v>
      </c>
      <c r="B90" s="102"/>
      <c r="C90" s="18" t="s">
        <v>423</v>
      </c>
      <c r="D90" s="4">
        <f>D91+D92+D93+D94</f>
        <v>23543.3</v>
      </c>
      <c r="E90" s="4">
        <f t="shared" ref="E90:L90" si="224">E91+E92+E93+E94</f>
        <v>99.3</v>
      </c>
      <c r="F90" s="4">
        <f t="shared" si="224"/>
        <v>23642.6</v>
      </c>
      <c r="G90" s="4">
        <f t="shared" si="224"/>
        <v>0</v>
      </c>
      <c r="H90" s="4">
        <f t="shared" si="224"/>
        <v>23642.6</v>
      </c>
      <c r="I90" s="4">
        <f t="shared" si="224"/>
        <v>0</v>
      </c>
      <c r="J90" s="4">
        <f t="shared" si="224"/>
        <v>23642.6</v>
      </c>
      <c r="K90" s="4">
        <f t="shared" si="224"/>
        <v>0</v>
      </c>
      <c r="L90" s="4">
        <f t="shared" si="224"/>
        <v>23642.6</v>
      </c>
      <c r="M90" s="4">
        <f t="shared" ref="M90:N90" si="225">M91+M92+M93+M94</f>
        <v>0</v>
      </c>
      <c r="N90" s="4">
        <f t="shared" si="225"/>
        <v>23642.6</v>
      </c>
      <c r="O90" s="4">
        <f t="shared" ref="O90:P90" si="226">O91+O92+O93+O94</f>
        <v>0</v>
      </c>
      <c r="P90" s="4">
        <f t="shared" si="226"/>
        <v>23642.6</v>
      </c>
      <c r="Q90" s="4">
        <f>Q91+Q92+Q93+Q94</f>
        <v>23543.3</v>
      </c>
      <c r="R90" s="4">
        <f t="shared" ref="R90:Y90" si="227">R91+R92+R93+R94</f>
        <v>99.3</v>
      </c>
      <c r="S90" s="4">
        <f t="shared" si="227"/>
        <v>23642.6</v>
      </c>
      <c r="T90" s="4">
        <f t="shared" si="227"/>
        <v>0</v>
      </c>
      <c r="U90" s="4">
        <f t="shared" si="227"/>
        <v>23642.6</v>
      </c>
      <c r="V90" s="4">
        <f t="shared" si="227"/>
        <v>0</v>
      </c>
      <c r="W90" s="4">
        <f t="shared" si="227"/>
        <v>23642.6</v>
      </c>
      <c r="X90" s="4">
        <f t="shared" si="227"/>
        <v>0</v>
      </c>
      <c r="Y90" s="4">
        <f t="shared" si="227"/>
        <v>23642.6</v>
      </c>
      <c r="Z90" s="4">
        <f t="shared" ref="Z90:AA90" si="228">Z91+Z92+Z93+Z94</f>
        <v>0</v>
      </c>
      <c r="AA90" s="4">
        <f t="shared" si="228"/>
        <v>23642.6</v>
      </c>
      <c r="AB90" s="4">
        <f t="shared" ref="AB90:AC90" si="229">AB91+AB92+AB93+AB94</f>
        <v>0</v>
      </c>
      <c r="AC90" s="4">
        <f t="shared" si="229"/>
        <v>23642.6</v>
      </c>
      <c r="AD90" s="4">
        <f>AD91+AD92+AD93+AD94</f>
        <v>23543.3</v>
      </c>
      <c r="AE90" s="4">
        <f t="shared" ref="AE90:AH90" si="230">AE91+AE92+AE93+AE94</f>
        <v>99.3</v>
      </c>
      <c r="AF90" s="4">
        <f t="shared" si="230"/>
        <v>23642.6</v>
      </c>
      <c r="AG90" s="4">
        <f t="shared" si="230"/>
        <v>0</v>
      </c>
      <c r="AH90" s="4">
        <f t="shared" si="230"/>
        <v>23642.6</v>
      </c>
      <c r="AI90" s="4">
        <f t="shared" ref="AI90:AN90" si="231">AI91+AI92+AI93+AI94</f>
        <v>0</v>
      </c>
      <c r="AJ90" s="4">
        <f t="shared" si="231"/>
        <v>23642.6</v>
      </c>
      <c r="AK90" s="4">
        <f t="shared" si="231"/>
        <v>0</v>
      </c>
      <c r="AL90" s="4">
        <f t="shared" si="231"/>
        <v>23642.6</v>
      </c>
      <c r="AM90" s="4">
        <f t="shared" si="231"/>
        <v>0</v>
      </c>
      <c r="AN90" s="4">
        <f t="shared" si="231"/>
        <v>23642.6</v>
      </c>
      <c r="AO90" s="95"/>
    </row>
    <row r="91" spans="1:41" ht="31.5" outlineLevel="7" x14ac:dyDescent="0.25">
      <c r="A91" s="103" t="s">
        <v>422</v>
      </c>
      <c r="B91" s="103" t="s">
        <v>11</v>
      </c>
      <c r="C91" s="17" t="s">
        <v>12</v>
      </c>
      <c r="D91" s="5">
        <v>5808</v>
      </c>
      <c r="E91" s="5"/>
      <c r="F91" s="5">
        <f t="shared" ref="F91:F94" si="232">SUM(D91:E91)</f>
        <v>5808</v>
      </c>
      <c r="G91" s="5"/>
      <c r="H91" s="5">
        <f t="shared" ref="H91:H94" si="233">SUM(F91:G91)</f>
        <v>5808</v>
      </c>
      <c r="I91" s="5"/>
      <c r="J91" s="5">
        <f t="shared" ref="J91:J94" si="234">SUM(H91:I91)</f>
        <v>5808</v>
      </c>
      <c r="K91" s="5">
        <v>-5808</v>
      </c>
      <c r="L91" s="5"/>
      <c r="M91" s="5"/>
      <c r="N91" s="5"/>
      <c r="O91" s="5">
        <v>9.5</v>
      </c>
      <c r="P91" s="5">
        <f t="shared" ref="P91:P94" si="235">SUM(N91:O91)</f>
        <v>9.5</v>
      </c>
      <c r="Q91" s="5">
        <v>5808</v>
      </c>
      <c r="R91" s="5"/>
      <c r="S91" s="5">
        <f t="shared" ref="S91:S94" si="236">SUM(Q91:R91)</f>
        <v>5808</v>
      </c>
      <c r="T91" s="5"/>
      <c r="U91" s="5">
        <f t="shared" ref="U91:U94" si="237">SUM(S91:T91)</f>
        <v>5808</v>
      </c>
      <c r="V91" s="5"/>
      <c r="W91" s="5">
        <f t="shared" ref="W91:W94" si="238">SUM(U91:V91)</f>
        <v>5808</v>
      </c>
      <c r="X91" s="5"/>
      <c r="Y91" s="5">
        <f t="shared" ref="Y91:Y94" si="239">SUM(W91:X91)</f>
        <v>5808</v>
      </c>
      <c r="Z91" s="5"/>
      <c r="AA91" s="5">
        <f t="shared" ref="AA91:AA94" si="240">SUM(Y91:Z91)</f>
        <v>5808</v>
      </c>
      <c r="AB91" s="5"/>
      <c r="AC91" s="5">
        <f t="shared" ref="AC91:AC94" si="241">SUM(AA91:AB91)</f>
        <v>5808</v>
      </c>
      <c r="AD91" s="5">
        <v>5808</v>
      </c>
      <c r="AE91" s="5"/>
      <c r="AF91" s="5">
        <f t="shared" ref="AF91:AF94" si="242">SUM(AD91:AE91)</f>
        <v>5808</v>
      </c>
      <c r="AG91" s="5"/>
      <c r="AH91" s="5">
        <f t="shared" ref="AH91:AH94" si="243">SUM(AF91:AG91)</f>
        <v>5808</v>
      </c>
      <c r="AI91" s="5"/>
      <c r="AJ91" s="5">
        <f t="shared" ref="AJ91:AJ94" si="244">SUM(AH91:AI91)</f>
        <v>5808</v>
      </c>
      <c r="AK91" s="5"/>
      <c r="AL91" s="5">
        <f t="shared" ref="AL91:AL94" si="245">SUM(AJ91:AK91)</f>
        <v>5808</v>
      </c>
      <c r="AM91" s="5"/>
      <c r="AN91" s="5">
        <f t="shared" ref="AN91:AN94" si="246">SUM(AL91:AM91)</f>
        <v>5808</v>
      </c>
      <c r="AO91" s="95"/>
    </row>
    <row r="92" spans="1:41" ht="15.75" hidden="1" outlineLevel="7" x14ac:dyDescent="0.25">
      <c r="A92" s="103" t="s">
        <v>422</v>
      </c>
      <c r="B92" s="103" t="s">
        <v>33</v>
      </c>
      <c r="C92" s="17" t="s">
        <v>34</v>
      </c>
      <c r="D92" s="5">
        <v>341.7</v>
      </c>
      <c r="E92" s="5"/>
      <c r="F92" s="5">
        <f t="shared" si="232"/>
        <v>341.7</v>
      </c>
      <c r="G92" s="5"/>
      <c r="H92" s="5">
        <f t="shared" si="233"/>
        <v>341.7</v>
      </c>
      <c r="I92" s="5"/>
      <c r="J92" s="5">
        <f t="shared" si="234"/>
        <v>341.7</v>
      </c>
      <c r="K92" s="5"/>
      <c r="L92" s="5">
        <f t="shared" ref="L92:L94" si="247">SUM(J92:K92)</f>
        <v>341.7</v>
      </c>
      <c r="M92" s="5"/>
      <c r="N92" s="5">
        <f t="shared" ref="N92:N94" si="248">SUM(L92:M92)</f>
        <v>341.7</v>
      </c>
      <c r="O92" s="5"/>
      <c r="P92" s="5">
        <f t="shared" si="235"/>
        <v>341.7</v>
      </c>
      <c r="Q92" s="5">
        <v>341.7</v>
      </c>
      <c r="R92" s="5"/>
      <c r="S92" s="5">
        <f t="shared" si="236"/>
        <v>341.7</v>
      </c>
      <c r="T92" s="5"/>
      <c r="U92" s="5">
        <f t="shared" si="237"/>
        <v>341.7</v>
      </c>
      <c r="V92" s="5"/>
      <c r="W92" s="5">
        <f t="shared" si="238"/>
        <v>341.7</v>
      </c>
      <c r="X92" s="5"/>
      <c r="Y92" s="5">
        <f t="shared" si="239"/>
        <v>341.7</v>
      </c>
      <c r="Z92" s="5"/>
      <c r="AA92" s="5">
        <f t="shared" si="240"/>
        <v>341.7</v>
      </c>
      <c r="AB92" s="5"/>
      <c r="AC92" s="5">
        <f t="shared" si="241"/>
        <v>341.7</v>
      </c>
      <c r="AD92" s="5">
        <v>341.7</v>
      </c>
      <c r="AE92" s="5"/>
      <c r="AF92" s="5">
        <f t="shared" si="242"/>
        <v>341.7</v>
      </c>
      <c r="AG92" s="5"/>
      <c r="AH92" s="5">
        <f t="shared" si="243"/>
        <v>341.7</v>
      </c>
      <c r="AI92" s="5"/>
      <c r="AJ92" s="5">
        <f t="shared" si="244"/>
        <v>341.7</v>
      </c>
      <c r="AK92" s="5"/>
      <c r="AL92" s="5">
        <f t="shared" si="245"/>
        <v>341.7</v>
      </c>
      <c r="AM92" s="5"/>
      <c r="AN92" s="5">
        <f t="shared" si="246"/>
        <v>341.7</v>
      </c>
      <c r="AO92" s="95"/>
    </row>
    <row r="93" spans="1:41" ht="31.5" hidden="1" outlineLevel="7" x14ac:dyDescent="0.25">
      <c r="A93" s="103" t="s">
        <v>422</v>
      </c>
      <c r="B93" s="103" t="s">
        <v>92</v>
      </c>
      <c r="C93" s="17" t="s">
        <v>93</v>
      </c>
      <c r="D93" s="5">
        <v>9268.9</v>
      </c>
      <c r="E93" s="5">
        <v>99.3</v>
      </c>
      <c r="F93" s="5">
        <f t="shared" si="232"/>
        <v>9368.1999999999989</v>
      </c>
      <c r="G93" s="5"/>
      <c r="H93" s="5">
        <f t="shared" si="233"/>
        <v>9368.1999999999989</v>
      </c>
      <c r="I93" s="5"/>
      <c r="J93" s="5">
        <f t="shared" si="234"/>
        <v>9368.1999999999989</v>
      </c>
      <c r="K93" s="5"/>
      <c r="L93" s="5">
        <f t="shared" si="247"/>
        <v>9368.1999999999989</v>
      </c>
      <c r="M93" s="5"/>
      <c r="N93" s="5">
        <f t="shared" si="248"/>
        <v>9368.1999999999989</v>
      </c>
      <c r="O93" s="5"/>
      <c r="P93" s="5">
        <f t="shared" si="235"/>
        <v>9368.1999999999989</v>
      </c>
      <c r="Q93" s="5">
        <v>9268.9</v>
      </c>
      <c r="R93" s="5">
        <v>99.3</v>
      </c>
      <c r="S93" s="5">
        <f t="shared" si="236"/>
        <v>9368.1999999999989</v>
      </c>
      <c r="T93" s="5"/>
      <c r="U93" s="5">
        <f t="shared" si="237"/>
        <v>9368.1999999999989</v>
      </c>
      <c r="V93" s="5"/>
      <c r="W93" s="5">
        <f t="shared" si="238"/>
        <v>9368.1999999999989</v>
      </c>
      <c r="X93" s="5"/>
      <c r="Y93" s="5">
        <f t="shared" si="239"/>
        <v>9368.1999999999989</v>
      </c>
      <c r="Z93" s="5"/>
      <c r="AA93" s="5">
        <f t="shared" si="240"/>
        <v>9368.1999999999989</v>
      </c>
      <c r="AB93" s="5"/>
      <c r="AC93" s="5">
        <f t="shared" si="241"/>
        <v>9368.1999999999989</v>
      </c>
      <c r="AD93" s="5">
        <v>9268.9</v>
      </c>
      <c r="AE93" s="5">
        <v>99.3</v>
      </c>
      <c r="AF93" s="5">
        <f t="shared" si="242"/>
        <v>9368.1999999999989</v>
      </c>
      <c r="AG93" s="5"/>
      <c r="AH93" s="5">
        <f t="shared" si="243"/>
        <v>9368.1999999999989</v>
      </c>
      <c r="AI93" s="5"/>
      <c r="AJ93" s="5">
        <f t="shared" si="244"/>
        <v>9368.1999999999989</v>
      </c>
      <c r="AK93" s="5"/>
      <c r="AL93" s="5">
        <f t="shared" si="245"/>
        <v>9368.1999999999989</v>
      </c>
      <c r="AM93" s="5"/>
      <c r="AN93" s="5">
        <f t="shared" si="246"/>
        <v>9368.1999999999989</v>
      </c>
      <c r="AO93" s="95"/>
    </row>
    <row r="94" spans="1:41" ht="15.75" outlineLevel="7" x14ac:dyDescent="0.25">
      <c r="A94" s="103" t="s">
        <v>422</v>
      </c>
      <c r="B94" s="103" t="s">
        <v>27</v>
      </c>
      <c r="C94" s="17" t="s">
        <v>28</v>
      </c>
      <c r="D94" s="5">
        <v>8124.7</v>
      </c>
      <c r="E94" s="5"/>
      <c r="F94" s="5">
        <f t="shared" si="232"/>
        <v>8124.7</v>
      </c>
      <c r="G94" s="5"/>
      <c r="H94" s="5">
        <f t="shared" si="233"/>
        <v>8124.7</v>
      </c>
      <c r="I94" s="5"/>
      <c r="J94" s="5">
        <f t="shared" si="234"/>
        <v>8124.7</v>
      </c>
      <c r="K94" s="5">
        <v>5808</v>
      </c>
      <c r="L94" s="5">
        <f t="shared" si="247"/>
        <v>13932.7</v>
      </c>
      <c r="M94" s="5"/>
      <c r="N94" s="5">
        <f t="shared" si="248"/>
        <v>13932.7</v>
      </c>
      <c r="O94" s="5">
        <v>-9.5</v>
      </c>
      <c r="P94" s="5">
        <f t="shared" si="235"/>
        <v>13923.2</v>
      </c>
      <c r="Q94" s="5">
        <v>8124.7</v>
      </c>
      <c r="R94" s="5"/>
      <c r="S94" s="5">
        <f t="shared" si="236"/>
        <v>8124.7</v>
      </c>
      <c r="T94" s="5"/>
      <c r="U94" s="5">
        <f t="shared" si="237"/>
        <v>8124.7</v>
      </c>
      <c r="V94" s="5"/>
      <c r="W94" s="5">
        <f t="shared" si="238"/>
        <v>8124.7</v>
      </c>
      <c r="X94" s="5"/>
      <c r="Y94" s="5">
        <f t="shared" si="239"/>
        <v>8124.7</v>
      </c>
      <c r="Z94" s="5"/>
      <c r="AA94" s="5">
        <f t="shared" si="240"/>
        <v>8124.7</v>
      </c>
      <c r="AB94" s="5"/>
      <c r="AC94" s="5">
        <f t="shared" si="241"/>
        <v>8124.7</v>
      </c>
      <c r="AD94" s="5">
        <v>8124.7</v>
      </c>
      <c r="AE94" s="5"/>
      <c r="AF94" s="5">
        <f t="shared" si="242"/>
        <v>8124.7</v>
      </c>
      <c r="AG94" s="5"/>
      <c r="AH94" s="5">
        <f t="shared" si="243"/>
        <v>8124.7</v>
      </c>
      <c r="AI94" s="5"/>
      <c r="AJ94" s="5">
        <f t="shared" si="244"/>
        <v>8124.7</v>
      </c>
      <c r="AK94" s="5"/>
      <c r="AL94" s="5">
        <f t="shared" si="245"/>
        <v>8124.7</v>
      </c>
      <c r="AM94" s="5"/>
      <c r="AN94" s="5">
        <f t="shared" si="246"/>
        <v>8124.7</v>
      </c>
      <c r="AO94" s="95"/>
    </row>
    <row r="95" spans="1:41" ht="31.5" outlineLevel="7" x14ac:dyDescent="0.25">
      <c r="A95" s="102" t="s">
        <v>403</v>
      </c>
      <c r="B95" s="102"/>
      <c r="C95" s="18" t="s">
        <v>404</v>
      </c>
      <c r="D95" s="4">
        <f>D96+D97+D98+D99+D100</f>
        <v>1079801.3</v>
      </c>
      <c r="E95" s="4">
        <f t="shared" ref="E95:AH95" si="249">E96+E97+E98+E99+E100</f>
        <v>2414.5</v>
      </c>
      <c r="F95" s="4">
        <f t="shared" si="249"/>
        <v>1082215.8</v>
      </c>
      <c r="G95" s="4">
        <f t="shared" si="249"/>
        <v>0</v>
      </c>
      <c r="H95" s="4">
        <f t="shared" si="249"/>
        <v>1082215.8</v>
      </c>
      <c r="I95" s="4">
        <f t="shared" si="249"/>
        <v>0</v>
      </c>
      <c r="J95" s="4">
        <f t="shared" si="249"/>
        <v>1082215.8</v>
      </c>
      <c r="K95" s="4">
        <f t="shared" ref="K95:L95" si="250">K96+K97+K98+K99+K100</f>
        <v>5483.5</v>
      </c>
      <c r="L95" s="4">
        <f t="shared" si="250"/>
        <v>1087699.3</v>
      </c>
      <c r="M95" s="4">
        <f t="shared" ref="M95:N95" si="251">M96+M97+M98+M99+M100</f>
        <v>0</v>
      </c>
      <c r="N95" s="4">
        <f t="shared" si="251"/>
        <v>1087699.3</v>
      </c>
      <c r="O95" s="4">
        <f t="shared" ref="O95:P95" si="252">O96+O97+O98+O99+O100</f>
        <v>-4740.8557300000002</v>
      </c>
      <c r="P95" s="4">
        <f t="shared" si="252"/>
        <v>1082958.4442700001</v>
      </c>
      <c r="Q95" s="4">
        <f t="shared" si="249"/>
        <v>1082474.5</v>
      </c>
      <c r="R95" s="4">
        <f t="shared" si="249"/>
        <v>9672.2999999999993</v>
      </c>
      <c r="S95" s="4">
        <f t="shared" si="249"/>
        <v>1092146.8</v>
      </c>
      <c r="T95" s="4">
        <f t="shared" si="249"/>
        <v>0</v>
      </c>
      <c r="U95" s="4">
        <f t="shared" si="249"/>
        <v>1092146.8</v>
      </c>
      <c r="V95" s="4">
        <f t="shared" si="249"/>
        <v>0</v>
      </c>
      <c r="W95" s="4">
        <f t="shared" si="249"/>
        <v>1092146.8</v>
      </c>
      <c r="X95" s="4">
        <f t="shared" si="249"/>
        <v>850.2</v>
      </c>
      <c r="Y95" s="4">
        <f t="shared" si="249"/>
        <v>1092997</v>
      </c>
      <c r="Z95" s="4">
        <f t="shared" ref="Z95:AA95" si="253">Z96+Z97+Z98+Z99+Z100</f>
        <v>0</v>
      </c>
      <c r="AA95" s="4">
        <f t="shared" si="253"/>
        <v>1092997</v>
      </c>
      <c r="AB95" s="4">
        <f t="shared" ref="AB95:AC95" si="254">AB96+AB97+AB98+AB99+AB100</f>
        <v>0</v>
      </c>
      <c r="AC95" s="4">
        <f t="shared" si="254"/>
        <v>1092997</v>
      </c>
      <c r="AD95" s="4">
        <f t="shared" si="249"/>
        <v>1085855.7000000002</v>
      </c>
      <c r="AE95" s="4">
        <f t="shared" si="249"/>
        <v>9684.2000000000007</v>
      </c>
      <c r="AF95" s="4">
        <f t="shared" si="249"/>
        <v>1095539.9000000001</v>
      </c>
      <c r="AG95" s="4">
        <f t="shared" si="249"/>
        <v>0</v>
      </c>
      <c r="AH95" s="4">
        <f t="shared" si="249"/>
        <v>1095539.9000000001</v>
      </c>
      <c r="AI95" s="4">
        <f t="shared" ref="AI95:AN95" si="255">AI96+AI97+AI98+AI99+AI100</f>
        <v>869.61999999999989</v>
      </c>
      <c r="AJ95" s="4">
        <f t="shared" si="255"/>
        <v>1096409.52</v>
      </c>
      <c r="AK95" s="4">
        <f t="shared" si="255"/>
        <v>0</v>
      </c>
      <c r="AL95" s="4">
        <f t="shared" si="255"/>
        <v>1096409.52</v>
      </c>
      <c r="AM95" s="4">
        <f t="shared" si="255"/>
        <v>0</v>
      </c>
      <c r="AN95" s="4">
        <f t="shared" si="255"/>
        <v>1096409.52</v>
      </c>
      <c r="AO95" s="95"/>
    </row>
    <row r="96" spans="1:41" ht="47.25" outlineLevel="7" x14ac:dyDescent="0.25">
      <c r="A96" s="103" t="s">
        <v>403</v>
      </c>
      <c r="B96" s="103" t="s">
        <v>8</v>
      </c>
      <c r="C96" s="17" t="s">
        <v>9</v>
      </c>
      <c r="D96" s="98">
        <v>15520.2</v>
      </c>
      <c r="E96" s="5">
        <v>36.200000000000003</v>
      </c>
      <c r="F96" s="5">
        <f t="shared" ref="F96:F100" si="256">SUM(D96:E96)</f>
        <v>15556.400000000001</v>
      </c>
      <c r="G96" s="5"/>
      <c r="H96" s="5">
        <f t="shared" ref="H96:H100" si="257">SUM(F96:G96)</f>
        <v>15556.400000000001</v>
      </c>
      <c r="I96" s="5"/>
      <c r="J96" s="5">
        <f t="shared" ref="J96:J100" si="258">SUM(H96:I96)</f>
        <v>15556.400000000001</v>
      </c>
      <c r="K96" s="5">
        <v>6.8</v>
      </c>
      <c r="L96" s="5">
        <f t="shared" ref="L96:L100" si="259">SUM(J96:K96)</f>
        <v>15563.2</v>
      </c>
      <c r="M96" s="5"/>
      <c r="N96" s="5">
        <f t="shared" ref="N96:N100" si="260">SUM(L96:M96)</f>
        <v>15563.2</v>
      </c>
      <c r="O96" s="5">
        <v>-69.7</v>
      </c>
      <c r="P96" s="5">
        <f t="shared" ref="P96:P100" si="261">SUM(N96:O96)</f>
        <v>15493.5</v>
      </c>
      <c r="Q96" s="98">
        <v>15528.5</v>
      </c>
      <c r="R96" s="5"/>
      <c r="S96" s="5">
        <f t="shared" ref="S96:S100" si="262">SUM(Q96:R96)</f>
        <v>15528.5</v>
      </c>
      <c r="T96" s="5"/>
      <c r="U96" s="5">
        <f t="shared" ref="U96:U100" si="263">SUM(S96:T96)</f>
        <v>15528.5</v>
      </c>
      <c r="V96" s="5"/>
      <c r="W96" s="5">
        <f t="shared" ref="W96:W100" si="264">SUM(U96:V96)</f>
        <v>15528.5</v>
      </c>
      <c r="X96" s="5">
        <v>7.4</v>
      </c>
      <c r="Y96" s="5">
        <f t="shared" ref="Y96:Y100" si="265">SUM(W96:X96)</f>
        <v>15535.9</v>
      </c>
      <c r="Z96" s="5"/>
      <c r="AA96" s="5">
        <f t="shared" ref="AA96:AA100" si="266">SUM(Y96:Z96)</f>
        <v>15535.9</v>
      </c>
      <c r="AB96" s="5"/>
      <c r="AC96" s="5">
        <f t="shared" ref="AC96:AC100" si="267">SUM(AA96:AB96)</f>
        <v>15535.9</v>
      </c>
      <c r="AD96" s="98">
        <v>15547.9</v>
      </c>
      <c r="AE96" s="5"/>
      <c r="AF96" s="5">
        <f t="shared" ref="AF96:AF100" si="268">SUM(AD96:AE96)</f>
        <v>15547.9</v>
      </c>
      <c r="AG96" s="5"/>
      <c r="AH96" s="5">
        <f t="shared" ref="AH96:AH100" si="269">SUM(AF96:AG96)</f>
        <v>15547.9</v>
      </c>
      <c r="AI96" s="5">
        <v>7.32</v>
      </c>
      <c r="AJ96" s="5">
        <f t="shared" ref="AJ96:AJ100" si="270">SUM(AH96:AI96)</f>
        <v>15555.22</v>
      </c>
      <c r="AK96" s="5"/>
      <c r="AL96" s="5">
        <f t="shared" ref="AL96:AL100" si="271">SUM(AJ96:AK96)</f>
        <v>15555.22</v>
      </c>
      <c r="AM96" s="5"/>
      <c r="AN96" s="5">
        <f t="shared" ref="AN96:AN100" si="272">SUM(AL96:AM96)</f>
        <v>15555.22</v>
      </c>
      <c r="AO96" s="95"/>
    </row>
    <row r="97" spans="1:41" ht="31.5" outlineLevel="7" x14ac:dyDescent="0.25">
      <c r="A97" s="103" t="s">
        <v>403</v>
      </c>
      <c r="B97" s="103" t="s">
        <v>11</v>
      </c>
      <c r="C97" s="17" t="s">
        <v>12</v>
      </c>
      <c r="D97" s="98">
        <v>57.7</v>
      </c>
      <c r="E97" s="5"/>
      <c r="F97" s="5">
        <f t="shared" si="256"/>
        <v>57.7</v>
      </c>
      <c r="G97" s="5"/>
      <c r="H97" s="5">
        <f t="shared" si="257"/>
        <v>57.7</v>
      </c>
      <c r="I97" s="5"/>
      <c r="J97" s="5">
        <f t="shared" si="258"/>
        <v>57.7</v>
      </c>
      <c r="K97" s="5">
        <v>0.2</v>
      </c>
      <c r="L97" s="5">
        <f t="shared" si="259"/>
        <v>57.900000000000006</v>
      </c>
      <c r="M97" s="5"/>
      <c r="N97" s="5">
        <f t="shared" si="260"/>
        <v>57.900000000000006</v>
      </c>
      <c r="O97" s="5">
        <v>-14.5</v>
      </c>
      <c r="P97" s="5">
        <f t="shared" si="261"/>
        <v>43.400000000000006</v>
      </c>
      <c r="Q97" s="98">
        <v>56.2</v>
      </c>
      <c r="R97" s="5"/>
      <c r="S97" s="5">
        <f t="shared" si="262"/>
        <v>56.2</v>
      </c>
      <c r="T97" s="5"/>
      <c r="U97" s="5">
        <f t="shared" si="263"/>
        <v>56.2</v>
      </c>
      <c r="V97" s="5"/>
      <c r="W97" s="5">
        <f t="shared" si="264"/>
        <v>56.2</v>
      </c>
      <c r="X97" s="5">
        <v>0.2</v>
      </c>
      <c r="Y97" s="5">
        <f t="shared" si="265"/>
        <v>56.400000000000006</v>
      </c>
      <c r="Z97" s="5"/>
      <c r="AA97" s="5">
        <f t="shared" si="266"/>
        <v>56.400000000000006</v>
      </c>
      <c r="AB97" s="5"/>
      <c r="AC97" s="5">
        <f t="shared" si="267"/>
        <v>56.400000000000006</v>
      </c>
      <c r="AD97" s="98">
        <v>53.2</v>
      </c>
      <c r="AE97" s="5"/>
      <c r="AF97" s="5">
        <f t="shared" si="268"/>
        <v>53.2</v>
      </c>
      <c r="AG97" s="5"/>
      <c r="AH97" s="5">
        <f t="shared" si="269"/>
        <v>53.2</v>
      </c>
      <c r="AI97" s="5">
        <v>0.2</v>
      </c>
      <c r="AJ97" s="5">
        <f t="shared" si="270"/>
        <v>53.400000000000006</v>
      </c>
      <c r="AK97" s="5"/>
      <c r="AL97" s="5">
        <f t="shared" si="271"/>
        <v>53.400000000000006</v>
      </c>
      <c r="AM97" s="5"/>
      <c r="AN97" s="5">
        <f t="shared" si="272"/>
        <v>53.400000000000006</v>
      </c>
      <c r="AO97" s="95"/>
    </row>
    <row r="98" spans="1:41" ht="15.75" outlineLevel="7" x14ac:dyDescent="0.25">
      <c r="A98" s="103" t="s">
        <v>403</v>
      </c>
      <c r="B98" s="103" t="s">
        <v>33</v>
      </c>
      <c r="C98" s="17" t="s">
        <v>34</v>
      </c>
      <c r="D98" s="98">
        <v>3245</v>
      </c>
      <c r="E98" s="5"/>
      <c r="F98" s="5">
        <f t="shared" si="256"/>
        <v>3245</v>
      </c>
      <c r="G98" s="5"/>
      <c r="H98" s="5">
        <f t="shared" si="257"/>
        <v>3245</v>
      </c>
      <c r="I98" s="5"/>
      <c r="J98" s="5">
        <f t="shared" si="258"/>
        <v>3245</v>
      </c>
      <c r="K98" s="5"/>
      <c r="L98" s="5">
        <f t="shared" si="259"/>
        <v>3245</v>
      </c>
      <c r="M98" s="5"/>
      <c r="N98" s="5">
        <f t="shared" si="260"/>
        <v>3245</v>
      </c>
      <c r="O98" s="5">
        <v>-400</v>
      </c>
      <c r="P98" s="5">
        <f t="shared" si="261"/>
        <v>2845</v>
      </c>
      <c r="Q98" s="98">
        <v>3065</v>
      </c>
      <c r="R98" s="5"/>
      <c r="S98" s="5">
        <f t="shared" si="262"/>
        <v>3065</v>
      </c>
      <c r="T98" s="5"/>
      <c r="U98" s="5">
        <f t="shared" si="263"/>
        <v>3065</v>
      </c>
      <c r="V98" s="5"/>
      <c r="W98" s="5">
        <f t="shared" si="264"/>
        <v>3065</v>
      </c>
      <c r="X98" s="5"/>
      <c r="Y98" s="5">
        <f t="shared" si="265"/>
        <v>3065</v>
      </c>
      <c r="Z98" s="5"/>
      <c r="AA98" s="5">
        <f t="shared" si="266"/>
        <v>3065</v>
      </c>
      <c r="AB98" s="5"/>
      <c r="AC98" s="5">
        <f t="shared" si="267"/>
        <v>3065</v>
      </c>
      <c r="AD98" s="98">
        <v>3015</v>
      </c>
      <c r="AE98" s="5"/>
      <c r="AF98" s="5">
        <f t="shared" si="268"/>
        <v>3015</v>
      </c>
      <c r="AG98" s="5"/>
      <c r="AH98" s="5">
        <f t="shared" si="269"/>
        <v>3015</v>
      </c>
      <c r="AI98" s="5"/>
      <c r="AJ98" s="5">
        <f t="shared" si="270"/>
        <v>3015</v>
      </c>
      <c r="AK98" s="5"/>
      <c r="AL98" s="5">
        <f t="shared" si="271"/>
        <v>3015</v>
      </c>
      <c r="AM98" s="5"/>
      <c r="AN98" s="5">
        <f t="shared" si="272"/>
        <v>3015</v>
      </c>
      <c r="AO98" s="95"/>
    </row>
    <row r="99" spans="1:41" ht="31.5" outlineLevel="7" x14ac:dyDescent="0.25">
      <c r="A99" s="103" t="s">
        <v>403</v>
      </c>
      <c r="B99" s="103" t="s">
        <v>92</v>
      </c>
      <c r="C99" s="17" t="s">
        <v>93</v>
      </c>
      <c r="D99" s="98">
        <v>1029994.4</v>
      </c>
      <c r="E99" s="5">
        <f>2414.5-36.2</f>
        <v>2378.3000000000002</v>
      </c>
      <c r="F99" s="5">
        <f t="shared" si="256"/>
        <v>1032372.7000000001</v>
      </c>
      <c r="G99" s="5">
        <f>-198.22524+198.22524</f>
        <v>0</v>
      </c>
      <c r="H99" s="5">
        <f t="shared" si="257"/>
        <v>1032372.7000000001</v>
      </c>
      <c r="I99" s="5">
        <f>-198.22524+198.22524</f>
        <v>0</v>
      </c>
      <c r="J99" s="5">
        <f t="shared" si="258"/>
        <v>1032372.7000000001</v>
      </c>
      <c r="K99" s="5">
        <f>2766+2337.7+35.1+337.7</f>
        <v>5476.5</v>
      </c>
      <c r="L99" s="5">
        <f t="shared" si="259"/>
        <v>1037849.2000000001</v>
      </c>
      <c r="M99" s="5"/>
      <c r="N99" s="5">
        <f t="shared" si="260"/>
        <v>1037849.2000000001</v>
      </c>
      <c r="O99" s="5">
        <f>14.5-1242.01473-67.78+132.6-23.238+27.7</f>
        <v>-1158.2327300000002</v>
      </c>
      <c r="P99" s="5">
        <f t="shared" si="261"/>
        <v>1036690.96727</v>
      </c>
      <c r="Q99" s="98">
        <v>1032840.7999999999</v>
      </c>
      <c r="R99" s="5">
        <v>9672.2999999999993</v>
      </c>
      <c r="S99" s="5">
        <f t="shared" si="262"/>
        <v>1042513.1</v>
      </c>
      <c r="T99" s="5"/>
      <c r="U99" s="5">
        <f t="shared" si="263"/>
        <v>1042513.1</v>
      </c>
      <c r="V99" s="5">
        <f>-198.22524+198.22524</f>
        <v>0</v>
      </c>
      <c r="W99" s="5">
        <f t="shared" si="264"/>
        <v>1042513.1</v>
      </c>
      <c r="X99" s="5">
        <f>179.6+305.6+357.4</f>
        <v>842.6</v>
      </c>
      <c r="Y99" s="5">
        <f t="shared" si="265"/>
        <v>1043355.7</v>
      </c>
      <c r="Z99" s="5"/>
      <c r="AA99" s="5">
        <f t="shared" si="266"/>
        <v>1043355.7</v>
      </c>
      <c r="AB99" s="5"/>
      <c r="AC99" s="5">
        <f t="shared" si="267"/>
        <v>1043355.7</v>
      </c>
      <c r="AD99" s="98">
        <v>1036255.6000000001</v>
      </c>
      <c r="AE99" s="5">
        <v>9684.2000000000007</v>
      </c>
      <c r="AF99" s="5">
        <f t="shared" si="268"/>
        <v>1045939.8</v>
      </c>
      <c r="AG99" s="5"/>
      <c r="AH99" s="5">
        <f t="shared" si="269"/>
        <v>1045939.8</v>
      </c>
      <c r="AI99" s="5">
        <f>186.6+307.8+367.7</f>
        <v>862.09999999999991</v>
      </c>
      <c r="AJ99" s="5">
        <f t="shared" si="270"/>
        <v>1046801.9</v>
      </c>
      <c r="AK99" s="5"/>
      <c r="AL99" s="5">
        <f t="shared" si="271"/>
        <v>1046801.9</v>
      </c>
      <c r="AM99" s="5"/>
      <c r="AN99" s="5">
        <f t="shared" si="272"/>
        <v>1046801.9</v>
      </c>
      <c r="AO99" s="95"/>
    </row>
    <row r="100" spans="1:41" ht="15.75" outlineLevel="7" x14ac:dyDescent="0.25">
      <c r="A100" s="103" t="s">
        <v>403</v>
      </c>
      <c r="B100" s="103" t="s">
        <v>27</v>
      </c>
      <c r="C100" s="17" t="s">
        <v>28</v>
      </c>
      <c r="D100" s="98">
        <v>30984</v>
      </c>
      <c r="E100" s="5"/>
      <c r="F100" s="5">
        <f t="shared" si="256"/>
        <v>30984</v>
      </c>
      <c r="G100" s="5"/>
      <c r="H100" s="5">
        <f t="shared" si="257"/>
        <v>30984</v>
      </c>
      <c r="I100" s="5"/>
      <c r="J100" s="5">
        <f t="shared" si="258"/>
        <v>30984</v>
      </c>
      <c r="K100" s="5"/>
      <c r="L100" s="5">
        <f t="shared" si="259"/>
        <v>30984</v>
      </c>
      <c r="M100" s="5"/>
      <c r="N100" s="5">
        <f t="shared" si="260"/>
        <v>30984</v>
      </c>
      <c r="O100" s="5">
        <v>-3098.4229999999998</v>
      </c>
      <c r="P100" s="5">
        <f t="shared" si="261"/>
        <v>27885.577000000001</v>
      </c>
      <c r="Q100" s="98">
        <v>30984</v>
      </c>
      <c r="R100" s="5"/>
      <c r="S100" s="5">
        <f t="shared" si="262"/>
        <v>30984</v>
      </c>
      <c r="T100" s="5"/>
      <c r="U100" s="5">
        <f t="shared" si="263"/>
        <v>30984</v>
      </c>
      <c r="V100" s="5"/>
      <c r="W100" s="5">
        <f t="shared" si="264"/>
        <v>30984</v>
      </c>
      <c r="X100" s="5"/>
      <c r="Y100" s="5">
        <f t="shared" si="265"/>
        <v>30984</v>
      </c>
      <c r="Z100" s="5"/>
      <c r="AA100" s="5">
        <f t="shared" si="266"/>
        <v>30984</v>
      </c>
      <c r="AB100" s="5"/>
      <c r="AC100" s="5">
        <f t="shared" si="267"/>
        <v>30984</v>
      </c>
      <c r="AD100" s="98">
        <v>30984</v>
      </c>
      <c r="AE100" s="5"/>
      <c r="AF100" s="5">
        <f t="shared" si="268"/>
        <v>30984</v>
      </c>
      <c r="AG100" s="5"/>
      <c r="AH100" s="5">
        <f t="shared" si="269"/>
        <v>30984</v>
      </c>
      <c r="AI100" s="5"/>
      <c r="AJ100" s="5">
        <f t="shared" si="270"/>
        <v>30984</v>
      </c>
      <c r="AK100" s="5"/>
      <c r="AL100" s="5">
        <f t="shared" si="271"/>
        <v>30984</v>
      </c>
      <c r="AM100" s="5"/>
      <c r="AN100" s="5">
        <f t="shared" si="272"/>
        <v>30984</v>
      </c>
      <c r="AO100" s="95"/>
    </row>
    <row r="101" spans="1:41" ht="78.75" hidden="1" outlineLevel="5" x14ac:dyDescent="0.25">
      <c r="A101" s="102" t="s">
        <v>438</v>
      </c>
      <c r="B101" s="102"/>
      <c r="C101" s="53" t="s">
        <v>439</v>
      </c>
      <c r="D101" s="4">
        <f>D102</f>
        <v>4716.6000000000004</v>
      </c>
      <c r="E101" s="4">
        <f t="shared" ref="E101:P101" si="273">E102</f>
        <v>0</v>
      </c>
      <c r="F101" s="4">
        <f t="shared" si="273"/>
        <v>4716.6000000000004</v>
      </c>
      <c r="G101" s="4">
        <f t="shared" si="273"/>
        <v>0</v>
      </c>
      <c r="H101" s="4">
        <f t="shared" si="273"/>
        <v>4716.6000000000004</v>
      </c>
      <c r="I101" s="4">
        <f t="shared" si="273"/>
        <v>0</v>
      </c>
      <c r="J101" s="4">
        <f t="shared" si="273"/>
        <v>4716.6000000000004</v>
      </c>
      <c r="K101" s="4">
        <f t="shared" si="273"/>
        <v>0</v>
      </c>
      <c r="L101" s="4">
        <f t="shared" si="273"/>
        <v>4716.6000000000004</v>
      </c>
      <c r="M101" s="4">
        <f t="shared" si="273"/>
        <v>0</v>
      </c>
      <c r="N101" s="4">
        <f t="shared" si="273"/>
        <v>4716.6000000000004</v>
      </c>
      <c r="O101" s="4">
        <f t="shared" si="273"/>
        <v>0</v>
      </c>
      <c r="P101" s="4">
        <f t="shared" si="273"/>
        <v>4716.6000000000004</v>
      </c>
      <c r="Q101" s="4">
        <f>Q102</f>
        <v>4716.6000000000004</v>
      </c>
      <c r="R101" s="4">
        <f t="shared" ref="R101:AC101" si="274">R102</f>
        <v>0</v>
      </c>
      <c r="S101" s="4">
        <f t="shared" si="274"/>
        <v>4716.6000000000004</v>
      </c>
      <c r="T101" s="4">
        <f t="shared" si="274"/>
        <v>0</v>
      </c>
      <c r="U101" s="4">
        <f t="shared" si="274"/>
        <v>4716.6000000000004</v>
      </c>
      <c r="V101" s="4">
        <f t="shared" si="274"/>
        <v>0</v>
      </c>
      <c r="W101" s="4">
        <f t="shared" si="274"/>
        <v>4716.6000000000004</v>
      </c>
      <c r="X101" s="4">
        <f t="shared" si="274"/>
        <v>0</v>
      </c>
      <c r="Y101" s="4">
        <f t="shared" si="274"/>
        <v>4716.6000000000004</v>
      </c>
      <c r="Z101" s="4">
        <f t="shared" si="274"/>
        <v>0</v>
      </c>
      <c r="AA101" s="4">
        <f t="shared" si="274"/>
        <v>4716.6000000000004</v>
      </c>
      <c r="AB101" s="4">
        <f t="shared" si="274"/>
        <v>0</v>
      </c>
      <c r="AC101" s="4">
        <f t="shared" si="274"/>
        <v>4716.6000000000004</v>
      </c>
      <c r="AD101" s="4">
        <f>AD102</f>
        <v>4716.6000000000004</v>
      </c>
      <c r="AE101" s="4">
        <f t="shared" ref="AE101:AN101" si="275">AE102</f>
        <v>0</v>
      </c>
      <c r="AF101" s="4">
        <f t="shared" si="275"/>
        <v>4716.6000000000004</v>
      </c>
      <c r="AG101" s="4">
        <f t="shared" si="275"/>
        <v>0</v>
      </c>
      <c r="AH101" s="4">
        <f t="shared" si="275"/>
        <v>4716.6000000000004</v>
      </c>
      <c r="AI101" s="4">
        <f t="shared" si="275"/>
        <v>0</v>
      </c>
      <c r="AJ101" s="4">
        <f t="shared" si="275"/>
        <v>4716.6000000000004</v>
      </c>
      <c r="AK101" s="4">
        <f t="shared" si="275"/>
        <v>0</v>
      </c>
      <c r="AL101" s="4">
        <f t="shared" si="275"/>
        <v>4716.6000000000004</v>
      </c>
      <c r="AM101" s="4">
        <f t="shared" si="275"/>
        <v>0</v>
      </c>
      <c r="AN101" s="4">
        <f t="shared" si="275"/>
        <v>4716.6000000000004</v>
      </c>
      <c r="AO101" s="95"/>
    </row>
    <row r="102" spans="1:41" ht="31.5" hidden="1" outlineLevel="7" x14ac:dyDescent="0.25">
      <c r="A102" s="103" t="s">
        <v>438</v>
      </c>
      <c r="B102" s="103" t="s">
        <v>92</v>
      </c>
      <c r="C102" s="17" t="s">
        <v>93</v>
      </c>
      <c r="D102" s="5">
        <v>4716.6000000000004</v>
      </c>
      <c r="E102" s="5"/>
      <c r="F102" s="5">
        <f>SUM(D102:E102)</f>
        <v>4716.6000000000004</v>
      </c>
      <c r="G102" s="5"/>
      <c r="H102" s="5">
        <f>SUM(F102:G102)</f>
        <v>4716.6000000000004</v>
      </c>
      <c r="I102" s="5"/>
      <c r="J102" s="5">
        <f>SUM(H102:I102)</f>
        <v>4716.6000000000004</v>
      </c>
      <c r="K102" s="5"/>
      <c r="L102" s="5">
        <f>SUM(J102:K102)</f>
        <v>4716.6000000000004</v>
      </c>
      <c r="M102" s="5"/>
      <c r="N102" s="5">
        <f>SUM(L102:M102)</f>
        <v>4716.6000000000004</v>
      </c>
      <c r="O102" s="5"/>
      <c r="P102" s="5">
        <f>SUM(N102:O102)</f>
        <v>4716.6000000000004</v>
      </c>
      <c r="Q102" s="5">
        <v>4716.6000000000004</v>
      </c>
      <c r="R102" s="5"/>
      <c r="S102" s="5">
        <f>SUM(Q102:R102)</f>
        <v>4716.6000000000004</v>
      </c>
      <c r="T102" s="5"/>
      <c r="U102" s="5">
        <f>SUM(S102:T102)</f>
        <v>4716.6000000000004</v>
      </c>
      <c r="V102" s="5"/>
      <c r="W102" s="5">
        <f>SUM(U102:V102)</f>
        <v>4716.6000000000004</v>
      </c>
      <c r="X102" s="5"/>
      <c r="Y102" s="5">
        <f>SUM(W102:X102)</f>
        <v>4716.6000000000004</v>
      </c>
      <c r="Z102" s="5"/>
      <c r="AA102" s="5">
        <f>SUM(Y102:Z102)</f>
        <v>4716.6000000000004</v>
      </c>
      <c r="AB102" s="5"/>
      <c r="AC102" s="5">
        <f>SUM(AA102:AB102)</f>
        <v>4716.6000000000004</v>
      </c>
      <c r="AD102" s="5">
        <v>4716.6000000000004</v>
      </c>
      <c r="AE102" s="5"/>
      <c r="AF102" s="5">
        <f>SUM(AD102:AE102)</f>
        <v>4716.6000000000004</v>
      </c>
      <c r="AG102" s="5"/>
      <c r="AH102" s="5">
        <f>SUM(AF102:AG102)</f>
        <v>4716.6000000000004</v>
      </c>
      <c r="AI102" s="5"/>
      <c r="AJ102" s="5">
        <f>SUM(AH102:AI102)</f>
        <v>4716.6000000000004</v>
      </c>
      <c r="AK102" s="5"/>
      <c r="AL102" s="5">
        <f>SUM(AJ102:AK102)</f>
        <v>4716.6000000000004</v>
      </c>
      <c r="AM102" s="5"/>
      <c r="AN102" s="5">
        <f>SUM(AL102:AM102)</f>
        <v>4716.6000000000004</v>
      </c>
      <c r="AO102" s="95"/>
    </row>
    <row r="103" spans="1:41" ht="173.25" hidden="1" outlineLevel="5" x14ac:dyDescent="0.25">
      <c r="A103" s="102" t="s">
        <v>413</v>
      </c>
      <c r="B103" s="102"/>
      <c r="C103" s="53" t="s">
        <v>586</v>
      </c>
      <c r="D103" s="4">
        <f>D104</f>
        <v>417.56</v>
      </c>
      <c r="E103" s="4">
        <f t="shared" ref="E103:P103" si="276">E104</f>
        <v>0</v>
      </c>
      <c r="F103" s="4">
        <f t="shared" si="276"/>
        <v>417.56</v>
      </c>
      <c r="G103" s="4">
        <f t="shared" si="276"/>
        <v>0</v>
      </c>
      <c r="H103" s="4">
        <f t="shared" si="276"/>
        <v>417.56</v>
      </c>
      <c r="I103" s="4">
        <f t="shared" si="276"/>
        <v>0</v>
      </c>
      <c r="J103" s="4">
        <f t="shared" si="276"/>
        <v>417.56</v>
      </c>
      <c r="K103" s="4">
        <f t="shared" si="276"/>
        <v>0</v>
      </c>
      <c r="L103" s="4">
        <f t="shared" si="276"/>
        <v>417.56</v>
      </c>
      <c r="M103" s="4">
        <f t="shared" si="276"/>
        <v>0</v>
      </c>
      <c r="N103" s="4">
        <f t="shared" si="276"/>
        <v>417.56</v>
      </c>
      <c r="O103" s="4">
        <f t="shared" si="276"/>
        <v>0</v>
      </c>
      <c r="P103" s="4">
        <f t="shared" si="276"/>
        <v>417.56</v>
      </c>
      <c r="Q103" s="4">
        <f>Q104</f>
        <v>419.81</v>
      </c>
      <c r="R103" s="4">
        <f t="shared" ref="R103:AC103" si="277">R104</f>
        <v>0</v>
      </c>
      <c r="S103" s="4">
        <f t="shared" si="277"/>
        <v>419.81</v>
      </c>
      <c r="T103" s="4">
        <f t="shared" si="277"/>
        <v>0</v>
      </c>
      <c r="U103" s="4">
        <f t="shared" si="277"/>
        <v>419.81</v>
      </c>
      <c r="V103" s="4">
        <f t="shared" si="277"/>
        <v>0</v>
      </c>
      <c r="W103" s="4">
        <f t="shared" si="277"/>
        <v>419.81</v>
      </c>
      <c r="X103" s="4">
        <f t="shared" si="277"/>
        <v>0</v>
      </c>
      <c r="Y103" s="4">
        <f t="shared" si="277"/>
        <v>419.81</v>
      </c>
      <c r="Z103" s="4">
        <f t="shared" si="277"/>
        <v>0</v>
      </c>
      <c r="AA103" s="4">
        <f t="shared" si="277"/>
        <v>419.81</v>
      </c>
      <c r="AB103" s="4">
        <f t="shared" si="277"/>
        <v>0</v>
      </c>
      <c r="AC103" s="4">
        <f t="shared" si="277"/>
        <v>419.81</v>
      </c>
      <c r="AD103" s="4">
        <f>AD104</f>
        <v>426.55</v>
      </c>
      <c r="AE103" s="4">
        <f t="shared" ref="AE103:AN103" si="278">AE104</f>
        <v>0</v>
      </c>
      <c r="AF103" s="4">
        <f t="shared" si="278"/>
        <v>426.55</v>
      </c>
      <c r="AG103" s="4">
        <f t="shared" si="278"/>
        <v>0</v>
      </c>
      <c r="AH103" s="4">
        <f t="shared" si="278"/>
        <v>426.55</v>
      </c>
      <c r="AI103" s="4">
        <f t="shared" si="278"/>
        <v>0</v>
      </c>
      <c r="AJ103" s="4">
        <f t="shared" si="278"/>
        <v>426.55</v>
      </c>
      <c r="AK103" s="4">
        <f t="shared" si="278"/>
        <v>0</v>
      </c>
      <c r="AL103" s="4">
        <f t="shared" si="278"/>
        <v>426.55</v>
      </c>
      <c r="AM103" s="4">
        <f t="shared" si="278"/>
        <v>0</v>
      </c>
      <c r="AN103" s="4">
        <f t="shared" si="278"/>
        <v>426.55</v>
      </c>
      <c r="AO103" s="95"/>
    </row>
    <row r="104" spans="1:41" ht="31.5" hidden="1" outlineLevel="7" x14ac:dyDescent="0.25">
      <c r="A104" s="103" t="s">
        <v>413</v>
      </c>
      <c r="B104" s="103" t="s">
        <v>92</v>
      </c>
      <c r="C104" s="17" t="s">
        <v>93</v>
      </c>
      <c r="D104" s="16">
        <v>417.56</v>
      </c>
      <c r="E104" s="5"/>
      <c r="F104" s="5">
        <f>SUM(D104:E104)</f>
        <v>417.56</v>
      </c>
      <c r="G104" s="5"/>
      <c r="H104" s="5">
        <f>SUM(F104:G104)</f>
        <v>417.56</v>
      </c>
      <c r="I104" s="5"/>
      <c r="J104" s="5">
        <f>SUM(H104:I104)</f>
        <v>417.56</v>
      </c>
      <c r="K104" s="5"/>
      <c r="L104" s="5">
        <f>SUM(J104:K104)</f>
        <v>417.56</v>
      </c>
      <c r="M104" s="5"/>
      <c r="N104" s="5">
        <f>SUM(L104:M104)</f>
        <v>417.56</v>
      </c>
      <c r="O104" s="5"/>
      <c r="P104" s="5">
        <f>SUM(N104:O104)</f>
        <v>417.56</v>
      </c>
      <c r="Q104" s="16">
        <v>419.81</v>
      </c>
      <c r="R104" s="5"/>
      <c r="S104" s="5">
        <f>SUM(Q104:R104)</f>
        <v>419.81</v>
      </c>
      <c r="T104" s="5"/>
      <c r="U104" s="5">
        <f>SUM(S104:T104)</f>
        <v>419.81</v>
      </c>
      <c r="V104" s="5"/>
      <c r="W104" s="5">
        <f>SUM(U104:V104)</f>
        <v>419.81</v>
      </c>
      <c r="X104" s="5"/>
      <c r="Y104" s="5">
        <f>SUM(W104:X104)</f>
        <v>419.81</v>
      </c>
      <c r="Z104" s="5"/>
      <c r="AA104" s="5">
        <f>SUM(Y104:Z104)</f>
        <v>419.81</v>
      </c>
      <c r="AB104" s="5"/>
      <c r="AC104" s="5">
        <f>SUM(AA104:AB104)</f>
        <v>419.81</v>
      </c>
      <c r="AD104" s="16">
        <v>426.55</v>
      </c>
      <c r="AE104" s="5"/>
      <c r="AF104" s="5">
        <f>SUM(AD104:AE104)</f>
        <v>426.55</v>
      </c>
      <c r="AG104" s="5"/>
      <c r="AH104" s="5">
        <f>SUM(AF104:AG104)</f>
        <v>426.55</v>
      </c>
      <c r="AI104" s="5"/>
      <c r="AJ104" s="5">
        <f>SUM(AH104:AI104)</f>
        <v>426.55</v>
      </c>
      <c r="AK104" s="5"/>
      <c r="AL104" s="5">
        <f>SUM(AJ104:AK104)</f>
        <v>426.55</v>
      </c>
      <c r="AM104" s="5"/>
      <c r="AN104" s="5">
        <f>SUM(AL104:AM104)</f>
        <v>426.55</v>
      </c>
      <c r="AO104" s="95"/>
    </row>
    <row r="105" spans="1:41" ht="173.25" hidden="1" outlineLevel="5" x14ac:dyDescent="0.25">
      <c r="A105" s="102" t="s">
        <v>413</v>
      </c>
      <c r="B105" s="102"/>
      <c r="C105" s="53" t="s">
        <v>587</v>
      </c>
      <c r="D105" s="4">
        <f>D106</f>
        <v>5149.8999999999996</v>
      </c>
      <c r="E105" s="4">
        <f t="shared" ref="E105:P105" si="279">E106</f>
        <v>0</v>
      </c>
      <c r="F105" s="4">
        <f t="shared" si="279"/>
        <v>5149.8999999999996</v>
      </c>
      <c r="G105" s="4">
        <f t="shared" si="279"/>
        <v>0</v>
      </c>
      <c r="H105" s="4">
        <f t="shared" si="279"/>
        <v>5149.8999999999996</v>
      </c>
      <c r="I105" s="4">
        <f t="shared" si="279"/>
        <v>0</v>
      </c>
      <c r="J105" s="4">
        <f t="shared" si="279"/>
        <v>5149.8999999999996</v>
      </c>
      <c r="K105" s="4">
        <f t="shared" si="279"/>
        <v>0</v>
      </c>
      <c r="L105" s="4">
        <f t="shared" si="279"/>
        <v>5149.8999999999996</v>
      </c>
      <c r="M105" s="4">
        <f t="shared" si="279"/>
        <v>0</v>
      </c>
      <c r="N105" s="4">
        <f t="shared" si="279"/>
        <v>5149.8999999999996</v>
      </c>
      <c r="O105" s="4">
        <f t="shared" si="279"/>
        <v>0</v>
      </c>
      <c r="P105" s="4">
        <f t="shared" si="279"/>
        <v>5149.8999999999996</v>
      </c>
      <c r="Q105" s="4">
        <f>Q106</f>
        <v>5177.6000000000004</v>
      </c>
      <c r="R105" s="4">
        <f t="shared" ref="R105:AC105" si="280">R106</f>
        <v>0</v>
      </c>
      <c r="S105" s="4">
        <f t="shared" si="280"/>
        <v>5177.6000000000004</v>
      </c>
      <c r="T105" s="4">
        <f t="shared" si="280"/>
        <v>0</v>
      </c>
      <c r="U105" s="4">
        <f t="shared" si="280"/>
        <v>5177.6000000000004</v>
      </c>
      <c r="V105" s="4">
        <f t="shared" si="280"/>
        <v>0</v>
      </c>
      <c r="W105" s="4">
        <f t="shared" si="280"/>
        <v>5177.6000000000004</v>
      </c>
      <c r="X105" s="4">
        <f t="shared" si="280"/>
        <v>0</v>
      </c>
      <c r="Y105" s="4">
        <f t="shared" si="280"/>
        <v>5177.6000000000004</v>
      </c>
      <c r="Z105" s="4">
        <f t="shared" si="280"/>
        <v>0</v>
      </c>
      <c r="AA105" s="4">
        <f t="shared" si="280"/>
        <v>5177.6000000000004</v>
      </c>
      <c r="AB105" s="4">
        <f t="shared" si="280"/>
        <v>0</v>
      </c>
      <c r="AC105" s="4">
        <f t="shared" si="280"/>
        <v>5177.6000000000004</v>
      </c>
      <c r="AD105" s="4">
        <f>AD106</f>
        <v>5260.7</v>
      </c>
      <c r="AE105" s="4">
        <f t="shared" ref="AE105:AN105" si="281">AE106</f>
        <v>0</v>
      </c>
      <c r="AF105" s="4">
        <f t="shared" si="281"/>
        <v>5260.7</v>
      </c>
      <c r="AG105" s="4">
        <f t="shared" si="281"/>
        <v>0</v>
      </c>
      <c r="AH105" s="4">
        <f t="shared" si="281"/>
        <v>5260.7</v>
      </c>
      <c r="AI105" s="4">
        <f t="shared" si="281"/>
        <v>0</v>
      </c>
      <c r="AJ105" s="4">
        <f t="shared" si="281"/>
        <v>5260.7</v>
      </c>
      <c r="AK105" s="4">
        <f t="shared" si="281"/>
        <v>0</v>
      </c>
      <c r="AL105" s="4">
        <f t="shared" si="281"/>
        <v>5260.7</v>
      </c>
      <c r="AM105" s="4">
        <f t="shared" si="281"/>
        <v>0</v>
      </c>
      <c r="AN105" s="4">
        <f t="shared" si="281"/>
        <v>5260.7</v>
      </c>
      <c r="AO105" s="95"/>
    </row>
    <row r="106" spans="1:41" ht="31.5" hidden="1" outlineLevel="7" x14ac:dyDescent="0.25">
      <c r="A106" s="103" t="s">
        <v>413</v>
      </c>
      <c r="B106" s="103" t="s">
        <v>92</v>
      </c>
      <c r="C106" s="17" t="s">
        <v>93</v>
      </c>
      <c r="D106" s="5">
        <v>5149.8999999999996</v>
      </c>
      <c r="E106" s="5"/>
      <c r="F106" s="5">
        <f>SUM(D106:E106)</f>
        <v>5149.8999999999996</v>
      </c>
      <c r="G106" s="5"/>
      <c r="H106" s="5">
        <f>SUM(F106:G106)</f>
        <v>5149.8999999999996</v>
      </c>
      <c r="I106" s="5"/>
      <c r="J106" s="5">
        <f>SUM(H106:I106)</f>
        <v>5149.8999999999996</v>
      </c>
      <c r="K106" s="5"/>
      <c r="L106" s="5">
        <f>SUM(J106:K106)</f>
        <v>5149.8999999999996</v>
      </c>
      <c r="M106" s="5"/>
      <c r="N106" s="5">
        <f>SUM(L106:M106)</f>
        <v>5149.8999999999996</v>
      </c>
      <c r="O106" s="5"/>
      <c r="P106" s="5">
        <f>SUM(N106:O106)</f>
        <v>5149.8999999999996</v>
      </c>
      <c r="Q106" s="5">
        <v>5177.6000000000004</v>
      </c>
      <c r="R106" s="5"/>
      <c r="S106" s="5">
        <f>SUM(Q106:R106)</f>
        <v>5177.6000000000004</v>
      </c>
      <c r="T106" s="5"/>
      <c r="U106" s="5">
        <f>SUM(S106:T106)</f>
        <v>5177.6000000000004</v>
      </c>
      <c r="V106" s="5"/>
      <c r="W106" s="5">
        <f>SUM(U106:V106)</f>
        <v>5177.6000000000004</v>
      </c>
      <c r="X106" s="5"/>
      <c r="Y106" s="5">
        <f>SUM(W106:X106)</f>
        <v>5177.6000000000004</v>
      </c>
      <c r="Z106" s="5"/>
      <c r="AA106" s="5">
        <f>SUM(Y106:Z106)</f>
        <v>5177.6000000000004</v>
      </c>
      <c r="AB106" s="5"/>
      <c r="AC106" s="5">
        <f>SUM(AA106:AB106)</f>
        <v>5177.6000000000004</v>
      </c>
      <c r="AD106" s="5">
        <v>5260.7</v>
      </c>
      <c r="AE106" s="5"/>
      <c r="AF106" s="5">
        <f>SUM(AD106:AE106)</f>
        <v>5260.7</v>
      </c>
      <c r="AG106" s="5"/>
      <c r="AH106" s="5">
        <f>SUM(AF106:AG106)</f>
        <v>5260.7</v>
      </c>
      <c r="AI106" s="5"/>
      <c r="AJ106" s="5">
        <f>SUM(AH106:AI106)</f>
        <v>5260.7</v>
      </c>
      <c r="AK106" s="5"/>
      <c r="AL106" s="5">
        <f>SUM(AJ106:AK106)</f>
        <v>5260.7</v>
      </c>
      <c r="AM106" s="5"/>
      <c r="AN106" s="5">
        <f>SUM(AL106:AM106)</f>
        <v>5260.7</v>
      </c>
      <c r="AO106" s="95"/>
    </row>
    <row r="107" spans="1:41" ht="47.25" hidden="1" outlineLevel="5" x14ac:dyDescent="0.25">
      <c r="A107" s="102" t="s">
        <v>411</v>
      </c>
      <c r="B107" s="102"/>
      <c r="C107" s="18" t="s">
        <v>412</v>
      </c>
      <c r="D107" s="4">
        <f>D108</f>
        <v>84697.9</v>
      </c>
      <c r="E107" s="4">
        <f t="shared" ref="E107:P107" si="282">E108</f>
        <v>0</v>
      </c>
      <c r="F107" s="4">
        <f t="shared" si="282"/>
        <v>84697.9</v>
      </c>
      <c r="G107" s="4">
        <f t="shared" si="282"/>
        <v>0</v>
      </c>
      <c r="H107" s="4">
        <f t="shared" si="282"/>
        <v>84697.9</v>
      </c>
      <c r="I107" s="4">
        <f t="shared" si="282"/>
        <v>0</v>
      </c>
      <c r="J107" s="4">
        <f t="shared" si="282"/>
        <v>84697.9</v>
      </c>
      <c r="K107" s="4">
        <f t="shared" si="282"/>
        <v>2112</v>
      </c>
      <c r="L107" s="4">
        <f t="shared" si="282"/>
        <v>86809.9</v>
      </c>
      <c r="M107" s="4">
        <f t="shared" si="282"/>
        <v>0</v>
      </c>
      <c r="N107" s="4">
        <f t="shared" si="282"/>
        <v>86809.9</v>
      </c>
      <c r="O107" s="4">
        <f t="shared" si="282"/>
        <v>0</v>
      </c>
      <c r="P107" s="4">
        <f t="shared" si="282"/>
        <v>86809.9</v>
      </c>
      <c r="Q107" s="4">
        <f>Q108</f>
        <v>80408.5</v>
      </c>
      <c r="R107" s="4">
        <f t="shared" ref="R107:AC107" si="283">R108</f>
        <v>0</v>
      </c>
      <c r="S107" s="4">
        <f t="shared" si="283"/>
        <v>80408.5</v>
      </c>
      <c r="T107" s="4">
        <f t="shared" si="283"/>
        <v>0</v>
      </c>
      <c r="U107" s="4">
        <f t="shared" si="283"/>
        <v>80408.5</v>
      </c>
      <c r="V107" s="4">
        <f t="shared" si="283"/>
        <v>0</v>
      </c>
      <c r="W107" s="4">
        <f t="shared" si="283"/>
        <v>80408.5</v>
      </c>
      <c r="X107" s="4">
        <f t="shared" si="283"/>
        <v>1365.1</v>
      </c>
      <c r="Y107" s="4">
        <f t="shared" si="283"/>
        <v>81773.600000000006</v>
      </c>
      <c r="Z107" s="4">
        <f t="shared" si="283"/>
        <v>0</v>
      </c>
      <c r="AA107" s="4">
        <f t="shared" si="283"/>
        <v>81773.600000000006</v>
      </c>
      <c r="AB107" s="4">
        <f t="shared" si="283"/>
        <v>0</v>
      </c>
      <c r="AC107" s="4">
        <f t="shared" si="283"/>
        <v>81773.600000000006</v>
      </c>
      <c r="AD107" s="4">
        <f>AD108</f>
        <v>79633.899999999994</v>
      </c>
      <c r="AE107" s="4">
        <f t="shared" ref="AE107:AN107" si="284">AE108</f>
        <v>0</v>
      </c>
      <c r="AF107" s="4">
        <f t="shared" si="284"/>
        <v>79633.899999999994</v>
      </c>
      <c r="AG107" s="4">
        <f t="shared" si="284"/>
        <v>0</v>
      </c>
      <c r="AH107" s="4">
        <f t="shared" si="284"/>
        <v>79633.899999999994</v>
      </c>
      <c r="AI107" s="4">
        <f t="shared" si="284"/>
        <v>600.9</v>
      </c>
      <c r="AJ107" s="4">
        <f t="shared" si="284"/>
        <v>80234.799999999988</v>
      </c>
      <c r="AK107" s="4">
        <f t="shared" si="284"/>
        <v>0</v>
      </c>
      <c r="AL107" s="4">
        <f t="shared" si="284"/>
        <v>80234.799999999988</v>
      </c>
      <c r="AM107" s="4">
        <f t="shared" si="284"/>
        <v>0</v>
      </c>
      <c r="AN107" s="4">
        <f t="shared" si="284"/>
        <v>80234.799999999988</v>
      </c>
      <c r="AO107" s="95"/>
    </row>
    <row r="108" spans="1:41" ht="31.5" hidden="1" outlineLevel="7" x14ac:dyDescent="0.25">
      <c r="A108" s="103" t="s">
        <v>411</v>
      </c>
      <c r="B108" s="103" t="s">
        <v>92</v>
      </c>
      <c r="C108" s="17" t="s">
        <v>93</v>
      </c>
      <c r="D108" s="5">
        <v>84697.9</v>
      </c>
      <c r="E108" s="5"/>
      <c r="F108" s="5">
        <f>SUM(D108:E108)</f>
        <v>84697.9</v>
      </c>
      <c r="G108" s="5"/>
      <c r="H108" s="5">
        <f>SUM(F108:G108)</f>
        <v>84697.9</v>
      </c>
      <c r="I108" s="5"/>
      <c r="J108" s="5">
        <f>SUM(H108:I108)</f>
        <v>84697.9</v>
      </c>
      <c r="K108" s="5">
        <v>2112</v>
      </c>
      <c r="L108" s="5">
        <f>SUM(J108:K108)</f>
        <v>86809.9</v>
      </c>
      <c r="M108" s="5"/>
      <c r="N108" s="5">
        <f>SUM(L108:M108)</f>
        <v>86809.9</v>
      </c>
      <c r="O108" s="5"/>
      <c r="P108" s="5">
        <f>SUM(N108:O108)</f>
        <v>86809.9</v>
      </c>
      <c r="Q108" s="5">
        <v>80408.5</v>
      </c>
      <c r="R108" s="5"/>
      <c r="S108" s="5">
        <f>SUM(Q108:R108)</f>
        <v>80408.5</v>
      </c>
      <c r="T108" s="5"/>
      <c r="U108" s="5">
        <f>SUM(S108:T108)</f>
        <v>80408.5</v>
      </c>
      <c r="V108" s="5"/>
      <c r="W108" s="5">
        <f>SUM(U108:V108)</f>
        <v>80408.5</v>
      </c>
      <c r="X108" s="5">
        <v>1365.1</v>
      </c>
      <c r="Y108" s="5">
        <f>SUM(W108:X108)</f>
        <v>81773.600000000006</v>
      </c>
      <c r="Z108" s="5"/>
      <c r="AA108" s="5">
        <f>SUM(Y108:Z108)</f>
        <v>81773.600000000006</v>
      </c>
      <c r="AB108" s="5"/>
      <c r="AC108" s="5">
        <f>SUM(AA108:AB108)</f>
        <v>81773.600000000006</v>
      </c>
      <c r="AD108" s="5">
        <v>79633.899999999994</v>
      </c>
      <c r="AE108" s="5"/>
      <c r="AF108" s="5">
        <f>SUM(AD108:AE108)</f>
        <v>79633.899999999994</v>
      </c>
      <c r="AG108" s="5"/>
      <c r="AH108" s="5">
        <f>SUM(AF108:AG108)</f>
        <v>79633.899999999994</v>
      </c>
      <c r="AI108" s="5">
        <v>600.9</v>
      </c>
      <c r="AJ108" s="5">
        <f>SUM(AH108:AI108)</f>
        <v>80234.799999999988</v>
      </c>
      <c r="AK108" s="5"/>
      <c r="AL108" s="5">
        <f>SUM(AJ108:AK108)</f>
        <v>80234.799999999988</v>
      </c>
      <c r="AM108" s="5"/>
      <c r="AN108" s="5">
        <f>SUM(AL108:AM108)</f>
        <v>80234.799999999988</v>
      </c>
      <c r="AO108" s="95"/>
    </row>
    <row r="109" spans="1:41" ht="31.5" outlineLevel="2" collapsed="1" x14ac:dyDescent="0.25">
      <c r="A109" s="102" t="s">
        <v>205</v>
      </c>
      <c r="B109" s="102"/>
      <c r="C109" s="18" t="s">
        <v>206</v>
      </c>
      <c r="D109" s="4">
        <f t="shared" ref="D109:AH109" si="285">D110+D139+D147+D153+D162</f>
        <v>210095.2</v>
      </c>
      <c r="E109" s="4">
        <f t="shared" si="285"/>
        <v>413.02924999999999</v>
      </c>
      <c r="F109" s="4">
        <f t="shared" si="285"/>
        <v>210508.22925</v>
      </c>
      <c r="G109" s="4">
        <f t="shared" si="285"/>
        <v>7964.9243399999996</v>
      </c>
      <c r="H109" s="4">
        <f t="shared" si="285"/>
        <v>218473.15359</v>
      </c>
      <c r="I109" s="4">
        <f t="shared" si="285"/>
        <v>1339.99045</v>
      </c>
      <c r="J109" s="4">
        <f t="shared" si="285"/>
        <v>219813.14404000001</v>
      </c>
      <c r="K109" s="4">
        <f t="shared" ref="K109:L109" si="286">K110+K139+K147+K153+K162</f>
        <v>14819.06079</v>
      </c>
      <c r="L109" s="4">
        <f t="shared" si="286"/>
        <v>234632.20483</v>
      </c>
      <c r="M109" s="4">
        <f t="shared" ref="M109:N109" si="287">M110+M139+M147+M153+M162</f>
        <v>17084.668000000001</v>
      </c>
      <c r="N109" s="4">
        <f t="shared" si="287"/>
        <v>251716.87283000001</v>
      </c>
      <c r="O109" s="4">
        <f t="shared" ref="O109:P109" si="288">O110+O139+O147+O153+O162</f>
        <v>1709.6782500000002</v>
      </c>
      <c r="P109" s="4">
        <f t="shared" si="288"/>
        <v>253426.55108</v>
      </c>
      <c r="Q109" s="4">
        <f t="shared" si="285"/>
        <v>200879.6</v>
      </c>
      <c r="R109" s="4">
        <f t="shared" si="285"/>
        <v>0</v>
      </c>
      <c r="S109" s="4">
        <f t="shared" si="285"/>
        <v>200879.6</v>
      </c>
      <c r="T109" s="4">
        <f t="shared" si="285"/>
        <v>0</v>
      </c>
      <c r="U109" s="4">
        <f t="shared" si="285"/>
        <v>200879.6</v>
      </c>
      <c r="V109" s="4">
        <f t="shared" si="285"/>
        <v>0</v>
      </c>
      <c r="W109" s="4">
        <f t="shared" si="285"/>
        <v>200879.6</v>
      </c>
      <c r="X109" s="4">
        <f t="shared" si="285"/>
        <v>0</v>
      </c>
      <c r="Y109" s="4">
        <f t="shared" si="285"/>
        <v>200879.6</v>
      </c>
      <c r="Z109" s="4">
        <f t="shared" ref="Z109:AA109" si="289">Z110+Z139+Z147+Z153+Z162</f>
        <v>0</v>
      </c>
      <c r="AA109" s="4">
        <f t="shared" si="289"/>
        <v>200879.6</v>
      </c>
      <c r="AB109" s="4">
        <f t="shared" ref="AB109:AC109" si="290">AB110+AB139+AB147+AB153+AB162</f>
        <v>0</v>
      </c>
      <c r="AC109" s="4">
        <f t="shared" si="290"/>
        <v>200879.6</v>
      </c>
      <c r="AD109" s="4">
        <f t="shared" si="285"/>
        <v>200647.5</v>
      </c>
      <c r="AE109" s="4">
        <f t="shared" si="285"/>
        <v>0</v>
      </c>
      <c r="AF109" s="4">
        <f t="shared" si="285"/>
        <v>200647.5</v>
      </c>
      <c r="AG109" s="4">
        <f t="shared" si="285"/>
        <v>0</v>
      </c>
      <c r="AH109" s="4">
        <f t="shared" si="285"/>
        <v>200647.5</v>
      </c>
      <c r="AI109" s="4">
        <f t="shared" ref="AI109:AN109" si="291">AI110+AI139+AI147+AI153+AI162</f>
        <v>0</v>
      </c>
      <c r="AJ109" s="4">
        <f t="shared" si="291"/>
        <v>200647.5</v>
      </c>
      <c r="AK109" s="4">
        <f t="shared" si="291"/>
        <v>0</v>
      </c>
      <c r="AL109" s="4">
        <f t="shared" si="291"/>
        <v>200647.5</v>
      </c>
      <c r="AM109" s="4">
        <f t="shared" si="291"/>
        <v>0</v>
      </c>
      <c r="AN109" s="4">
        <f t="shared" si="291"/>
        <v>200647.5</v>
      </c>
      <c r="AO109" s="95"/>
    </row>
    <row r="110" spans="1:41" ht="31.5" outlineLevel="3" x14ac:dyDescent="0.25">
      <c r="A110" s="102" t="s">
        <v>301</v>
      </c>
      <c r="B110" s="102"/>
      <c r="C110" s="18" t="s">
        <v>302</v>
      </c>
      <c r="D110" s="4">
        <f>D111</f>
        <v>1610</v>
      </c>
      <c r="E110" s="4">
        <f t="shared" ref="E110:F110" si="292">E111</f>
        <v>413.02924999999999</v>
      </c>
      <c r="F110" s="4">
        <f t="shared" si="292"/>
        <v>2023.02925</v>
      </c>
      <c r="G110" s="4">
        <f>G111+G136</f>
        <v>2007.9479299999998</v>
      </c>
      <c r="H110" s="4">
        <f t="shared" ref="H110:AH110" si="293">H111+H136</f>
        <v>4030.9771799999999</v>
      </c>
      <c r="I110" s="4">
        <f>I111+I136</f>
        <v>1339.99045</v>
      </c>
      <c r="J110" s="4">
        <f t="shared" ref="J110:L110" si="294">J111+J136</f>
        <v>5370.9676300000001</v>
      </c>
      <c r="K110" s="4">
        <f t="shared" si="294"/>
        <v>900</v>
      </c>
      <c r="L110" s="4">
        <f t="shared" si="294"/>
        <v>6270.9676300000001</v>
      </c>
      <c r="M110" s="4">
        <f t="shared" ref="M110:N110" si="295">M111+M136</f>
        <v>0</v>
      </c>
      <c r="N110" s="4">
        <f t="shared" si="295"/>
        <v>6270.9676300000001</v>
      </c>
      <c r="O110" s="4">
        <f>O111+O136</f>
        <v>1429.2082500000001</v>
      </c>
      <c r="P110" s="4">
        <f>P111+P136</f>
        <v>7700.1758800000007</v>
      </c>
      <c r="Q110" s="4">
        <f t="shared" si="293"/>
        <v>1510</v>
      </c>
      <c r="R110" s="4">
        <f t="shared" si="293"/>
        <v>0</v>
      </c>
      <c r="S110" s="4">
        <f t="shared" si="293"/>
        <v>1510</v>
      </c>
      <c r="T110" s="4">
        <f t="shared" si="293"/>
        <v>0</v>
      </c>
      <c r="U110" s="4">
        <f t="shared" si="293"/>
        <v>1510</v>
      </c>
      <c r="V110" s="4">
        <f>V111+V136</f>
        <v>0</v>
      </c>
      <c r="W110" s="4">
        <f t="shared" ref="W110:Y110" si="296">W111+W136</f>
        <v>1510</v>
      </c>
      <c r="X110" s="4">
        <f t="shared" si="296"/>
        <v>0</v>
      </c>
      <c r="Y110" s="4">
        <f t="shared" si="296"/>
        <v>1510</v>
      </c>
      <c r="Z110" s="4">
        <f t="shared" ref="Z110:AA110" si="297">Z111+Z136</f>
        <v>0</v>
      </c>
      <c r="AA110" s="4">
        <f t="shared" si="297"/>
        <v>1510</v>
      </c>
      <c r="AB110" s="4">
        <f t="shared" ref="AB110:AC110" si="298">AB111+AB136</f>
        <v>0</v>
      </c>
      <c r="AC110" s="4">
        <f t="shared" si="298"/>
        <v>1510</v>
      </c>
      <c r="AD110" s="4">
        <f t="shared" si="293"/>
        <v>1610</v>
      </c>
      <c r="AE110" s="4">
        <f t="shared" si="293"/>
        <v>0</v>
      </c>
      <c r="AF110" s="4">
        <f t="shared" si="293"/>
        <v>1610</v>
      </c>
      <c r="AG110" s="4">
        <f t="shared" si="293"/>
        <v>0</v>
      </c>
      <c r="AH110" s="4">
        <f t="shared" si="293"/>
        <v>1610</v>
      </c>
      <c r="AI110" s="4">
        <f t="shared" ref="AI110:AN110" si="299">AI111+AI136</f>
        <v>0</v>
      </c>
      <c r="AJ110" s="4">
        <f t="shared" si="299"/>
        <v>1610</v>
      </c>
      <c r="AK110" s="4">
        <f t="shared" si="299"/>
        <v>0</v>
      </c>
      <c r="AL110" s="4">
        <f t="shared" si="299"/>
        <v>1610</v>
      </c>
      <c r="AM110" s="4">
        <f t="shared" si="299"/>
        <v>0</v>
      </c>
      <c r="AN110" s="4">
        <f t="shared" si="299"/>
        <v>1610</v>
      </c>
      <c r="AO110" s="95"/>
    </row>
    <row r="111" spans="1:41" ht="31.5" outlineLevel="4" x14ac:dyDescent="0.25">
      <c r="A111" s="102" t="s">
        <v>303</v>
      </c>
      <c r="B111" s="102"/>
      <c r="C111" s="18" t="s">
        <v>604</v>
      </c>
      <c r="D111" s="4">
        <f>D112+D116+D119</f>
        <v>1610</v>
      </c>
      <c r="E111" s="4">
        <f>E112+E116+E119+E122</f>
        <v>413.02924999999999</v>
      </c>
      <c r="F111" s="4">
        <f t="shared" ref="F111" si="300">F112+F116+F119+F122</f>
        <v>2023.02925</v>
      </c>
      <c r="G111" s="4">
        <f>G112+G116+G119+G122+G114+G130+G124</f>
        <v>1482.9479299999998</v>
      </c>
      <c r="H111" s="4">
        <f t="shared" ref="H111" si="301">H112+H116+H119+H122+H114+H130+H124</f>
        <v>3505.9771799999999</v>
      </c>
      <c r="I111" s="4">
        <f>I112+I116+I119+I122+I114+I130+I124+I126</f>
        <v>1339.99045</v>
      </c>
      <c r="J111" s="4">
        <f t="shared" ref="J111" si="302">J112+J116+J119+J122+J114+J130+J124+J126</f>
        <v>4845.9676300000001</v>
      </c>
      <c r="K111" s="4">
        <f>K112+K116+K119+K122+K114+K130+K124+K126+K132</f>
        <v>900</v>
      </c>
      <c r="L111" s="4">
        <f t="shared" ref="L111:AN111" si="303">L112+L116+L119+L122+L114+L130+L124+L126+L132</f>
        <v>5745.9676300000001</v>
      </c>
      <c r="M111" s="4">
        <f>M112+M116+M119+M122+M114+M130+M124+M126+M132</f>
        <v>0</v>
      </c>
      <c r="N111" s="4">
        <f>N112+N116+N119+N122+N114+N130+N124+N126+N132</f>
        <v>5745.9676300000001</v>
      </c>
      <c r="O111" s="4">
        <f>O112+O116+O119+O122+O114+O130+O124+O126+O132+O134+O128</f>
        <v>1429.2082500000001</v>
      </c>
      <c r="P111" s="4">
        <f>P112+P116+P119+P122+P114+P130+P124+P126+P132+P134+P128</f>
        <v>7175.1758800000007</v>
      </c>
      <c r="Q111" s="4">
        <f t="shared" si="303"/>
        <v>1510</v>
      </c>
      <c r="R111" s="4">
        <f t="shared" si="303"/>
        <v>0</v>
      </c>
      <c r="S111" s="4">
        <f t="shared" si="303"/>
        <v>1510</v>
      </c>
      <c r="T111" s="4">
        <f t="shared" si="303"/>
        <v>0</v>
      </c>
      <c r="U111" s="4">
        <f t="shared" si="303"/>
        <v>1510</v>
      </c>
      <c r="V111" s="4">
        <f t="shared" si="303"/>
        <v>0</v>
      </c>
      <c r="W111" s="4">
        <f t="shared" si="303"/>
        <v>1510</v>
      </c>
      <c r="X111" s="4">
        <f t="shared" si="303"/>
        <v>0</v>
      </c>
      <c r="Y111" s="4">
        <f t="shared" si="303"/>
        <v>1510</v>
      </c>
      <c r="Z111" s="4">
        <f t="shared" ref="Z111:AA111" si="304">Z112+Z116+Z119+Z122+Z114+Z130+Z124+Z126+Z132</f>
        <v>0</v>
      </c>
      <c r="AA111" s="4">
        <f t="shared" si="304"/>
        <v>1510</v>
      </c>
      <c r="AB111" s="4">
        <f t="shared" ref="AB111:AC111" si="305">AB112+AB116+AB119+AB122+AB114+AB130+AB124+AB126+AB132</f>
        <v>0</v>
      </c>
      <c r="AC111" s="4">
        <f t="shared" si="305"/>
        <v>1510</v>
      </c>
      <c r="AD111" s="4">
        <f t="shared" si="303"/>
        <v>1610</v>
      </c>
      <c r="AE111" s="4">
        <f t="shared" si="303"/>
        <v>0</v>
      </c>
      <c r="AF111" s="4">
        <f t="shared" si="303"/>
        <v>1610</v>
      </c>
      <c r="AG111" s="4">
        <f t="shared" si="303"/>
        <v>0</v>
      </c>
      <c r="AH111" s="4">
        <f t="shared" si="303"/>
        <v>1610</v>
      </c>
      <c r="AI111" s="4">
        <f t="shared" si="303"/>
        <v>0</v>
      </c>
      <c r="AJ111" s="4">
        <f t="shared" si="303"/>
        <v>1610</v>
      </c>
      <c r="AK111" s="4">
        <f t="shared" si="303"/>
        <v>0</v>
      </c>
      <c r="AL111" s="4">
        <f t="shared" si="303"/>
        <v>1610</v>
      </c>
      <c r="AM111" s="4">
        <f t="shared" si="303"/>
        <v>0</v>
      </c>
      <c r="AN111" s="4">
        <f t="shared" si="303"/>
        <v>1610</v>
      </c>
      <c r="AO111" s="95"/>
    </row>
    <row r="112" spans="1:41" ht="31.5" hidden="1" outlineLevel="5" x14ac:dyDescent="0.25">
      <c r="A112" s="102" t="s">
        <v>304</v>
      </c>
      <c r="B112" s="102"/>
      <c r="C112" s="18" t="s">
        <v>14</v>
      </c>
      <c r="D112" s="4">
        <f>D113</f>
        <v>150</v>
      </c>
      <c r="E112" s="4">
        <f t="shared" ref="E112:P112" si="306">E113</f>
        <v>0</v>
      </c>
      <c r="F112" s="4">
        <f t="shared" si="306"/>
        <v>150</v>
      </c>
      <c r="G112" s="4">
        <f t="shared" si="306"/>
        <v>0</v>
      </c>
      <c r="H112" s="4">
        <f t="shared" si="306"/>
        <v>150</v>
      </c>
      <c r="I112" s="4">
        <f t="shared" si="306"/>
        <v>0</v>
      </c>
      <c r="J112" s="4">
        <f t="shared" si="306"/>
        <v>150</v>
      </c>
      <c r="K112" s="4">
        <f t="shared" si="306"/>
        <v>0</v>
      </c>
      <c r="L112" s="4">
        <f t="shared" si="306"/>
        <v>150</v>
      </c>
      <c r="M112" s="4">
        <f t="shared" si="306"/>
        <v>0</v>
      </c>
      <c r="N112" s="4">
        <f t="shared" si="306"/>
        <v>150</v>
      </c>
      <c r="O112" s="4">
        <f t="shared" si="306"/>
        <v>0</v>
      </c>
      <c r="P112" s="4">
        <f t="shared" si="306"/>
        <v>150</v>
      </c>
      <c r="Q112" s="4">
        <f>Q113</f>
        <v>150</v>
      </c>
      <c r="R112" s="4">
        <f t="shared" ref="R112:AC112" si="307">R113</f>
        <v>0</v>
      </c>
      <c r="S112" s="4">
        <f t="shared" si="307"/>
        <v>150</v>
      </c>
      <c r="T112" s="4">
        <f t="shared" si="307"/>
        <v>0</v>
      </c>
      <c r="U112" s="4">
        <f t="shared" si="307"/>
        <v>150</v>
      </c>
      <c r="V112" s="4">
        <f t="shared" si="307"/>
        <v>0</v>
      </c>
      <c r="W112" s="4">
        <f t="shared" si="307"/>
        <v>150</v>
      </c>
      <c r="X112" s="4">
        <f t="shared" si="307"/>
        <v>0</v>
      </c>
      <c r="Y112" s="4">
        <f t="shared" si="307"/>
        <v>150</v>
      </c>
      <c r="Z112" s="4">
        <f t="shared" si="307"/>
        <v>0</v>
      </c>
      <c r="AA112" s="4">
        <f t="shared" si="307"/>
        <v>150</v>
      </c>
      <c r="AB112" s="4">
        <f t="shared" si="307"/>
        <v>0</v>
      </c>
      <c r="AC112" s="4">
        <f t="shared" si="307"/>
        <v>150</v>
      </c>
      <c r="AD112" s="4">
        <f>AD113</f>
        <v>150</v>
      </c>
      <c r="AE112" s="4">
        <f t="shared" ref="AE112:AN112" si="308">AE113</f>
        <v>0</v>
      </c>
      <c r="AF112" s="4">
        <f t="shared" si="308"/>
        <v>150</v>
      </c>
      <c r="AG112" s="4">
        <f t="shared" si="308"/>
        <v>0</v>
      </c>
      <c r="AH112" s="4">
        <f t="shared" si="308"/>
        <v>150</v>
      </c>
      <c r="AI112" s="4">
        <f t="shared" si="308"/>
        <v>0</v>
      </c>
      <c r="AJ112" s="4">
        <f t="shared" si="308"/>
        <v>150</v>
      </c>
      <c r="AK112" s="4">
        <f t="shared" si="308"/>
        <v>0</v>
      </c>
      <c r="AL112" s="4">
        <f t="shared" si="308"/>
        <v>150</v>
      </c>
      <c r="AM112" s="4">
        <f t="shared" si="308"/>
        <v>0</v>
      </c>
      <c r="AN112" s="4">
        <f t="shared" si="308"/>
        <v>150</v>
      </c>
      <c r="AO112" s="95"/>
    </row>
    <row r="113" spans="1:41" ht="31.5" hidden="1" outlineLevel="7" x14ac:dyDescent="0.25">
      <c r="A113" s="103" t="s">
        <v>304</v>
      </c>
      <c r="B113" s="103" t="s">
        <v>11</v>
      </c>
      <c r="C113" s="17" t="s">
        <v>12</v>
      </c>
      <c r="D113" s="5">
        <v>150</v>
      </c>
      <c r="E113" s="5"/>
      <c r="F113" s="5">
        <f>SUM(D113:E113)</f>
        <v>150</v>
      </c>
      <c r="G113" s="5"/>
      <c r="H113" s="5">
        <f>SUM(F113:G113)</f>
        <v>150</v>
      </c>
      <c r="I113" s="5"/>
      <c r="J113" s="5">
        <f>SUM(H113:I113)</f>
        <v>150</v>
      </c>
      <c r="K113" s="5"/>
      <c r="L113" s="5">
        <f>SUM(J113:K113)</f>
        <v>150</v>
      </c>
      <c r="M113" s="5"/>
      <c r="N113" s="5">
        <f>SUM(L113:M113)</f>
        <v>150</v>
      </c>
      <c r="O113" s="5"/>
      <c r="P113" s="5">
        <f>SUM(N113:O113)</f>
        <v>150</v>
      </c>
      <c r="Q113" s="5">
        <v>150</v>
      </c>
      <c r="R113" s="5"/>
      <c r="S113" s="5">
        <f>SUM(Q113:R113)</f>
        <v>150</v>
      </c>
      <c r="T113" s="5"/>
      <c r="U113" s="5">
        <f>SUM(S113:T113)</f>
        <v>150</v>
      </c>
      <c r="V113" s="5"/>
      <c r="W113" s="5">
        <f>SUM(U113:V113)</f>
        <v>150</v>
      </c>
      <c r="X113" s="5"/>
      <c r="Y113" s="5">
        <f>SUM(W113:X113)</f>
        <v>150</v>
      </c>
      <c r="Z113" s="5"/>
      <c r="AA113" s="5">
        <f>SUM(Y113:Z113)</f>
        <v>150</v>
      </c>
      <c r="AB113" s="5"/>
      <c r="AC113" s="5">
        <f>SUM(AA113:AB113)</f>
        <v>150</v>
      </c>
      <c r="AD113" s="5">
        <v>150</v>
      </c>
      <c r="AE113" s="5"/>
      <c r="AF113" s="5">
        <f>SUM(AD113:AE113)</f>
        <v>150</v>
      </c>
      <c r="AG113" s="5"/>
      <c r="AH113" s="5">
        <f>SUM(AF113:AG113)</f>
        <v>150</v>
      </c>
      <c r="AI113" s="5"/>
      <c r="AJ113" s="5">
        <f>SUM(AH113:AI113)</f>
        <v>150</v>
      </c>
      <c r="AK113" s="5"/>
      <c r="AL113" s="5">
        <f>SUM(AJ113:AK113)</f>
        <v>150</v>
      </c>
      <c r="AM113" s="5"/>
      <c r="AN113" s="5">
        <f>SUM(AL113:AM113)</f>
        <v>150</v>
      </c>
      <c r="AO113" s="95"/>
    </row>
    <row r="114" spans="1:41" ht="31.5" hidden="1" outlineLevel="7" x14ac:dyDescent="0.2">
      <c r="A114" s="102" t="s">
        <v>707</v>
      </c>
      <c r="B114" s="7"/>
      <c r="C114" s="31" t="s">
        <v>706</v>
      </c>
      <c r="D114" s="5"/>
      <c r="E114" s="5"/>
      <c r="F114" s="5"/>
      <c r="G114" s="4">
        <f t="shared" ref="G114:P114" si="309">G115</f>
        <v>73.967179999999999</v>
      </c>
      <c r="H114" s="4">
        <f t="shared" si="309"/>
        <v>73.967179999999999</v>
      </c>
      <c r="I114" s="4">
        <f t="shared" si="309"/>
        <v>0</v>
      </c>
      <c r="J114" s="4">
        <f t="shared" si="309"/>
        <v>73.967179999999999</v>
      </c>
      <c r="K114" s="4">
        <f t="shared" si="309"/>
        <v>0</v>
      </c>
      <c r="L114" s="4">
        <f t="shared" si="309"/>
        <v>73.967179999999999</v>
      </c>
      <c r="M114" s="4">
        <f t="shared" si="309"/>
        <v>0</v>
      </c>
      <c r="N114" s="4">
        <f t="shared" si="309"/>
        <v>73.967179999999999</v>
      </c>
      <c r="O114" s="4">
        <f t="shared" si="309"/>
        <v>0</v>
      </c>
      <c r="P114" s="4">
        <f t="shared" si="309"/>
        <v>73.967179999999999</v>
      </c>
      <c r="Q114" s="5"/>
      <c r="R114" s="5"/>
      <c r="S114" s="5"/>
      <c r="T114" s="5"/>
      <c r="U114" s="5"/>
      <c r="V114" s="4">
        <f t="shared" ref="V114:W114" si="310">V115</f>
        <v>0</v>
      </c>
      <c r="W114" s="4">
        <f t="shared" si="310"/>
        <v>0</v>
      </c>
      <c r="X114" s="5"/>
      <c r="Y114" s="5"/>
      <c r="Z114" s="5"/>
      <c r="AA114" s="5"/>
      <c r="AB114" s="5"/>
      <c r="AC114" s="5"/>
      <c r="AD114" s="5"/>
      <c r="AE114" s="5"/>
      <c r="AF114" s="5"/>
      <c r="AG114" s="5"/>
      <c r="AH114" s="5"/>
      <c r="AI114" s="5"/>
      <c r="AJ114" s="5"/>
      <c r="AK114" s="5"/>
      <c r="AL114" s="5"/>
      <c r="AM114" s="5"/>
      <c r="AN114" s="5"/>
      <c r="AO114" s="95"/>
    </row>
    <row r="115" spans="1:41" ht="31.5" hidden="1" outlineLevel="7" x14ac:dyDescent="0.2">
      <c r="A115" s="103" t="s">
        <v>707</v>
      </c>
      <c r="B115" s="6" t="s">
        <v>92</v>
      </c>
      <c r="C115" s="19" t="s">
        <v>584</v>
      </c>
      <c r="D115" s="5"/>
      <c r="E115" s="5"/>
      <c r="F115" s="5"/>
      <c r="G115" s="5">
        <v>73.967179999999999</v>
      </c>
      <c r="H115" s="5">
        <f>SUM(F115:G115)</f>
        <v>73.967179999999999</v>
      </c>
      <c r="I115" s="5"/>
      <c r="J115" s="5">
        <f>SUM(H115:I115)</f>
        <v>73.967179999999999</v>
      </c>
      <c r="K115" s="5"/>
      <c r="L115" s="5">
        <f>SUM(J115:K115)</f>
        <v>73.967179999999999</v>
      </c>
      <c r="M115" s="5"/>
      <c r="N115" s="5">
        <f>SUM(L115:M115)</f>
        <v>73.967179999999999</v>
      </c>
      <c r="O115" s="5"/>
      <c r="P115" s="5">
        <f>SUM(N115:O115)</f>
        <v>73.967179999999999</v>
      </c>
      <c r="Q115" s="5"/>
      <c r="R115" s="5"/>
      <c r="S115" s="5"/>
      <c r="T115" s="5"/>
      <c r="U115" s="5"/>
      <c r="V115" s="5"/>
      <c r="W115" s="5">
        <f>SUM(U115:V115)</f>
        <v>0</v>
      </c>
      <c r="X115" s="5"/>
      <c r="Y115" s="5"/>
      <c r="Z115" s="5"/>
      <c r="AA115" s="5"/>
      <c r="AB115" s="5"/>
      <c r="AC115" s="5"/>
      <c r="AD115" s="5"/>
      <c r="AE115" s="5"/>
      <c r="AF115" s="5"/>
      <c r="AG115" s="5"/>
      <c r="AH115" s="5"/>
      <c r="AI115" s="5"/>
      <c r="AJ115" s="5"/>
      <c r="AK115" s="5"/>
      <c r="AL115" s="5"/>
      <c r="AM115" s="5"/>
      <c r="AN115" s="5"/>
      <c r="AO115" s="95"/>
    </row>
    <row r="116" spans="1:41" ht="15.75" outlineLevel="5" collapsed="1" x14ac:dyDescent="0.25">
      <c r="A116" s="102" t="s">
        <v>473</v>
      </c>
      <c r="B116" s="102"/>
      <c r="C116" s="18" t="s">
        <v>474</v>
      </c>
      <c r="D116" s="4">
        <f>D117</f>
        <v>1200</v>
      </c>
      <c r="E116" s="4">
        <f t="shared" ref="E116:N116" si="311">E117</f>
        <v>0</v>
      </c>
      <c r="F116" s="4">
        <f t="shared" si="311"/>
        <v>1200</v>
      </c>
      <c r="G116" s="4">
        <f t="shared" si="311"/>
        <v>0</v>
      </c>
      <c r="H116" s="4">
        <f t="shared" si="311"/>
        <v>1200</v>
      </c>
      <c r="I116" s="4">
        <f t="shared" si="311"/>
        <v>0</v>
      </c>
      <c r="J116" s="4">
        <f t="shared" si="311"/>
        <v>1200</v>
      </c>
      <c r="K116" s="4">
        <f t="shared" si="311"/>
        <v>0</v>
      </c>
      <c r="L116" s="4">
        <f t="shared" si="311"/>
        <v>1200</v>
      </c>
      <c r="M116" s="4">
        <f t="shared" si="311"/>
        <v>0</v>
      </c>
      <c r="N116" s="4">
        <f t="shared" si="311"/>
        <v>1200</v>
      </c>
      <c r="O116" s="4">
        <f>O117+O118</f>
        <v>0</v>
      </c>
      <c r="P116" s="4">
        <f>P117+P118</f>
        <v>1200</v>
      </c>
      <c r="Q116" s="4">
        <f>Q117</f>
        <v>1100</v>
      </c>
      <c r="R116" s="4">
        <f t="shared" ref="R116:AC116" si="312">R117</f>
        <v>0</v>
      </c>
      <c r="S116" s="4">
        <f t="shared" si="312"/>
        <v>1100</v>
      </c>
      <c r="T116" s="4">
        <f t="shared" si="312"/>
        <v>0</v>
      </c>
      <c r="U116" s="4">
        <f t="shared" si="312"/>
        <v>1100</v>
      </c>
      <c r="V116" s="4">
        <f t="shared" si="312"/>
        <v>0</v>
      </c>
      <c r="W116" s="4">
        <f t="shared" si="312"/>
        <v>1100</v>
      </c>
      <c r="X116" s="4">
        <f t="shared" si="312"/>
        <v>0</v>
      </c>
      <c r="Y116" s="4">
        <f t="shared" si="312"/>
        <v>1100</v>
      </c>
      <c r="Z116" s="4">
        <f t="shared" si="312"/>
        <v>0</v>
      </c>
      <c r="AA116" s="4">
        <f t="shared" si="312"/>
        <v>1100</v>
      </c>
      <c r="AB116" s="4">
        <f t="shared" si="312"/>
        <v>0</v>
      </c>
      <c r="AC116" s="4">
        <f t="shared" si="312"/>
        <v>1100</v>
      </c>
      <c r="AD116" s="4">
        <f>AD117</f>
        <v>1200</v>
      </c>
      <c r="AE116" s="4">
        <f t="shared" ref="AE116:AN116" si="313">AE117</f>
        <v>0</v>
      </c>
      <c r="AF116" s="4">
        <f t="shared" si="313"/>
        <v>1200</v>
      </c>
      <c r="AG116" s="4">
        <f t="shared" si="313"/>
        <v>0</v>
      </c>
      <c r="AH116" s="4">
        <f t="shared" si="313"/>
        <v>1200</v>
      </c>
      <c r="AI116" s="4">
        <f t="shared" si="313"/>
        <v>0</v>
      </c>
      <c r="AJ116" s="4">
        <f t="shared" si="313"/>
        <v>1200</v>
      </c>
      <c r="AK116" s="4">
        <f t="shared" si="313"/>
        <v>0</v>
      </c>
      <c r="AL116" s="4">
        <f t="shared" si="313"/>
        <v>1200</v>
      </c>
      <c r="AM116" s="4">
        <f t="shared" si="313"/>
        <v>0</v>
      </c>
      <c r="AN116" s="4">
        <f t="shared" si="313"/>
        <v>1200</v>
      </c>
      <c r="AO116" s="95"/>
    </row>
    <row r="117" spans="1:41" ht="31.5" outlineLevel="7" x14ac:dyDescent="0.25">
      <c r="A117" s="103" t="s">
        <v>473</v>
      </c>
      <c r="B117" s="103" t="s">
        <v>11</v>
      </c>
      <c r="C117" s="17" t="s">
        <v>12</v>
      </c>
      <c r="D117" s="5">
        <v>1200</v>
      </c>
      <c r="E117" s="5"/>
      <c r="F117" s="5">
        <f>SUM(D117:E117)</f>
        <v>1200</v>
      </c>
      <c r="G117" s="5"/>
      <c r="H117" s="5">
        <f>SUM(F117:G117)</f>
        <v>1200</v>
      </c>
      <c r="I117" s="5"/>
      <c r="J117" s="5">
        <f>SUM(H117:I117)</f>
        <v>1200</v>
      </c>
      <c r="K117" s="5"/>
      <c r="L117" s="5">
        <f>SUM(J117:K117)</f>
        <v>1200</v>
      </c>
      <c r="M117" s="5"/>
      <c r="N117" s="5">
        <f>SUM(L117:M117)</f>
        <v>1200</v>
      </c>
      <c r="O117" s="5">
        <v>-450</v>
      </c>
      <c r="P117" s="5">
        <f>SUM(N117:O117)</f>
        <v>750</v>
      </c>
      <c r="Q117" s="5">
        <v>1100</v>
      </c>
      <c r="R117" s="5"/>
      <c r="S117" s="5">
        <f>SUM(Q117:R117)</f>
        <v>1100</v>
      </c>
      <c r="T117" s="5"/>
      <c r="U117" s="5">
        <f>SUM(S117:T117)</f>
        <v>1100</v>
      </c>
      <c r="V117" s="5"/>
      <c r="W117" s="5">
        <f>SUM(U117:V117)</f>
        <v>1100</v>
      </c>
      <c r="X117" s="5"/>
      <c r="Y117" s="5">
        <f>SUM(W117:X117)</f>
        <v>1100</v>
      </c>
      <c r="Z117" s="5"/>
      <c r="AA117" s="5">
        <f>SUM(Y117:Z117)</f>
        <v>1100</v>
      </c>
      <c r="AB117" s="5"/>
      <c r="AC117" s="5">
        <f>SUM(AA117:AB117)</f>
        <v>1100</v>
      </c>
      <c r="AD117" s="5">
        <v>1200</v>
      </c>
      <c r="AE117" s="5"/>
      <c r="AF117" s="5">
        <f>SUM(AD117:AE117)</f>
        <v>1200</v>
      </c>
      <c r="AG117" s="5"/>
      <c r="AH117" s="5">
        <f>SUM(AF117:AG117)</f>
        <v>1200</v>
      </c>
      <c r="AI117" s="5"/>
      <c r="AJ117" s="5">
        <f>SUM(AH117:AI117)</f>
        <v>1200</v>
      </c>
      <c r="AK117" s="5"/>
      <c r="AL117" s="5">
        <f>SUM(AJ117:AK117)</f>
        <v>1200</v>
      </c>
      <c r="AM117" s="5"/>
      <c r="AN117" s="5">
        <f>SUM(AL117:AM117)</f>
        <v>1200</v>
      </c>
      <c r="AO117" s="95"/>
    </row>
    <row r="118" spans="1:41" ht="31.5" outlineLevel="7" x14ac:dyDescent="0.2">
      <c r="A118" s="103" t="s">
        <v>473</v>
      </c>
      <c r="B118" s="103" t="s">
        <v>92</v>
      </c>
      <c r="C118" s="10" t="s">
        <v>93</v>
      </c>
      <c r="D118" s="5"/>
      <c r="E118" s="5"/>
      <c r="F118" s="5"/>
      <c r="G118" s="5"/>
      <c r="H118" s="5"/>
      <c r="I118" s="5"/>
      <c r="J118" s="5"/>
      <c r="K118" s="5"/>
      <c r="L118" s="5"/>
      <c r="M118" s="5"/>
      <c r="N118" s="5"/>
      <c r="O118" s="5">
        <v>450</v>
      </c>
      <c r="P118" s="5">
        <f>SUM(N118:O118)</f>
        <v>450</v>
      </c>
      <c r="Q118" s="5"/>
      <c r="R118" s="5"/>
      <c r="S118" s="5"/>
      <c r="T118" s="5"/>
      <c r="U118" s="5"/>
      <c r="V118" s="5"/>
      <c r="W118" s="5"/>
      <c r="X118" s="5"/>
      <c r="Y118" s="5"/>
      <c r="Z118" s="5"/>
      <c r="AA118" s="5"/>
      <c r="AB118" s="5"/>
      <c r="AC118" s="5"/>
      <c r="AD118" s="5"/>
      <c r="AE118" s="5"/>
      <c r="AF118" s="5"/>
      <c r="AG118" s="5"/>
      <c r="AH118" s="5"/>
      <c r="AI118" s="5"/>
      <c r="AJ118" s="5"/>
      <c r="AK118" s="5"/>
      <c r="AL118" s="5"/>
      <c r="AM118" s="5"/>
      <c r="AN118" s="5"/>
      <c r="AO118" s="95"/>
    </row>
    <row r="119" spans="1:41" ht="31.5" outlineLevel="5" x14ac:dyDescent="0.25">
      <c r="A119" s="102" t="s">
        <v>475</v>
      </c>
      <c r="B119" s="102"/>
      <c r="C119" s="18" t="s">
        <v>476</v>
      </c>
      <c r="D119" s="4">
        <f>D121</f>
        <v>260</v>
      </c>
      <c r="E119" s="4">
        <f t="shared" ref="E119:N119" si="314">E121</f>
        <v>0</v>
      </c>
      <c r="F119" s="4">
        <f t="shared" si="314"/>
        <v>260</v>
      </c>
      <c r="G119" s="4">
        <f t="shared" si="314"/>
        <v>0</v>
      </c>
      <c r="H119" s="4">
        <f t="shared" si="314"/>
        <v>260</v>
      </c>
      <c r="I119" s="4">
        <f t="shared" si="314"/>
        <v>0</v>
      </c>
      <c r="J119" s="4">
        <f t="shared" si="314"/>
        <v>260</v>
      </c>
      <c r="K119" s="4">
        <f t="shared" si="314"/>
        <v>0</v>
      </c>
      <c r="L119" s="4">
        <f t="shared" si="314"/>
        <v>260</v>
      </c>
      <c r="M119" s="4">
        <f t="shared" si="314"/>
        <v>0</v>
      </c>
      <c r="N119" s="4">
        <f t="shared" si="314"/>
        <v>260</v>
      </c>
      <c r="O119" s="4">
        <f>O121+O120</f>
        <v>0</v>
      </c>
      <c r="P119" s="4">
        <f>P121+P120</f>
        <v>260</v>
      </c>
      <c r="Q119" s="4">
        <f>Q121</f>
        <v>260</v>
      </c>
      <c r="R119" s="4">
        <f t="shared" ref="R119:AC119" si="315">R121</f>
        <v>0</v>
      </c>
      <c r="S119" s="4">
        <f t="shared" si="315"/>
        <v>260</v>
      </c>
      <c r="T119" s="4">
        <f t="shared" si="315"/>
        <v>0</v>
      </c>
      <c r="U119" s="4">
        <f t="shared" si="315"/>
        <v>260</v>
      </c>
      <c r="V119" s="4">
        <f t="shared" si="315"/>
        <v>0</v>
      </c>
      <c r="W119" s="4">
        <f t="shared" si="315"/>
        <v>260</v>
      </c>
      <c r="X119" s="4">
        <f t="shared" si="315"/>
        <v>0</v>
      </c>
      <c r="Y119" s="4">
        <f t="shared" si="315"/>
        <v>260</v>
      </c>
      <c r="Z119" s="4">
        <f t="shared" si="315"/>
        <v>0</v>
      </c>
      <c r="AA119" s="4">
        <f t="shared" si="315"/>
        <v>260</v>
      </c>
      <c r="AB119" s="4">
        <f t="shared" si="315"/>
        <v>0</v>
      </c>
      <c r="AC119" s="4">
        <f t="shared" si="315"/>
        <v>260</v>
      </c>
      <c r="AD119" s="4">
        <f>AD121</f>
        <v>260</v>
      </c>
      <c r="AE119" s="4">
        <f t="shared" ref="AE119:AN119" si="316">AE121</f>
        <v>0</v>
      </c>
      <c r="AF119" s="4">
        <f t="shared" si="316"/>
        <v>260</v>
      </c>
      <c r="AG119" s="4">
        <f t="shared" si="316"/>
        <v>0</v>
      </c>
      <c r="AH119" s="4">
        <f t="shared" si="316"/>
        <v>260</v>
      </c>
      <c r="AI119" s="4">
        <f t="shared" si="316"/>
        <v>0</v>
      </c>
      <c r="AJ119" s="4">
        <f t="shared" si="316"/>
        <v>260</v>
      </c>
      <c r="AK119" s="4">
        <f t="shared" si="316"/>
        <v>0</v>
      </c>
      <c r="AL119" s="4">
        <f t="shared" si="316"/>
        <v>260</v>
      </c>
      <c r="AM119" s="4">
        <f t="shared" si="316"/>
        <v>0</v>
      </c>
      <c r="AN119" s="4">
        <f t="shared" si="316"/>
        <v>260</v>
      </c>
      <c r="AO119" s="95"/>
    </row>
    <row r="120" spans="1:41" ht="47.25" outlineLevel="5" x14ac:dyDescent="0.2">
      <c r="A120" s="103" t="s">
        <v>475</v>
      </c>
      <c r="B120" s="103" t="s">
        <v>8</v>
      </c>
      <c r="C120" s="10" t="s">
        <v>9</v>
      </c>
      <c r="D120" s="4"/>
      <c r="E120" s="4"/>
      <c r="F120" s="4"/>
      <c r="G120" s="4"/>
      <c r="H120" s="4"/>
      <c r="I120" s="4"/>
      <c r="J120" s="4"/>
      <c r="K120" s="4"/>
      <c r="L120" s="4"/>
      <c r="M120" s="4"/>
      <c r="N120" s="4"/>
      <c r="O120" s="5">
        <v>13.2</v>
      </c>
      <c r="P120" s="5">
        <f>SUM(N120:O120)</f>
        <v>13.2</v>
      </c>
      <c r="Q120" s="4"/>
      <c r="R120" s="4"/>
      <c r="S120" s="4"/>
      <c r="T120" s="4"/>
      <c r="U120" s="4"/>
      <c r="V120" s="4"/>
      <c r="W120" s="4"/>
      <c r="X120" s="4"/>
      <c r="Y120" s="4"/>
      <c r="Z120" s="4"/>
      <c r="AA120" s="4"/>
      <c r="AB120" s="4"/>
      <c r="AC120" s="4"/>
      <c r="AD120" s="4"/>
      <c r="AE120" s="4"/>
      <c r="AF120" s="4"/>
      <c r="AG120" s="4"/>
      <c r="AH120" s="4"/>
      <c r="AI120" s="4"/>
      <c r="AJ120" s="4"/>
      <c r="AK120" s="4"/>
      <c r="AL120" s="4"/>
      <c r="AM120" s="4"/>
      <c r="AN120" s="4"/>
      <c r="AO120" s="95"/>
    </row>
    <row r="121" spans="1:41" ht="31.5" outlineLevel="7" x14ac:dyDescent="0.25">
      <c r="A121" s="103" t="s">
        <v>475</v>
      </c>
      <c r="B121" s="103" t="s">
        <v>11</v>
      </c>
      <c r="C121" s="17" t="s">
        <v>12</v>
      </c>
      <c r="D121" s="5">
        <v>260</v>
      </c>
      <c r="E121" s="5"/>
      <c r="F121" s="5">
        <f>SUM(D121:E121)</f>
        <v>260</v>
      </c>
      <c r="G121" s="5"/>
      <c r="H121" s="5">
        <f>SUM(F121:G121)</f>
        <v>260</v>
      </c>
      <c r="I121" s="5"/>
      <c r="J121" s="5">
        <f>SUM(H121:I121)</f>
        <v>260</v>
      </c>
      <c r="K121" s="5"/>
      <c r="L121" s="5">
        <f>SUM(J121:K121)</f>
        <v>260</v>
      </c>
      <c r="M121" s="5"/>
      <c r="N121" s="5">
        <f>SUM(L121:M121)</f>
        <v>260</v>
      </c>
      <c r="O121" s="5">
        <v>-13.2</v>
      </c>
      <c r="P121" s="5">
        <f>SUM(N121:O121)</f>
        <v>246.8</v>
      </c>
      <c r="Q121" s="5">
        <v>260</v>
      </c>
      <c r="R121" s="5"/>
      <c r="S121" s="5">
        <f>SUM(Q121:R121)</f>
        <v>260</v>
      </c>
      <c r="T121" s="5"/>
      <c r="U121" s="5">
        <f>SUM(S121:T121)</f>
        <v>260</v>
      </c>
      <c r="V121" s="5"/>
      <c r="W121" s="5">
        <f>SUM(U121:V121)</f>
        <v>260</v>
      </c>
      <c r="X121" s="5"/>
      <c r="Y121" s="5">
        <f>SUM(W121:X121)</f>
        <v>260</v>
      </c>
      <c r="Z121" s="5"/>
      <c r="AA121" s="5">
        <f>SUM(Y121:Z121)</f>
        <v>260</v>
      </c>
      <c r="AB121" s="5"/>
      <c r="AC121" s="5">
        <f>SUM(AA121:AB121)</f>
        <v>260</v>
      </c>
      <c r="AD121" s="5">
        <v>260</v>
      </c>
      <c r="AE121" s="5"/>
      <c r="AF121" s="5">
        <f>SUM(AD121:AE121)</f>
        <v>260</v>
      </c>
      <c r="AG121" s="5"/>
      <c r="AH121" s="5">
        <f>SUM(AF121:AG121)</f>
        <v>260</v>
      </c>
      <c r="AI121" s="5"/>
      <c r="AJ121" s="5">
        <f>SUM(AH121:AI121)</f>
        <v>260</v>
      </c>
      <c r="AK121" s="5"/>
      <c r="AL121" s="5">
        <f>SUM(AJ121:AK121)</f>
        <v>260</v>
      </c>
      <c r="AM121" s="5"/>
      <c r="AN121" s="5">
        <f>SUM(AL121:AM121)</f>
        <v>260</v>
      </c>
      <c r="AO121" s="95"/>
    </row>
    <row r="122" spans="1:41" ht="47.25" hidden="1" outlineLevel="7" x14ac:dyDescent="0.2">
      <c r="A122" s="102" t="s">
        <v>638</v>
      </c>
      <c r="B122" s="102"/>
      <c r="C122" s="12" t="s">
        <v>549</v>
      </c>
      <c r="D122" s="4"/>
      <c r="E122" s="4">
        <f t="shared" ref="E122:P134" si="317">E123</f>
        <v>413.02924999999999</v>
      </c>
      <c r="F122" s="4">
        <f t="shared" si="317"/>
        <v>413.02924999999999</v>
      </c>
      <c r="G122" s="4">
        <f t="shared" si="317"/>
        <v>0</v>
      </c>
      <c r="H122" s="4">
        <f t="shared" si="317"/>
        <v>413.02924999999999</v>
      </c>
      <c r="I122" s="4">
        <f t="shared" si="317"/>
        <v>44.608910000000002</v>
      </c>
      <c r="J122" s="4">
        <f t="shared" si="317"/>
        <v>457.63815999999997</v>
      </c>
      <c r="K122" s="4">
        <f t="shared" si="317"/>
        <v>0</v>
      </c>
      <c r="L122" s="4">
        <f t="shared" si="317"/>
        <v>457.63815999999997</v>
      </c>
      <c r="M122" s="4">
        <f t="shared" si="317"/>
        <v>0</v>
      </c>
      <c r="N122" s="4">
        <f t="shared" si="317"/>
        <v>457.63815999999997</v>
      </c>
      <c r="O122" s="4">
        <f t="shared" si="317"/>
        <v>0</v>
      </c>
      <c r="P122" s="4">
        <f t="shared" si="317"/>
        <v>457.63815999999997</v>
      </c>
      <c r="Q122" s="5"/>
      <c r="R122" s="5"/>
      <c r="S122" s="5"/>
      <c r="T122" s="4">
        <f t="shared" ref="T122:W130" si="318">T123</f>
        <v>0</v>
      </c>
      <c r="U122" s="4">
        <f t="shared" si="318"/>
        <v>0</v>
      </c>
      <c r="V122" s="4">
        <f t="shared" si="318"/>
        <v>0</v>
      </c>
      <c r="W122" s="4"/>
      <c r="X122" s="4">
        <f t="shared" ref="X122:AC122" si="319">X123</f>
        <v>0</v>
      </c>
      <c r="Y122" s="4">
        <f t="shared" si="319"/>
        <v>0</v>
      </c>
      <c r="Z122" s="4">
        <f t="shared" si="319"/>
        <v>0</v>
      </c>
      <c r="AA122" s="4">
        <f t="shared" si="319"/>
        <v>0</v>
      </c>
      <c r="AB122" s="4">
        <f t="shared" si="319"/>
        <v>0</v>
      </c>
      <c r="AC122" s="4">
        <f t="shared" si="319"/>
        <v>0</v>
      </c>
      <c r="AD122" s="5"/>
      <c r="AE122" s="5"/>
      <c r="AF122" s="5"/>
      <c r="AG122" s="4">
        <f t="shared" ref="AG122:AN122" si="320">AG123</f>
        <v>0</v>
      </c>
      <c r="AH122" s="4">
        <f t="shared" si="320"/>
        <v>0</v>
      </c>
      <c r="AI122" s="4">
        <f t="shared" si="320"/>
        <v>0</v>
      </c>
      <c r="AJ122" s="4">
        <f t="shared" si="320"/>
        <v>0</v>
      </c>
      <c r="AK122" s="4">
        <f t="shared" si="320"/>
        <v>0</v>
      </c>
      <c r="AL122" s="4">
        <f t="shared" si="320"/>
        <v>0</v>
      </c>
      <c r="AM122" s="4">
        <f t="shared" si="320"/>
        <v>0</v>
      </c>
      <c r="AN122" s="4">
        <f t="shared" si="320"/>
        <v>0</v>
      </c>
      <c r="AO122" s="95"/>
    </row>
    <row r="123" spans="1:41" ht="31.5" hidden="1" outlineLevel="7" x14ac:dyDescent="0.2">
      <c r="A123" s="103" t="s">
        <v>638</v>
      </c>
      <c r="B123" s="103" t="s">
        <v>92</v>
      </c>
      <c r="C123" s="10" t="s">
        <v>93</v>
      </c>
      <c r="D123" s="4"/>
      <c r="E123" s="15">
        <v>413.02924999999999</v>
      </c>
      <c r="F123" s="15">
        <f t="shared" ref="F123" si="321">SUM(D123:E123)</f>
        <v>413.02924999999999</v>
      </c>
      <c r="G123" s="15"/>
      <c r="H123" s="15">
        <f t="shared" ref="H123:H131" si="322">SUM(F123:G123)</f>
        <v>413.02924999999999</v>
      </c>
      <c r="I123" s="15">
        <v>44.608910000000002</v>
      </c>
      <c r="J123" s="15">
        <f t="shared" ref="J123" si="323">SUM(H123:I123)</f>
        <v>457.63815999999997</v>
      </c>
      <c r="K123" s="15"/>
      <c r="L123" s="15">
        <f t="shared" ref="L123" si="324">SUM(J123:K123)</f>
        <v>457.63815999999997</v>
      </c>
      <c r="M123" s="15"/>
      <c r="N123" s="15">
        <f t="shared" ref="N123" si="325">SUM(L123:M123)</f>
        <v>457.63815999999997</v>
      </c>
      <c r="O123" s="15"/>
      <c r="P123" s="15">
        <f t="shared" ref="P123" si="326">SUM(N123:O123)</f>
        <v>457.63815999999997</v>
      </c>
      <c r="Q123" s="5"/>
      <c r="R123" s="5"/>
      <c r="S123" s="5"/>
      <c r="T123" s="15"/>
      <c r="U123" s="15">
        <f t="shared" ref="U123" si="327">SUM(S123:T123)</f>
        <v>0</v>
      </c>
      <c r="V123" s="15"/>
      <c r="W123" s="15"/>
      <c r="X123" s="15"/>
      <c r="Y123" s="15">
        <f t="shared" ref="Y123" si="328">SUM(W123:X123)</f>
        <v>0</v>
      </c>
      <c r="Z123" s="15"/>
      <c r="AA123" s="15">
        <f t="shared" ref="AA123" si="329">SUM(Y123:Z123)</f>
        <v>0</v>
      </c>
      <c r="AB123" s="15"/>
      <c r="AC123" s="15">
        <f t="shared" ref="AC123" si="330">SUM(AA123:AB123)</f>
        <v>0</v>
      </c>
      <c r="AD123" s="5"/>
      <c r="AE123" s="5"/>
      <c r="AF123" s="5"/>
      <c r="AG123" s="15"/>
      <c r="AH123" s="15">
        <f t="shared" ref="AH123" si="331">SUM(AF123:AG123)</f>
        <v>0</v>
      </c>
      <c r="AI123" s="15"/>
      <c r="AJ123" s="15">
        <f t="shared" ref="AJ123" si="332">SUM(AH123:AI123)</f>
        <v>0</v>
      </c>
      <c r="AK123" s="15"/>
      <c r="AL123" s="15">
        <f t="shared" ref="AL123" si="333">SUM(AJ123:AK123)</f>
        <v>0</v>
      </c>
      <c r="AM123" s="15"/>
      <c r="AN123" s="15">
        <f t="shared" ref="AN123" si="334">SUM(AL123:AM123)</f>
        <v>0</v>
      </c>
      <c r="AO123" s="95"/>
    </row>
    <row r="124" spans="1:41" ht="47.25" outlineLevel="7" x14ac:dyDescent="0.2">
      <c r="A124" s="102" t="s">
        <v>638</v>
      </c>
      <c r="B124" s="102"/>
      <c r="C124" s="12" t="s">
        <v>574</v>
      </c>
      <c r="D124" s="4"/>
      <c r="E124" s="15"/>
      <c r="F124" s="15"/>
      <c r="G124" s="4">
        <f t="shared" ref="G124:I124" si="335">G125</f>
        <v>1239.0877499999999</v>
      </c>
      <c r="H124" s="4">
        <f t="shared" si="317"/>
        <v>1239.0877499999999</v>
      </c>
      <c r="I124" s="4">
        <f t="shared" si="335"/>
        <v>0</v>
      </c>
      <c r="J124" s="4">
        <f t="shared" si="317"/>
        <v>1239.0877499999999</v>
      </c>
      <c r="K124" s="15"/>
      <c r="L124" s="4">
        <f t="shared" si="317"/>
        <v>1239.0877499999999</v>
      </c>
      <c r="M124" s="15"/>
      <c r="N124" s="4">
        <f>N125</f>
        <v>1239.0877499999999</v>
      </c>
      <c r="O124" s="4">
        <f t="shared" ref="O124:P124" si="336">O125</f>
        <v>133.82670999999999</v>
      </c>
      <c r="P124" s="4">
        <f t="shared" si="336"/>
        <v>1372.91446</v>
      </c>
      <c r="Q124" s="5"/>
      <c r="R124" s="5"/>
      <c r="S124" s="5"/>
      <c r="T124" s="15"/>
      <c r="U124" s="15"/>
      <c r="V124" s="4">
        <f t="shared" ref="V124" si="337">V125</f>
        <v>0</v>
      </c>
      <c r="W124" s="4">
        <f t="shared" si="318"/>
        <v>0</v>
      </c>
      <c r="X124" s="15"/>
      <c r="Y124" s="15"/>
      <c r="Z124" s="15"/>
      <c r="AA124" s="15"/>
      <c r="AB124" s="15"/>
      <c r="AC124" s="15"/>
      <c r="AD124" s="5"/>
      <c r="AE124" s="5"/>
      <c r="AF124" s="5"/>
      <c r="AG124" s="15"/>
      <c r="AH124" s="15"/>
      <c r="AI124" s="15"/>
      <c r="AJ124" s="15"/>
      <c r="AK124" s="15"/>
      <c r="AL124" s="15"/>
      <c r="AM124" s="15"/>
      <c r="AN124" s="15"/>
      <c r="AO124" s="95"/>
    </row>
    <row r="125" spans="1:41" ht="31.5" outlineLevel="7" x14ac:dyDescent="0.2">
      <c r="A125" s="103" t="s">
        <v>638</v>
      </c>
      <c r="B125" s="103" t="s">
        <v>92</v>
      </c>
      <c r="C125" s="10" t="s">
        <v>93</v>
      </c>
      <c r="D125" s="4"/>
      <c r="E125" s="15"/>
      <c r="F125" s="15"/>
      <c r="G125" s="15">
        <v>1239.0877499999999</v>
      </c>
      <c r="H125" s="15">
        <f t="shared" ref="H125" si="338">SUM(F125:G125)</f>
        <v>1239.0877499999999</v>
      </c>
      <c r="I125" s="15"/>
      <c r="J125" s="15">
        <f t="shared" ref="J125:L125" si="339">SUM(H125:I125)</f>
        <v>1239.0877499999999</v>
      </c>
      <c r="K125" s="15"/>
      <c r="L125" s="15">
        <f t="shared" si="339"/>
        <v>1239.0877499999999</v>
      </c>
      <c r="M125" s="15"/>
      <c r="N125" s="15">
        <f t="shared" ref="N125" si="340">SUM(L125:M125)</f>
        <v>1239.0877499999999</v>
      </c>
      <c r="O125" s="15">
        <v>133.82670999999999</v>
      </c>
      <c r="P125" s="15">
        <f t="shared" ref="P125" si="341">SUM(N125:O125)</f>
        <v>1372.91446</v>
      </c>
      <c r="Q125" s="5"/>
      <c r="R125" s="5"/>
      <c r="S125" s="5"/>
      <c r="T125" s="15"/>
      <c r="U125" s="15"/>
      <c r="V125" s="15"/>
      <c r="W125" s="15">
        <f t="shared" ref="W125" si="342">SUM(U125:V125)</f>
        <v>0</v>
      </c>
      <c r="X125" s="15"/>
      <c r="Y125" s="15"/>
      <c r="Z125" s="15"/>
      <c r="AA125" s="15"/>
      <c r="AB125" s="15"/>
      <c r="AC125" s="15"/>
      <c r="AD125" s="5"/>
      <c r="AE125" s="5"/>
      <c r="AF125" s="5"/>
      <c r="AG125" s="15"/>
      <c r="AH125" s="15"/>
      <c r="AI125" s="15"/>
      <c r="AJ125" s="15"/>
      <c r="AK125" s="15"/>
      <c r="AL125" s="15"/>
      <c r="AM125" s="15"/>
      <c r="AN125" s="15"/>
      <c r="AO125" s="95"/>
    </row>
    <row r="126" spans="1:41" ht="31.5" hidden="1" outlineLevel="7" x14ac:dyDescent="0.2">
      <c r="A126" s="7" t="s">
        <v>732</v>
      </c>
      <c r="B126" s="7"/>
      <c r="C126" s="20" t="s">
        <v>731</v>
      </c>
      <c r="D126" s="4"/>
      <c r="E126" s="15"/>
      <c r="F126" s="15"/>
      <c r="G126" s="15"/>
      <c r="H126" s="15"/>
      <c r="I126" s="4">
        <f t="shared" si="317"/>
        <v>1295.3815400000001</v>
      </c>
      <c r="J126" s="4">
        <f t="shared" si="317"/>
        <v>1295.3815400000001</v>
      </c>
      <c r="K126" s="15"/>
      <c r="L126" s="4">
        <f t="shared" si="317"/>
        <v>1295.3815400000001</v>
      </c>
      <c r="M126" s="15"/>
      <c r="N126" s="4">
        <f t="shared" si="317"/>
        <v>1295.3815400000001</v>
      </c>
      <c r="O126" s="4">
        <f>O127</f>
        <v>0</v>
      </c>
      <c r="P126" s="4">
        <f>P127</f>
        <v>1295.3815400000001</v>
      </c>
      <c r="Q126" s="5"/>
      <c r="R126" s="5"/>
      <c r="S126" s="5"/>
      <c r="T126" s="15"/>
      <c r="U126" s="15"/>
      <c r="V126" s="15"/>
      <c r="W126" s="15"/>
      <c r="X126" s="15"/>
      <c r="Y126" s="15"/>
      <c r="Z126" s="15"/>
      <c r="AA126" s="15"/>
      <c r="AB126" s="15"/>
      <c r="AC126" s="15"/>
      <c r="AD126" s="5"/>
      <c r="AE126" s="5"/>
      <c r="AF126" s="5"/>
      <c r="AG126" s="15"/>
      <c r="AH126" s="15"/>
      <c r="AI126" s="15"/>
      <c r="AJ126" s="15"/>
      <c r="AK126" s="15"/>
      <c r="AL126" s="15"/>
      <c r="AM126" s="15"/>
      <c r="AN126" s="15"/>
      <c r="AO126" s="95"/>
    </row>
    <row r="127" spans="1:41" ht="31.5" hidden="1" outlineLevel="7" x14ac:dyDescent="0.2">
      <c r="A127" s="6" t="s">
        <v>732</v>
      </c>
      <c r="B127" s="6" t="s">
        <v>92</v>
      </c>
      <c r="C127" s="19" t="s">
        <v>584</v>
      </c>
      <c r="D127" s="4"/>
      <c r="E127" s="15"/>
      <c r="F127" s="15"/>
      <c r="G127" s="15"/>
      <c r="H127" s="15"/>
      <c r="I127" s="15">
        <v>1295.3815400000001</v>
      </c>
      <c r="J127" s="15">
        <f t="shared" ref="J127:L127" si="343">SUM(H127:I127)</f>
        <v>1295.3815400000001</v>
      </c>
      <c r="K127" s="15"/>
      <c r="L127" s="15">
        <f t="shared" si="343"/>
        <v>1295.3815400000001</v>
      </c>
      <c r="M127" s="15"/>
      <c r="N127" s="15">
        <f t="shared" ref="N127" si="344">SUM(L127:M127)</f>
        <v>1295.3815400000001</v>
      </c>
      <c r="O127" s="15"/>
      <c r="P127" s="15">
        <f t="shared" ref="P127" si="345">SUM(N127:O127)</f>
        <v>1295.3815400000001</v>
      </c>
      <c r="Q127" s="5"/>
      <c r="R127" s="5"/>
      <c r="S127" s="5"/>
      <c r="T127" s="15"/>
      <c r="U127" s="15"/>
      <c r="V127" s="15"/>
      <c r="W127" s="15"/>
      <c r="X127" s="15"/>
      <c r="Y127" s="15"/>
      <c r="Z127" s="15"/>
      <c r="AA127" s="15"/>
      <c r="AB127" s="15"/>
      <c r="AC127" s="15"/>
      <c r="AD127" s="5"/>
      <c r="AE127" s="5"/>
      <c r="AF127" s="5"/>
      <c r="AG127" s="15"/>
      <c r="AH127" s="15"/>
      <c r="AI127" s="15"/>
      <c r="AJ127" s="15"/>
      <c r="AK127" s="15"/>
      <c r="AL127" s="15"/>
      <c r="AM127" s="15"/>
      <c r="AN127" s="15"/>
      <c r="AO127" s="95"/>
    </row>
    <row r="128" spans="1:41" ht="31.5" outlineLevel="7" x14ac:dyDescent="0.2">
      <c r="A128" s="7" t="s">
        <v>732</v>
      </c>
      <c r="B128" s="7"/>
      <c r="C128" s="20" t="s">
        <v>745</v>
      </c>
      <c r="D128" s="4"/>
      <c r="E128" s="15"/>
      <c r="F128" s="15"/>
      <c r="G128" s="15"/>
      <c r="H128" s="15"/>
      <c r="I128" s="15"/>
      <c r="J128" s="15"/>
      <c r="K128" s="15"/>
      <c r="L128" s="15"/>
      <c r="M128" s="15"/>
      <c r="N128" s="15"/>
      <c r="O128" s="4">
        <f>O129</f>
        <v>1295.3815400000001</v>
      </c>
      <c r="P128" s="4">
        <f>P129</f>
        <v>1295.3815400000001</v>
      </c>
      <c r="Q128" s="5"/>
      <c r="R128" s="5"/>
      <c r="S128" s="5"/>
      <c r="T128" s="15"/>
      <c r="U128" s="15"/>
      <c r="V128" s="15"/>
      <c r="W128" s="15"/>
      <c r="X128" s="15"/>
      <c r="Y128" s="15"/>
      <c r="Z128" s="15"/>
      <c r="AA128" s="15"/>
      <c r="AB128" s="15"/>
      <c r="AC128" s="15"/>
      <c r="AD128" s="5"/>
      <c r="AE128" s="5"/>
      <c r="AF128" s="5"/>
      <c r="AG128" s="15"/>
      <c r="AH128" s="15"/>
      <c r="AI128" s="15"/>
      <c r="AJ128" s="15"/>
      <c r="AK128" s="15"/>
      <c r="AL128" s="15"/>
      <c r="AM128" s="15"/>
      <c r="AN128" s="15"/>
      <c r="AO128" s="95"/>
    </row>
    <row r="129" spans="1:41" ht="31.5" outlineLevel="7" x14ac:dyDescent="0.2">
      <c r="A129" s="6" t="s">
        <v>732</v>
      </c>
      <c r="B129" s="6" t="s">
        <v>92</v>
      </c>
      <c r="C129" s="19" t="s">
        <v>584</v>
      </c>
      <c r="D129" s="4"/>
      <c r="E129" s="15"/>
      <c r="F129" s="15"/>
      <c r="G129" s="15"/>
      <c r="H129" s="15"/>
      <c r="I129" s="15"/>
      <c r="J129" s="15"/>
      <c r="K129" s="15"/>
      <c r="L129" s="15"/>
      <c r="M129" s="15"/>
      <c r="N129" s="15"/>
      <c r="O129" s="15">
        <v>1295.3815400000001</v>
      </c>
      <c r="P129" s="15">
        <f>SUM(N129:O129)</f>
        <v>1295.3815400000001</v>
      </c>
      <c r="Q129" s="5"/>
      <c r="R129" s="5"/>
      <c r="S129" s="5"/>
      <c r="T129" s="15"/>
      <c r="U129" s="15"/>
      <c r="V129" s="15"/>
      <c r="W129" s="15"/>
      <c r="X129" s="15"/>
      <c r="Y129" s="15"/>
      <c r="Z129" s="15"/>
      <c r="AA129" s="15"/>
      <c r="AB129" s="15"/>
      <c r="AC129" s="15"/>
      <c r="AD129" s="5"/>
      <c r="AE129" s="5"/>
      <c r="AF129" s="5"/>
      <c r="AG129" s="15"/>
      <c r="AH129" s="15"/>
      <c r="AI129" s="15"/>
      <c r="AJ129" s="15"/>
      <c r="AK129" s="15"/>
      <c r="AL129" s="15"/>
      <c r="AM129" s="15"/>
      <c r="AN129" s="15"/>
      <c r="AO129" s="95"/>
    </row>
    <row r="130" spans="1:41" ht="47.25" hidden="1" outlineLevel="7" x14ac:dyDescent="0.2">
      <c r="A130" s="7" t="s">
        <v>715</v>
      </c>
      <c r="B130" s="7"/>
      <c r="C130" s="20" t="s">
        <v>714</v>
      </c>
      <c r="D130" s="4"/>
      <c r="E130" s="15"/>
      <c r="F130" s="15"/>
      <c r="G130" s="4">
        <f t="shared" ref="G130:I130" si="346">G131</f>
        <v>169.893</v>
      </c>
      <c r="H130" s="4">
        <f t="shared" si="317"/>
        <v>169.893</v>
      </c>
      <c r="I130" s="4">
        <f t="shared" si="346"/>
        <v>0</v>
      </c>
      <c r="J130" s="4">
        <f t="shared" si="317"/>
        <v>169.893</v>
      </c>
      <c r="K130" s="4">
        <f t="shared" si="317"/>
        <v>0</v>
      </c>
      <c r="L130" s="4">
        <f t="shared" si="317"/>
        <v>169.893</v>
      </c>
      <c r="M130" s="4">
        <f t="shared" si="317"/>
        <v>0</v>
      </c>
      <c r="N130" s="4">
        <f t="shared" si="317"/>
        <v>169.893</v>
      </c>
      <c r="O130" s="4">
        <f t="shared" si="317"/>
        <v>0</v>
      </c>
      <c r="P130" s="4">
        <f t="shared" si="317"/>
        <v>169.893</v>
      </c>
      <c r="Q130" s="5"/>
      <c r="R130" s="5"/>
      <c r="S130" s="5"/>
      <c r="T130" s="15"/>
      <c r="U130" s="15"/>
      <c r="V130" s="4">
        <f t="shared" ref="V130" si="347">V131</f>
        <v>0</v>
      </c>
      <c r="W130" s="4">
        <f t="shared" si="318"/>
        <v>0</v>
      </c>
      <c r="X130" s="15"/>
      <c r="Y130" s="15"/>
      <c r="Z130" s="15"/>
      <c r="AA130" s="15"/>
      <c r="AB130" s="15"/>
      <c r="AC130" s="15"/>
      <c r="AD130" s="5"/>
      <c r="AE130" s="5"/>
      <c r="AF130" s="5"/>
      <c r="AG130" s="15"/>
      <c r="AH130" s="15"/>
      <c r="AI130" s="15"/>
      <c r="AJ130" s="15"/>
      <c r="AK130" s="15"/>
      <c r="AL130" s="15"/>
      <c r="AM130" s="15"/>
      <c r="AN130" s="15"/>
      <c r="AO130" s="95"/>
    </row>
    <row r="131" spans="1:41" ht="31.5" hidden="1" outlineLevel="7" x14ac:dyDescent="0.2">
      <c r="A131" s="6" t="s">
        <v>715</v>
      </c>
      <c r="B131" s="6" t="s">
        <v>92</v>
      </c>
      <c r="C131" s="19" t="s">
        <v>584</v>
      </c>
      <c r="D131" s="4"/>
      <c r="E131" s="15"/>
      <c r="F131" s="15"/>
      <c r="G131" s="15">
        <v>169.893</v>
      </c>
      <c r="H131" s="15">
        <f t="shared" si="322"/>
        <v>169.893</v>
      </c>
      <c r="I131" s="15"/>
      <c r="J131" s="15">
        <f t="shared" ref="J131:L131" si="348">SUM(H131:I131)</f>
        <v>169.893</v>
      </c>
      <c r="K131" s="15"/>
      <c r="L131" s="15">
        <f t="shared" si="348"/>
        <v>169.893</v>
      </c>
      <c r="M131" s="15"/>
      <c r="N131" s="15">
        <f t="shared" ref="N131" si="349">SUM(L131:M131)</f>
        <v>169.893</v>
      </c>
      <c r="O131" s="15"/>
      <c r="P131" s="15">
        <f t="shared" ref="P131" si="350">SUM(N131:O131)</f>
        <v>169.893</v>
      </c>
      <c r="Q131" s="5"/>
      <c r="R131" s="5"/>
      <c r="S131" s="5"/>
      <c r="T131" s="15"/>
      <c r="U131" s="15"/>
      <c r="V131" s="15"/>
      <c r="W131" s="15">
        <f t="shared" ref="W131" si="351">SUM(U131:V131)</f>
        <v>0</v>
      </c>
      <c r="X131" s="15"/>
      <c r="Y131" s="15"/>
      <c r="Z131" s="15"/>
      <c r="AA131" s="15"/>
      <c r="AB131" s="15"/>
      <c r="AC131" s="15"/>
      <c r="AD131" s="5"/>
      <c r="AE131" s="5"/>
      <c r="AF131" s="5"/>
      <c r="AG131" s="15"/>
      <c r="AH131" s="15"/>
      <c r="AI131" s="15"/>
      <c r="AJ131" s="15"/>
      <c r="AK131" s="15"/>
      <c r="AL131" s="15"/>
      <c r="AM131" s="15"/>
      <c r="AN131" s="15"/>
      <c r="AO131" s="95"/>
    </row>
    <row r="132" spans="1:41" ht="47.25" outlineLevel="7" x14ac:dyDescent="0.2">
      <c r="A132" s="7" t="s">
        <v>715</v>
      </c>
      <c r="B132" s="7"/>
      <c r="C132" s="20" t="s">
        <v>791</v>
      </c>
      <c r="D132" s="4"/>
      <c r="E132" s="15"/>
      <c r="F132" s="15"/>
      <c r="G132" s="15"/>
      <c r="H132" s="15"/>
      <c r="I132" s="15"/>
      <c r="J132" s="15"/>
      <c r="K132" s="4">
        <f t="shared" si="317"/>
        <v>900</v>
      </c>
      <c r="L132" s="4">
        <f t="shared" si="317"/>
        <v>900</v>
      </c>
      <c r="M132" s="4">
        <f t="shared" si="317"/>
        <v>0</v>
      </c>
      <c r="N132" s="4">
        <f t="shared" si="317"/>
        <v>900</v>
      </c>
      <c r="O132" s="4">
        <f t="shared" si="317"/>
        <v>-675</v>
      </c>
      <c r="P132" s="4">
        <f t="shared" si="317"/>
        <v>225</v>
      </c>
      <c r="Q132" s="5"/>
      <c r="R132" s="5"/>
      <c r="S132" s="5"/>
      <c r="T132" s="15"/>
      <c r="U132" s="15"/>
      <c r="V132" s="15"/>
      <c r="W132" s="15"/>
      <c r="X132" s="15"/>
      <c r="Y132" s="15"/>
      <c r="Z132" s="15"/>
      <c r="AA132" s="15"/>
      <c r="AB132" s="15"/>
      <c r="AC132" s="15"/>
      <c r="AD132" s="5"/>
      <c r="AE132" s="5"/>
      <c r="AF132" s="5"/>
      <c r="AG132" s="15"/>
      <c r="AH132" s="15"/>
      <c r="AI132" s="15"/>
      <c r="AJ132" s="15"/>
      <c r="AK132" s="15"/>
      <c r="AL132" s="15"/>
      <c r="AM132" s="15"/>
      <c r="AN132" s="15"/>
      <c r="AO132" s="95"/>
    </row>
    <row r="133" spans="1:41" ht="31.5" outlineLevel="7" x14ac:dyDescent="0.2">
      <c r="A133" s="6" t="s">
        <v>715</v>
      </c>
      <c r="B133" s="6" t="s">
        <v>92</v>
      </c>
      <c r="C133" s="19" t="s">
        <v>584</v>
      </c>
      <c r="D133" s="4"/>
      <c r="E133" s="15"/>
      <c r="F133" s="15"/>
      <c r="G133" s="15"/>
      <c r="H133" s="15"/>
      <c r="I133" s="15"/>
      <c r="J133" s="15"/>
      <c r="K133" s="15">
        <v>900</v>
      </c>
      <c r="L133" s="15">
        <f t="shared" ref="L133" si="352">SUM(J133:K133)</f>
        <v>900</v>
      </c>
      <c r="M133" s="15"/>
      <c r="N133" s="15">
        <f t="shared" ref="N133" si="353">SUM(L133:M133)</f>
        <v>900</v>
      </c>
      <c r="O133" s="15">
        <v>-675</v>
      </c>
      <c r="P133" s="15">
        <f t="shared" ref="P133" si="354">SUM(N133:O133)</f>
        <v>225</v>
      </c>
      <c r="Q133" s="5"/>
      <c r="R133" s="5"/>
      <c r="S133" s="5"/>
      <c r="T133" s="15"/>
      <c r="U133" s="15"/>
      <c r="V133" s="15"/>
      <c r="W133" s="15"/>
      <c r="X133" s="15"/>
      <c r="Y133" s="15"/>
      <c r="Z133" s="15"/>
      <c r="AA133" s="15"/>
      <c r="AB133" s="15"/>
      <c r="AC133" s="15"/>
      <c r="AD133" s="5"/>
      <c r="AE133" s="5"/>
      <c r="AF133" s="5"/>
      <c r="AG133" s="15"/>
      <c r="AH133" s="15"/>
      <c r="AI133" s="15"/>
      <c r="AJ133" s="15"/>
      <c r="AK133" s="15"/>
      <c r="AL133" s="15"/>
      <c r="AM133" s="15"/>
      <c r="AN133" s="15"/>
      <c r="AO133" s="95"/>
    </row>
    <row r="134" spans="1:41" ht="47.25" outlineLevel="7" x14ac:dyDescent="0.2">
      <c r="A134" s="7" t="s">
        <v>715</v>
      </c>
      <c r="B134" s="7"/>
      <c r="C134" s="20" t="s">
        <v>885</v>
      </c>
      <c r="D134" s="4"/>
      <c r="E134" s="15"/>
      <c r="F134" s="15"/>
      <c r="G134" s="15"/>
      <c r="H134" s="15"/>
      <c r="I134" s="15"/>
      <c r="J134" s="15"/>
      <c r="K134" s="15"/>
      <c r="L134" s="15"/>
      <c r="M134" s="15"/>
      <c r="N134" s="15"/>
      <c r="O134" s="4">
        <f t="shared" si="317"/>
        <v>675</v>
      </c>
      <c r="P134" s="4">
        <f t="shared" si="317"/>
        <v>675</v>
      </c>
      <c r="Q134" s="5"/>
      <c r="R134" s="5"/>
      <c r="S134" s="5"/>
      <c r="T134" s="15"/>
      <c r="U134" s="15"/>
      <c r="V134" s="15"/>
      <c r="W134" s="15"/>
      <c r="X134" s="15"/>
      <c r="Y134" s="15"/>
      <c r="Z134" s="15"/>
      <c r="AA134" s="15"/>
      <c r="AB134" s="15"/>
      <c r="AC134" s="15"/>
      <c r="AD134" s="5"/>
      <c r="AE134" s="5"/>
      <c r="AF134" s="5"/>
      <c r="AG134" s="15"/>
      <c r="AH134" s="15"/>
      <c r="AI134" s="15"/>
      <c r="AJ134" s="15"/>
      <c r="AK134" s="15"/>
      <c r="AL134" s="15"/>
      <c r="AM134" s="15"/>
      <c r="AN134" s="15"/>
      <c r="AO134" s="95"/>
    </row>
    <row r="135" spans="1:41" ht="31.5" outlineLevel="7" x14ac:dyDescent="0.2">
      <c r="A135" s="6" t="s">
        <v>715</v>
      </c>
      <c r="B135" s="6" t="s">
        <v>92</v>
      </c>
      <c r="C135" s="19" t="s">
        <v>584</v>
      </c>
      <c r="D135" s="4"/>
      <c r="E135" s="15"/>
      <c r="F135" s="15"/>
      <c r="G135" s="15"/>
      <c r="H135" s="15"/>
      <c r="I135" s="15"/>
      <c r="J135" s="15"/>
      <c r="K135" s="15"/>
      <c r="L135" s="15"/>
      <c r="M135" s="15"/>
      <c r="N135" s="15"/>
      <c r="O135" s="15">
        <v>675</v>
      </c>
      <c r="P135" s="15">
        <f t="shared" ref="P135" si="355">SUM(N135:O135)</f>
        <v>675</v>
      </c>
      <c r="Q135" s="5"/>
      <c r="R135" s="5"/>
      <c r="S135" s="5"/>
      <c r="T135" s="15"/>
      <c r="U135" s="15"/>
      <c r="V135" s="15"/>
      <c r="W135" s="15"/>
      <c r="X135" s="15"/>
      <c r="Y135" s="15"/>
      <c r="Z135" s="15"/>
      <c r="AA135" s="15"/>
      <c r="AB135" s="15"/>
      <c r="AC135" s="15"/>
      <c r="AD135" s="5"/>
      <c r="AE135" s="5"/>
      <c r="AF135" s="5"/>
      <c r="AG135" s="15"/>
      <c r="AH135" s="15"/>
      <c r="AI135" s="15"/>
      <c r="AJ135" s="15"/>
      <c r="AK135" s="15"/>
      <c r="AL135" s="15"/>
      <c r="AM135" s="15"/>
      <c r="AN135" s="15"/>
      <c r="AO135" s="95"/>
    </row>
    <row r="136" spans="1:41" ht="15.75" hidden="1" outlineLevel="7" x14ac:dyDescent="0.2">
      <c r="A136" s="32" t="s">
        <v>708</v>
      </c>
      <c r="B136" s="43"/>
      <c r="C136" s="45" t="s">
        <v>252</v>
      </c>
      <c r="D136" s="4"/>
      <c r="E136" s="15"/>
      <c r="F136" s="15"/>
      <c r="G136" s="4">
        <f t="shared" ref="G136:P137" si="356">G137</f>
        <v>525</v>
      </c>
      <c r="H136" s="4">
        <f t="shared" si="356"/>
        <v>525</v>
      </c>
      <c r="I136" s="4">
        <f t="shared" si="356"/>
        <v>0</v>
      </c>
      <c r="J136" s="4">
        <f t="shared" si="356"/>
        <v>525</v>
      </c>
      <c r="K136" s="15"/>
      <c r="L136" s="4">
        <f t="shared" si="356"/>
        <v>525</v>
      </c>
      <c r="M136" s="15"/>
      <c r="N136" s="4">
        <f t="shared" si="356"/>
        <v>525</v>
      </c>
      <c r="O136" s="15"/>
      <c r="P136" s="4">
        <f t="shared" si="356"/>
        <v>525</v>
      </c>
      <c r="Q136" s="5"/>
      <c r="R136" s="5"/>
      <c r="S136" s="5"/>
      <c r="T136" s="15"/>
      <c r="U136" s="15"/>
      <c r="V136" s="4">
        <f t="shared" ref="V136:W137" si="357">V137</f>
        <v>0</v>
      </c>
      <c r="W136" s="4">
        <f t="shared" si="357"/>
        <v>0</v>
      </c>
      <c r="X136" s="15"/>
      <c r="Y136" s="15"/>
      <c r="Z136" s="15"/>
      <c r="AA136" s="15"/>
      <c r="AB136" s="15"/>
      <c r="AC136" s="15"/>
      <c r="AD136" s="5"/>
      <c r="AE136" s="5"/>
      <c r="AF136" s="5"/>
      <c r="AG136" s="15"/>
      <c r="AH136" s="15"/>
      <c r="AI136" s="15"/>
      <c r="AJ136" s="15"/>
      <c r="AK136" s="15"/>
      <c r="AL136" s="15"/>
      <c r="AM136" s="15"/>
      <c r="AN136" s="15"/>
      <c r="AO136" s="95"/>
    </row>
    <row r="137" spans="1:41" ht="31.5" hidden="1" outlineLevel="7" x14ac:dyDescent="0.2">
      <c r="A137" s="32" t="s">
        <v>709</v>
      </c>
      <c r="B137" s="7"/>
      <c r="C137" s="31" t="s">
        <v>706</v>
      </c>
      <c r="D137" s="4"/>
      <c r="E137" s="15"/>
      <c r="F137" s="15"/>
      <c r="G137" s="4">
        <f t="shared" si="356"/>
        <v>525</v>
      </c>
      <c r="H137" s="4">
        <f t="shared" si="356"/>
        <v>525</v>
      </c>
      <c r="I137" s="4">
        <f t="shared" si="356"/>
        <v>0</v>
      </c>
      <c r="J137" s="4">
        <f t="shared" si="356"/>
        <v>525</v>
      </c>
      <c r="K137" s="15"/>
      <c r="L137" s="4">
        <f t="shared" si="356"/>
        <v>525</v>
      </c>
      <c r="M137" s="15"/>
      <c r="N137" s="4">
        <f t="shared" si="356"/>
        <v>525</v>
      </c>
      <c r="O137" s="15"/>
      <c r="P137" s="4">
        <f t="shared" si="356"/>
        <v>525</v>
      </c>
      <c r="Q137" s="5"/>
      <c r="R137" s="5"/>
      <c r="S137" s="5"/>
      <c r="T137" s="15"/>
      <c r="U137" s="15"/>
      <c r="V137" s="4">
        <f t="shared" si="357"/>
        <v>0</v>
      </c>
      <c r="W137" s="4">
        <f t="shared" si="357"/>
        <v>0</v>
      </c>
      <c r="X137" s="15"/>
      <c r="Y137" s="15"/>
      <c r="Z137" s="15"/>
      <c r="AA137" s="15"/>
      <c r="AB137" s="15"/>
      <c r="AC137" s="15"/>
      <c r="AD137" s="5"/>
      <c r="AE137" s="5"/>
      <c r="AF137" s="5"/>
      <c r="AG137" s="15"/>
      <c r="AH137" s="15"/>
      <c r="AI137" s="15"/>
      <c r="AJ137" s="15"/>
      <c r="AK137" s="15"/>
      <c r="AL137" s="15"/>
      <c r="AM137" s="15"/>
      <c r="AN137" s="15"/>
      <c r="AO137" s="95"/>
    </row>
    <row r="138" spans="1:41" ht="31.5" hidden="1" outlineLevel="7" x14ac:dyDescent="0.2">
      <c r="A138" s="34" t="s">
        <v>709</v>
      </c>
      <c r="B138" s="6" t="s">
        <v>92</v>
      </c>
      <c r="C138" s="19" t="s">
        <v>584</v>
      </c>
      <c r="D138" s="4"/>
      <c r="E138" s="15"/>
      <c r="F138" s="15"/>
      <c r="G138" s="5">
        <f>300+85+100+40</f>
        <v>525</v>
      </c>
      <c r="H138" s="5">
        <f>SUM(F138:G138)</f>
        <v>525</v>
      </c>
      <c r="I138" s="5"/>
      <c r="J138" s="5">
        <f>SUM(H138:I138)</f>
        <v>525</v>
      </c>
      <c r="K138" s="15"/>
      <c r="L138" s="5">
        <f>SUM(J138:K138)</f>
        <v>525</v>
      </c>
      <c r="M138" s="15"/>
      <c r="N138" s="5">
        <f>SUM(L138:M138)</f>
        <v>525</v>
      </c>
      <c r="O138" s="15"/>
      <c r="P138" s="5">
        <f>SUM(N138:O138)</f>
        <v>525</v>
      </c>
      <c r="Q138" s="5"/>
      <c r="R138" s="5"/>
      <c r="S138" s="5"/>
      <c r="T138" s="15"/>
      <c r="U138" s="15"/>
      <c r="V138" s="5"/>
      <c r="W138" s="5">
        <f>SUM(U138:V138)</f>
        <v>0</v>
      </c>
      <c r="X138" s="15"/>
      <c r="Y138" s="15"/>
      <c r="Z138" s="15"/>
      <c r="AA138" s="15"/>
      <c r="AB138" s="15"/>
      <c r="AC138" s="15"/>
      <c r="AD138" s="5"/>
      <c r="AE138" s="5"/>
      <c r="AF138" s="5"/>
      <c r="AG138" s="15"/>
      <c r="AH138" s="15"/>
      <c r="AI138" s="15"/>
      <c r="AJ138" s="15"/>
      <c r="AK138" s="15"/>
      <c r="AL138" s="15"/>
      <c r="AM138" s="15"/>
      <c r="AN138" s="15"/>
      <c r="AO138" s="95"/>
    </row>
    <row r="139" spans="1:41" ht="31.5" hidden="1" outlineLevel="3" x14ac:dyDescent="0.25">
      <c r="A139" s="102" t="s">
        <v>207</v>
      </c>
      <c r="B139" s="102"/>
      <c r="C139" s="18" t="s">
        <v>208</v>
      </c>
      <c r="D139" s="4">
        <f>D140</f>
        <v>1000</v>
      </c>
      <c r="E139" s="4">
        <f t="shared" ref="E139:AN139" si="358">E140</f>
        <v>0</v>
      </c>
      <c r="F139" s="4">
        <f t="shared" si="358"/>
        <v>1000</v>
      </c>
      <c r="G139" s="4">
        <f t="shared" si="358"/>
        <v>0</v>
      </c>
      <c r="H139" s="4">
        <f t="shared" si="358"/>
        <v>1000</v>
      </c>
      <c r="I139" s="4">
        <f t="shared" si="358"/>
        <v>0</v>
      </c>
      <c r="J139" s="4">
        <f t="shared" si="358"/>
        <v>1000</v>
      </c>
      <c r="K139" s="4">
        <f t="shared" si="358"/>
        <v>0</v>
      </c>
      <c r="L139" s="4">
        <f t="shared" si="358"/>
        <v>1000</v>
      </c>
      <c r="M139" s="4">
        <f t="shared" si="358"/>
        <v>0</v>
      </c>
      <c r="N139" s="4">
        <f t="shared" si="358"/>
        <v>1000</v>
      </c>
      <c r="O139" s="4">
        <f t="shared" si="358"/>
        <v>0</v>
      </c>
      <c r="P139" s="4">
        <f t="shared" si="358"/>
        <v>1000</v>
      </c>
      <c r="Q139" s="4">
        <f t="shared" si="358"/>
        <v>900</v>
      </c>
      <c r="R139" s="4">
        <f t="shared" si="358"/>
        <v>0</v>
      </c>
      <c r="S139" s="4">
        <f t="shared" si="358"/>
        <v>900</v>
      </c>
      <c r="T139" s="4">
        <f t="shared" si="358"/>
        <v>0</v>
      </c>
      <c r="U139" s="4">
        <f t="shared" si="358"/>
        <v>900</v>
      </c>
      <c r="V139" s="4">
        <f t="shared" si="358"/>
        <v>0</v>
      </c>
      <c r="W139" s="4">
        <f t="shared" si="358"/>
        <v>900</v>
      </c>
      <c r="X139" s="4">
        <f t="shared" si="358"/>
        <v>0</v>
      </c>
      <c r="Y139" s="4">
        <f t="shared" si="358"/>
        <v>900</v>
      </c>
      <c r="Z139" s="4">
        <f t="shared" si="358"/>
        <v>0</v>
      </c>
      <c r="AA139" s="4">
        <f t="shared" si="358"/>
        <v>900</v>
      </c>
      <c r="AB139" s="4">
        <f t="shared" si="358"/>
        <v>0</v>
      </c>
      <c r="AC139" s="4">
        <f t="shared" si="358"/>
        <v>900</v>
      </c>
      <c r="AD139" s="4">
        <f t="shared" si="358"/>
        <v>900</v>
      </c>
      <c r="AE139" s="4">
        <f t="shared" si="358"/>
        <v>0</v>
      </c>
      <c r="AF139" s="4">
        <f t="shared" si="358"/>
        <v>900</v>
      </c>
      <c r="AG139" s="4">
        <f t="shared" si="358"/>
        <v>0</v>
      </c>
      <c r="AH139" s="4">
        <f t="shared" si="358"/>
        <v>900</v>
      </c>
      <c r="AI139" s="4">
        <f t="shared" si="358"/>
        <v>0</v>
      </c>
      <c r="AJ139" s="4">
        <f t="shared" si="358"/>
        <v>900</v>
      </c>
      <c r="AK139" s="4">
        <f t="shared" si="358"/>
        <v>0</v>
      </c>
      <c r="AL139" s="4">
        <f t="shared" si="358"/>
        <v>900</v>
      </c>
      <c r="AM139" s="4">
        <f t="shared" si="358"/>
        <v>0</v>
      </c>
      <c r="AN139" s="4">
        <f t="shared" si="358"/>
        <v>900</v>
      </c>
      <c r="AO139" s="95"/>
    </row>
    <row r="140" spans="1:41" ht="47.25" hidden="1" outlineLevel="4" x14ac:dyDescent="0.25">
      <c r="A140" s="102" t="s">
        <v>209</v>
      </c>
      <c r="B140" s="102"/>
      <c r="C140" s="18" t="s">
        <v>612</v>
      </c>
      <c r="D140" s="4">
        <f>D141+D145</f>
        <v>1000</v>
      </c>
      <c r="E140" s="4">
        <f t="shared" ref="E140:AH140" si="359">E141+E145</f>
        <v>0</v>
      </c>
      <c r="F140" s="4">
        <f t="shared" si="359"/>
        <v>1000</v>
      </c>
      <c r="G140" s="4">
        <f t="shared" si="359"/>
        <v>0</v>
      </c>
      <c r="H140" s="4">
        <f t="shared" si="359"/>
        <v>1000</v>
      </c>
      <c r="I140" s="4">
        <f t="shared" si="359"/>
        <v>0</v>
      </c>
      <c r="J140" s="4">
        <f t="shared" si="359"/>
        <v>1000</v>
      </c>
      <c r="K140" s="4">
        <f t="shared" ref="K140:L140" si="360">K141+K145</f>
        <v>0</v>
      </c>
      <c r="L140" s="4">
        <f t="shared" si="360"/>
        <v>1000</v>
      </c>
      <c r="M140" s="4">
        <f t="shared" ref="M140:N140" si="361">M141+M145</f>
        <v>0</v>
      </c>
      <c r="N140" s="4">
        <f t="shared" si="361"/>
        <v>1000</v>
      </c>
      <c r="O140" s="4">
        <f t="shared" ref="O140:P140" si="362">O141+O145</f>
        <v>0</v>
      </c>
      <c r="P140" s="4">
        <f t="shared" si="362"/>
        <v>1000</v>
      </c>
      <c r="Q140" s="4">
        <f t="shared" si="359"/>
        <v>900</v>
      </c>
      <c r="R140" s="4">
        <f t="shared" si="359"/>
        <v>0</v>
      </c>
      <c r="S140" s="4">
        <f t="shared" si="359"/>
        <v>900</v>
      </c>
      <c r="T140" s="4">
        <f t="shared" si="359"/>
        <v>0</v>
      </c>
      <c r="U140" s="4">
        <f t="shared" si="359"/>
        <v>900</v>
      </c>
      <c r="V140" s="4">
        <f t="shared" si="359"/>
        <v>0</v>
      </c>
      <c r="W140" s="4">
        <f t="shared" si="359"/>
        <v>900</v>
      </c>
      <c r="X140" s="4">
        <f t="shared" si="359"/>
        <v>0</v>
      </c>
      <c r="Y140" s="4">
        <f t="shared" si="359"/>
        <v>900</v>
      </c>
      <c r="Z140" s="4">
        <f t="shared" ref="Z140:AA140" si="363">Z141+Z145</f>
        <v>0</v>
      </c>
      <c r="AA140" s="4">
        <f t="shared" si="363"/>
        <v>900</v>
      </c>
      <c r="AB140" s="4">
        <f t="shared" ref="AB140:AC140" si="364">AB141+AB145</f>
        <v>0</v>
      </c>
      <c r="AC140" s="4">
        <f t="shared" si="364"/>
        <v>900</v>
      </c>
      <c r="AD140" s="4">
        <f t="shared" si="359"/>
        <v>900</v>
      </c>
      <c r="AE140" s="4">
        <f t="shared" si="359"/>
        <v>0</v>
      </c>
      <c r="AF140" s="4">
        <f t="shared" si="359"/>
        <v>900</v>
      </c>
      <c r="AG140" s="4">
        <f t="shared" si="359"/>
        <v>0</v>
      </c>
      <c r="AH140" s="4">
        <f t="shared" si="359"/>
        <v>900</v>
      </c>
      <c r="AI140" s="4">
        <f t="shared" ref="AI140:AN140" si="365">AI141+AI145</f>
        <v>0</v>
      </c>
      <c r="AJ140" s="4">
        <f t="shared" si="365"/>
        <v>900</v>
      </c>
      <c r="AK140" s="4">
        <f t="shared" si="365"/>
        <v>0</v>
      </c>
      <c r="AL140" s="4">
        <f t="shared" si="365"/>
        <v>900</v>
      </c>
      <c r="AM140" s="4">
        <f t="shared" si="365"/>
        <v>0</v>
      </c>
      <c r="AN140" s="4">
        <f t="shared" si="365"/>
        <v>900</v>
      </c>
      <c r="AO140" s="95"/>
    </row>
    <row r="141" spans="1:41" ht="31.5" hidden="1" outlineLevel="5" x14ac:dyDescent="0.25">
      <c r="A141" s="102" t="s">
        <v>443</v>
      </c>
      <c r="B141" s="102"/>
      <c r="C141" s="18" t="s">
        <v>444</v>
      </c>
      <c r="D141" s="4">
        <f>D142+D143+D144</f>
        <v>200</v>
      </c>
      <c r="E141" s="4">
        <f t="shared" ref="E141:L141" si="366">E142+E143+E144</f>
        <v>0</v>
      </c>
      <c r="F141" s="4">
        <f t="shared" si="366"/>
        <v>200</v>
      </c>
      <c r="G141" s="4">
        <f t="shared" si="366"/>
        <v>0</v>
      </c>
      <c r="H141" s="4">
        <f t="shared" si="366"/>
        <v>200</v>
      </c>
      <c r="I141" s="4">
        <f t="shared" si="366"/>
        <v>0</v>
      </c>
      <c r="J141" s="4">
        <f t="shared" si="366"/>
        <v>200</v>
      </c>
      <c r="K141" s="4">
        <f t="shared" si="366"/>
        <v>0</v>
      </c>
      <c r="L141" s="4">
        <f t="shared" si="366"/>
        <v>200</v>
      </c>
      <c r="M141" s="4">
        <f t="shared" ref="M141:N141" si="367">M142+M143+M144</f>
        <v>0</v>
      </c>
      <c r="N141" s="4">
        <f t="shared" si="367"/>
        <v>200</v>
      </c>
      <c r="O141" s="4">
        <f t="shared" ref="O141:P141" si="368">O142+O143+O144</f>
        <v>0</v>
      </c>
      <c r="P141" s="4">
        <f t="shared" si="368"/>
        <v>200</v>
      </c>
      <c r="Q141" s="4">
        <f>Q142+Q143+Q144</f>
        <v>200</v>
      </c>
      <c r="R141" s="4">
        <f t="shared" ref="R141:Y141" si="369">R142+R143+R144</f>
        <v>0</v>
      </c>
      <c r="S141" s="4">
        <f t="shared" si="369"/>
        <v>200</v>
      </c>
      <c r="T141" s="4">
        <f t="shared" si="369"/>
        <v>0</v>
      </c>
      <c r="U141" s="4">
        <f t="shared" si="369"/>
        <v>200</v>
      </c>
      <c r="V141" s="4">
        <f t="shared" si="369"/>
        <v>0</v>
      </c>
      <c r="W141" s="4">
        <f t="shared" si="369"/>
        <v>200</v>
      </c>
      <c r="X141" s="4">
        <f t="shared" si="369"/>
        <v>0</v>
      </c>
      <c r="Y141" s="4">
        <f t="shared" si="369"/>
        <v>200</v>
      </c>
      <c r="Z141" s="4">
        <f t="shared" ref="Z141:AA141" si="370">Z142+Z143+Z144</f>
        <v>0</v>
      </c>
      <c r="AA141" s="4">
        <f t="shared" si="370"/>
        <v>200</v>
      </c>
      <c r="AB141" s="4">
        <f t="shared" ref="AB141:AC141" si="371">AB142+AB143+AB144</f>
        <v>0</v>
      </c>
      <c r="AC141" s="4">
        <f t="shared" si="371"/>
        <v>200</v>
      </c>
      <c r="AD141" s="4">
        <f>AD142+AD143+AD144</f>
        <v>200</v>
      </c>
      <c r="AE141" s="4">
        <f t="shared" ref="AE141:AH141" si="372">AE142+AE143+AE144</f>
        <v>0</v>
      </c>
      <c r="AF141" s="4">
        <f t="shared" si="372"/>
        <v>200</v>
      </c>
      <c r="AG141" s="4">
        <f t="shared" si="372"/>
        <v>0</v>
      </c>
      <c r="AH141" s="4">
        <f t="shared" si="372"/>
        <v>200</v>
      </c>
      <c r="AI141" s="4">
        <f t="shared" ref="AI141:AN141" si="373">AI142+AI143+AI144</f>
        <v>0</v>
      </c>
      <c r="AJ141" s="4">
        <f t="shared" si="373"/>
        <v>200</v>
      </c>
      <c r="AK141" s="4">
        <f t="shared" si="373"/>
        <v>0</v>
      </c>
      <c r="AL141" s="4">
        <f t="shared" si="373"/>
        <v>200</v>
      </c>
      <c r="AM141" s="4">
        <f t="shared" si="373"/>
        <v>0</v>
      </c>
      <c r="AN141" s="4">
        <f t="shared" si="373"/>
        <v>200</v>
      </c>
      <c r="AO141" s="95"/>
    </row>
    <row r="142" spans="1:41" ht="31.5" hidden="1" outlineLevel="7" x14ac:dyDescent="0.25">
      <c r="A142" s="103" t="s">
        <v>443</v>
      </c>
      <c r="B142" s="103" t="s">
        <v>11</v>
      </c>
      <c r="C142" s="17" t="s">
        <v>12</v>
      </c>
      <c r="D142" s="5">
        <v>100</v>
      </c>
      <c r="E142" s="5"/>
      <c r="F142" s="5">
        <f>SUM(D142:E142)</f>
        <v>100</v>
      </c>
      <c r="G142" s="5"/>
      <c r="H142" s="5">
        <f>SUM(F142:G142)</f>
        <v>100</v>
      </c>
      <c r="I142" s="5"/>
      <c r="J142" s="5">
        <f>SUM(H142:I142)</f>
        <v>100</v>
      </c>
      <c r="K142" s="5"/>
      <c r="L142" s="5">
        <f>SUM(J142:K142)</f>
        <v>100</v>
      </c>
      <c r="M142" s="5"/>
      <c r="N142" s="5">
        <f>SUM(L142:M142)</f>
        <v>100</v>
      </c>
      <c r="O142" s="5"/>
      <c r="P142" s="5">
        <f>SUM(N142:O142)</f>
        <v>100</v>
      </c>
      <c r="Q142" s="5">
        <v>100</v>
      </c>
      <c r="R142" s="5"/>
      <c r="S142" s="5">
        <f>SUM(Q142:R142)</f>
        <v>100</v>
      </c>
      <c r="T142" s="5"/>
      <c r="U142" s="5">
        <f>SUM(S142:T142)</f>
        <v>100</v>
      </c>
      <c r="V142" s="5"/>
      <c r="W142" s="5">
        <f>SUM(U142:V142)</f>
        <v>100</v>
      </c>
      <c r="X142" s="5"/>
      <c r="Y142" s="5">
        <f>SUM(W142:X142)</f>
        <v>100</v>
      </c>
      <c r="Z142" s="5"/>
      <c r="AA142" s="5">
        <f>SUM(Y142:Z142)</f>
        <v>100</v>
      </c>
      <c r="AB142" s="5"/>
      <c r="AC142" s="5">
        <f>SUM(AA142:AB142)</f>
        <v>100</v>
      </c>
      <c r="AD142" s="5">
        <v>100</v>
      </c>
      <c r="AE142" s="5"/>
      <c r="AF142" s="5">
        <f>SUM(AD142:AE142)</f>
        <v>100</v>
      </c>
      <c r="AG142" s="5"/>
      <c r="AH142" s="5">
        <f>SUM(AF142:AG142)</f>
        <v>100</v>
      </c>
      <c r="AI142" s="5"/>
      <c r="AJ142" s="5">
        <f>SUM(AH142:AI142)</f>
        <v>100</v>
      </c>
      <c r="AK142" s="5"/>
      <c r="AL142" s="5">
        <f>SUM(AJ142:AK142)</f>
        <v>100</v>
      </c>
      <c r="AM142" s="5"/>
      <c r="AN142" s="5">
        <f>SUM(AL142:AM142)</f>
        <v>100</v>
      </c>
      <c r="AO142" s="95"/>
    </row>
    <row r="143" spans="1:41" ht="31.5" hidden="1" outlineLevel="7" x14ac:dyDescent="0.25">
      <c r="A143" s="103" t="s">
        <v>443</v>
      </c>
      <c r="B143" s="103" t="s">
        <v>92</v>
      </c>
      <c r="C143" s="17" t="s">
        <v>93</v>
      </c>
      <c r="D143" s="5">
        <v>30</v>
      </c>
      <c r="E143" s="5"/>
      <c r="F143" s="5">
        <f>SUM(D143:E143)</f>
        <v>30</v>
      </c>
      <c r="G143" s="5"/>
      <c r="H143" s="5">
        <f>SUM(F143:G143)</f>
        <v>30</v>
      </c>
      <c r="I143" s="5"/>
      <c r="J143" s="5">
        <f>SUM(H143:I143)</f>
        <v>30</v>
      </c>
      <c r="K143" s="5"/>
      <c r="L143" s="5">
        <f>SUM(J143:K143)</f>
        <v>30</v>
      </c>
      <c r="M143" s="5"/>
      <c r="N143" s="5">
        <f>SUM(L143:M143)</f>
        <v>30</v>
      </c>
      <c r="O143" s="5"/>
      <c r="P143" s="5">
        <f>SUM(N143:O143)</f>
        <v>30</v>
      </c>
      <c r="Q143" s="5">
        <v>30</v>
      </c>
      <c r="R143" s="5"/>
      <c r="S143" s="5">
        <f>SUM(Q143:R143)</f>
        <v>30</v>
      </c>
      <c r="T143" s="5"/>
      <c r="U143" s="5">
        <f>SUM(S143:T143)</f>
        <v>30</v>
      </c>
      <c r="V143" s="5"/>
      <c r="W143" s="5">
        <f>SUM(U143:V143)</f>
        <v>30</v>
      </c>
      <c r="X143" s="5"/>
      <c r="Y143" s="5">
        <f>SUM(W143:X143)</f>
        <v>30</v>
      </c>
      <c r="Z143" s="5"/>
      <c r="AA143" s="5">
        <f>SUM(Y143:Z143)</f>
        <v>30</v>
      </c>
      <c r="AB143" s="5"/>
      <c r="AC143" s="5">
        <f>SUM(AA143:AB143)</f>
        <v>30</v>
      </c>
      <c r="AD143" s="5">
        <v>30</v>
      </c>
      <c r="AE143" s="5"/>
      <c r="AF143" s="5">
        <f>SUM(AD143:AE143)</f>
        <v>30</v>
      </c>
      <c r="AG143" s="5"/>
      <c r="AH143" s="5">
        <f>SUM(AF143:AG143)</f>
        <v>30</v>
      </c>
      <c r="AI143" s="5"/>
      <c r="AJ143" s="5">
        <f>SUM(AH143:AI143)</f>
        <v>30</v>
      </c>
      <c r="AK143" s="5"/>
      <c r="AL143" s="5">
        <f>SUM(AJ143:AK143)</f>
        <v>30</v>
      </c>
      <c r="AM143" s="5"/>
      <c r="AN143" s="5">
        <f>SUM(AL143:AM143)</f>
        <v>30</v>
      </c>
      <c r="AO143" s="95"/>
    </row>
    <row r="144" spans="1:41" ht="15.75" hidden="1" outlineLevel="7" x14ac:dyDescent="0.25">
      <c r="A144" s="103" t="s">
        <v>443</v>
      </c>
      <c r="B144" s="103" t="s">
        <v>27</v>
      </c>
      <c r="C144" s="17" t="s">
        <v>28</v>
      </c>
      <c r="D144" s="5">
        <v>70</v>
      </c>
      <c r="E144" s="5"/>
      <c r="F144" s="5">
        <f>SUM(D144:E144)</f>
        <v>70</v>
      </c>
      <c r="G144" s="5"/>
      <c r="H144" s="5">
        <f>SUM(F144:G144)</f>
        <v>70</v>
      </c>
      <c r="I144" s="5"/>
      <c r="J144" s="5">
        <f>SUM(H144:I144)</f>
        <v>70</v>
      </c>
      <c r="K144" s="5"/>
      <c r="L144" s="5">
        <f>SUM(J144:K144)</f>
        <v>70</v>
      </c>
      <c r="M144" s="5"/>
      <c r="N144" s="5">
        <f>SUM(L144:M144)</f>
        <v>70</v>
      </c>
      <c r="O144" s="5"/>
      <c r="P144" s="5">
        <f>SUM(N144:O144)</f>
        <v>70</v>
      </c>
      <c r="Q144" s="5">
        <v>70</v>
      </c>
      <c r="R144" s="5"/>
      <c r="S144" s="5">
        <f>SUM(Q144:R144)</f>
        <v>70</v>
      </c>
      <c r="T144" s="5"/>
      <c r="U144" s="5">
        <f>SUM(S144:T144)</f>
        <v>70</v>
      </c>
      <c r="V144" s="5"/>
      <c r="W144" s="5">
        <f>SUM(U144:V144)</f>
        <v>70</v>
      </c>
      <c r="X144" s="5"/>
      <c r="Y144" s="5">
        <f>SUM(W144:X144)</f>
        <v>70</v>
      </c>
      <c r="Z144" s="5"/>
      <c r="AA144" s="5">
        <f>SUM(Y144:Z144)</f>
        <v>70</v>
      </c>
      <c r="AB144" s="5"/>
      <c r="AC144" s="5">
        <f>SUM(AA144:AB144)</f>
        <v>70</v>
      </c>
      <c r="AD144" s="5">
        <v>70</v>
      </c>
      <c r="AE144" s="5"/>
      <c r="AF144" s="5">
        <f>SUM(AD144:AE144)</f>
        <v>70</v>
      </c>
      <c r="AG144" s="5"/>
      <c r="AH144" s="5">
        <f>SUM(AF144:AG144)</f>
        <v>70</v>
      </c>
      <c r="AI144" s="5"/>
      <c r="AJ144" s="5">
        <f>SUM(AH144:AI144)</f>
        <v>70</v>
      </c>
      <c r="AK144" s="5"/>
      <c r="AL144" s="5">
        <f>SUM(AJ144:AK144)</f>
        <v>70</v>
      </c>
      <c r="AM144" s="5"/>
      <c r="AN144" s="5">
        <f>SUM(AL144:AM144)</f>
        <v>70</v>
      </c>
      <c r="AO144" s="95"/>
    </row>
    <row r="145" spans="1:41" ht="15.75" hidden="1" outlineLevel="5" x14ac:dyDescent="0.25">
      <c r="A145" s="102" t="s">
        <v>210</v>
      </c>
      <c r="B145" s="102"/>
      <c r="C145" s="18" t="s">
        <v>606</v>
      </c>
      <c r="D145" s="4">
        <f>D146</f>
        <v>800</v>
      </c>
      <c r="E145" s="4">
        <f t="shared" ref="E145:P145" si="374">E146</f>
        <v>0</v>
      </c>
      <c r="F145" s="4">
        <f t="shared" si="374"/>
        <v>800</v>
      </c>
      <c r="G145" s="4">
        <f t="shared" si="374"/>
        <v>0</v>
      </c>
      <c r="H145" s="4">
        <f t="shared" si="374"/>
        <v>800</v>
      </c>
      <c r="I145" s="4">
        <f t="shared" si="374"/>
        <v>0</v>
      </c>
      <c r="J145" s="4">
        <f t="shared" si="374"/>
        <v>800</v>
      </c>
      <c r="K145" s="4">
        <f t="shared" si="374"/>
        <v>0</v>
      </c>
      <c r="L145" s="4">
        <f t="shared" si="374"/>
        <v>800</v>
      </c>
      <c r="M145" s="4">
        <f t="shared" si="374"/>
        <v>0</v>
      </c>
      <c r="N145" s="4">
        <f t="shared" si="374"/>
        <v>800</v>
      </c>
      <c r="O145" s="4">
        <f t="shared" si="374"/>
        <v>0</v>
      </c>
      <c r="P145" s="4">
        <f t="shared" si="374"/>
        <v>800</v>
      </c>
      <c r="Q145" s="4">
        <f>Q146</f>
        <v>700</v>
      </c>
      <c r="R145" s="4">
        <f t="shared" ref="R145:AC145" si="375">R146</f>
        <v>0</v>
      </c>
      <c r="S145" s="4">
        <f t="shared" si="375"/>
        <v>700</v>
      </c>
      <c r="T145" s="4">
        <f t="shared" si="375"/>
        <v>0</v>
      </c>
      <c r="U145" s="4">
        <f t="shared" si="375"/>
        <v>700</v>
      </c>
      <c r="V145" s="4">
        <f t="shared" si="375"/>
        <v>0</v>
      </c>
      <c r="W145" s="4">
        <f t="shared" si="375"/>
        <v>700</v>
      </c>
      <c r="X145" s="4">
        <f t="shared" si="375"/>
        <v>0</v>
      </c>
      <c r="Y145" s="4">
        <f t="shared" si="375"/>
        <v>700</v>
      </c>
      <c r="Z145" s="4">
        <f t="shared" si="375"/>
        <v>0</v>
      </c>
      <c r="AA145" s="4">
        <f t="shared" si="375"/>
        <v>700</v>
      </c>
      <c r="AB145" s="4">
        <f t="shared" si="375"/>
        <v>0</v>
      </c>
      <c r="AC145" s="4">
        <f t="shared" si="375"/>
        <v>700</v>
      </c>
      <c r="AD145" s="4">
        <f>AD146</f>
        <v>700</v>
      </c>
      <c r="AE145" s="4">
        <f t="shared" ref="AE145:AN145" si="376">AE146</f>
        <v>0</v>
      </c>
      <c r="AF145" s="4">
        <f t="shared" si="376"/>
        <v>700</v>
      </c>
      <c r="AG145" s="4">
        <f t="shared" si="376"/>
        <v>0</v>
      </c>
      <c r="AH145" s="4">
        <f t="shared" si="376"/>
        <v>700</v>
      </c>
      <c r="AI145" s="4">
        <f t="shared" si="376"/>
        <v>0</v>
      </c>
      <c r="AJ145" s="4">
        <f t="shared" si="376"/>
        <v>700</v>
      </c>
      <c r="AK145" s="4">
        <f t="shared" si="376"/>
        <v>0</v>
      </c>
      <c r="AL145" s="4">
        <f t="shared" si="376"/>
        <v>700</v>
      </c>
      <c r="AM145" s="4">
        <f t="shared" si="376"/>
        <v>0</v>
      </c>
      <c r="AN145" s="4">
        <f t="shared" si="376"/>
        <v>700</v>
      </c>
      <c r="AO145" s="95"/>
    </row>
    <row r="146" spans="1:41" ht="31.5" hidden="1" outlineLevel="7" x14ac:dyDescent="0.25">
      <c r="A146" s="103" t="s">
        <v>210</v>
      </c>
      <c r="B146" s="103" t="s">
        <v>11</v>
      </c>
      <c r="C146" s="17" t="s">
        <v>12</v>
      </c>
      <c r="D146" s="5">
        <v>800</v>
      </c>
      <c r="E146" s="5"/>
      <c r="F146" s="5">
        <f>SUM(D146:E146)</f>
        <v>800</v>
      </c>
      <c r="G146" s="5"/>
      <c r="H146" s="5">
        <f>SUM(F146:G146)</f>
        <v>800</v>
      </c>
      <c r="I146" s="5"/>
      <c r="J146" s="5">
        <f>SUM(H146:I146)</f>
        <v>800</v>
      </c>
      <c r="K146" s="5"/>
      <c r="L146" s="5">
        <f>SUM(J146:K146)</f>
        <v>800</v>
      </c>
      <c r="M146" s="5"/>
      <c r="N146" s="5">
        <f>SUM(L146:M146)</f>
        <v>800</v>
      </c>
      <c r="O146" s="5"/>
      <c r="P146" s="5">
        <f>SUM(N146:O146)</f>
        <v>800</v>
      </c>
      <c r="Q146" s="5">
        <v>700</v>
      </c>
      <c r="R146" s="5"/>
      <c r="S146" s="5">
        <f>SUM(Q146:R146)</f>
        <v>700</v>
      </c>
      <c r="T146" s="5"/>
      <c r="U146" s="5">
        <f>SUM(S146:T146)</f>
        <v>700</v>
      </c>
      <c r="V146" s="5"/>
      <c r="W146" s="5">
        <f>SUM(U146:V146)</f>
        <v>700</v>
      </c>
      <c r="X146" s="5"/>
      <c r="Y146" s="5">
        <f>SUM(W146:X146)</f>
        <v>700</v>
      </c>
      <c r="Z146" s="5"/>
      <c r="AA146" s="5">
        <f>SUM(Y146:Z146)</f>
        <v>700</v>
      </c>
      <c r="AB146" s="5"/>
      <c r="AC146" s="5">
        <f>SUM(AA146:AB146)</f>
        <v>700</v>
      </c>
      <c r="AD146" s="5">
        <v>700</v>
      </c>
      <c r="AE146" s="5"/>
      <c r="AF146" s="5">
        <f>SUM(AD146:AE146)</f>
        <v>700</v>
      </c>
      <c r="AG146" s="5"/>
      <c r="AH146" s="5">
        <f>SUM(AF146:AG146)</f>
        <v>700</v>
      </c>
      <c r="AI146" s="5"/>
      <c r="AJ146" s="5">
        <f>SUM(AH146:AI146)</f>
        <v>700</v>
      </c>
      <c r="AK146" s="5"/>
      <c r="AL146" s="5">
        <f>SUM(AJ146:AK146)</f>
        <v>700</v>
      </c>
      <c r="AM146" s="5"/>
      <c r="AN146" s="5">
        <f>SUM(AL146:AM146)</f>
        <v>700</v>
      </c>
      <c r="AO146" s="95"/>
    </row>
    <row r="147" spans="1:41" ht="31.5" outlineLevel="3" collapsed="1" x14ac:dyDescent="0.25">
      <c r="A147" s="102" t="s">
        <v>459</v>
      </c>
      <c r="B147" s="102"/>
      <c r="C147" s="18" t="s">
        <v>460</v>
      </c>
      <c r="D147" s="4">
        <f>D148</f>
        <v>42900</v>
      </c>
      <c r="E147" s="4">
        <f t="shared" ref="E147:P147" si="377">E148</f>
        <v>0</v>
      </c>
      <c r="F147" s="4">
        <f t="shared" si="377"/>
        <v>42900</v>
      </c>
      <c r="G147" s="4">
        <f t="shared" si="377"/>
        <v>5956.9764100000002</v>
      </c>
      <c r="H147" s="4">
        <f t="shared" si="377"/>
        <v>48856.976410000003</v>
      </c>
      <c r="I147" s="4">
        <f t="shared" si="377"/>
        <v>0</v>
      </c>
      <c r="J147" s="4">
        <f t="shared" si="377"/>
        <v>48856.976410000003</v>
      </c>
      <c r="K147" s="4">
        <f t="shared" si="377"/>
        <v>13919.06079</v>
      </c>
      <c r="L147" s="4">
        <f t="shared" si="377"/>
        <v>62776.037199999999</v>
      </c>
      <c r="M147" s="4">
        <f t="shared" si="377"/>
        <v>0</v>
      </c>
      <c r="N147" s="4">
        <f t="shared" si="377"/>
        <v>62776.037199999999</v>
      </c>
      <c r="O147" s="4">
        <f t="shared" si="377"/>
        <v>-19.5</v>
      </c>
      <c r="P147" s="4">
        <f t="shared" si="377"/>
        <v>62756.537199999999</v>
      </c>
      <c r="Q147" s="4">
        <f>Q148</f>
        <v>42900</v>
      </c>
      <c r="R147" s="4">
        <f t="shared" ref="R147:AC147" si="378">R148</f>
        <v>0</v>
      </c>
      <c r="S147" s="4">
        <f t="shared" si="378"/>
        <v>42900</v>
      </c>
      <c r="T147" s="4">
        <f t="shared" si="378"/>
        <v>0</v>
      </c>
      <c r="U147" s="4">
        <f t="shared" si="378"/>
        <v>42900</v>
      </c>
      <c r="V147" s="4">
        <f t="shared" si="378"/>
        <v>0</v>
      </c>
      <c r="W147" s="4">
        <f t="shared" si="378"/>
        <v>42900</v>
      </c>
      <c r="X147" s="4">
        <f t="shared" si="378"/>
        <v>0</v>
      </c>
      <c r="Y147" s="4">
        <f t="shared" si="378"/>
        <v>42900</v>
      </c>
      <c r="Z147" s="4">
        <f t="shared" si="378"/>
        <v>0</v>
      </c>
      <c r="AA147" s="4">
        <f t="shared" si="378"/>
        <v>42900</v>
      </c>
      <c r="AB147" s="4">
        <f t="shared" si="378"/>
        <v>0</v>
      </c>
      <c r="AC147" s="4">
        <f t="shared" si="378"/>
        <v>42900</v>
      </c>
      <c r="AD147" s="4">
        <f>AD148</f>
        <v>42900</v>
      </c>
      <c r="AE147" s="4">
        <f t="shared" ref="AE147:AN147" si="379">AE148</f>
        <v>0</v>
      </c>
      <c r="AF147" s="4">
        <f t="shared" si="379"/>
        <v>42900</v>
      </c>
      <c r="AG147" s="4">
        <f t="shared" si="379"/>
        <v>0</v>
      </c>
      <c r="AH147" s="4">
        <f t="shared" si="379"/>
        <v>42900</v>
      </c>
      <c r="AI147" s="4">
        <f t="shared" si="379"/>
        <v>0</v>
      </c>
      <c r="AJ147" s="4">
        <f t="shared" si="379"/>
        <v>42900</v>
      </c>
      <c r="AK147" s="4">
        <f t="shared" si="379"/>
        <v>0</v>
      </c>
      <c r="AL147" s="4">
        <f t="shared" si="379"/>
        <v>42900</v>
      </c>
      <c r="AM147" s="4">
        <f t="shared" si="379"/>
        <v>0</v>
      </c>
      <c r="AN147" s="4">
        <f t="shared" si="379"/>
        <v>42900</v>
      </c>
      <c r="AO147" s="95"/>
    </row>
    <row r="148" spans="1:41" ht="31.5" outlineLevel="4" x14ac:dyDescent="0.25">
      <c r="A148" s="102" t="s">
        <v>461</v>
      </c>
      <c r="B148" s="102"/>
      <c r="C148" s="18" t="s">
        <v>764</v>
      </c>
      <c r="D148" s="4">
        <f>D149+D151</f>
        <v>42900</v>
      </c>
      <c r="E148" s="4">
        <f t="shared" ref="E148:L148" si="380">E149+E151</f>
        <v>0</v>
      </c>
      <c r="F148" s="4">
        <f t="shared" si="380"/>
        <v>42900</v>
      </c>
      <c r="G148" s="4">
        <f t="shared" si="380"/>
        <v>5956.9764100000002</v>
      </c>
      <c r="H148" s="4">
        <f t="shared" si="380"/>
        <v>48856.976410000003</v>
      </c>
      <c r="I148" s="4">
        <f t="shared" si="380"/>
        <v>0</v>
      </c>
      <c r="J148" s="4">
        <f t="shared" si="380"/>
        <v>48856.976410000003</v>
      </c>
      <c r="K148" s="4">
        <f t="shared" si="380"/>
        <v>13919.06079</v>
      </c>
      <c r="L148" s="4">
        <f t="shared" si="380"/>
        <v>62776.037199999999</v>
      </c>
      <c r="M148" s="4">
        <f t="shared" ref="M148:N148" si="381">M149+M151</f>
        <v>0</v>
      </c>
      <c r="N148" s="4">
        <f t="shared" si="381"/>
        <v>62776.037199999999</v>
      </c>
      <c r="O148" s="4">
        <f t="shared" ref="O148:P148" si="382">O149+O151</f>
        <v>-19.5</v>
      </c>
      <c r="P148" s="4">
        <f t="shared" si="382"/>
        <v>62756.537199999999</v>
      </c>
      <c r="Q148" s="4">
        <f>Q149+Q151</f>
        <v>42900</v>
      </c>
      <c r="R148" s="4">
        <f t="shared" ref="R148:Y148" si="383">R149+R151</f>
        <v>0</v>
      </c>
      <c r="S148" s="4">
        <f t="shared" si="383"/>
        <v>42900</v>
      </c>
      <c r="T148" s="4">
        <f t="shared" si="383"/>
        <v>0</v>
      </c>
      <c r="U148" s="4">
        <f t="shared" si="383"/>
        <v>42900</v>
      </c>
      <c r="V148" s="4">
        <f t="shared" si="383"/>
        <v>0</v>
      </c>
      <c r="W148" s="4">
        <f t="shared" si="383"/>
        <v>42900</v>
      </c>
      <c r="X148" s="4">
        <f t="shared" si="383"/>
        <v>0</v>
      </c>
      <c r="Y148" s="4">
        <f t="shared" si="383"/>
        <v>42900</v>
      </c>
      <c r="Z148" s="4">
        <f t="shared" ref="Z148:AA148" si="384">Z149+Z151</f>
        <v>0</v>
      </c>
      <c r="AA148" s="4">
        <f t="shared" si="384"/>
        <v>42900</v>
      </c>
      <c r="AB148" s="4">
        <f t="shared" ref="AB148:AC148" si="385">AB149+AB151</f>
        <v>0</v>
      </c>
      <c r="AC148" s="4">
        <f t="shared" si="385"/>
        <v>42900</v>
      </c>
      <c r="AD148" s="4">
        <f>AD149+AD151</f>
        <v>42900</v>
      </c>
      <c r="AE148" s="4">
        <f t="shared" ref="AE148:AH148" si="386">AE149+AE151</f>
        <v>0</v>
      </c>
      <c r="AF148" s="4">
        <f t="shared" si="386"/>
        <v>42900</v>
      </c>
      <c r="AG148" s="4">
        <f t="shared" si="386"/>
        <v>0</v>
      </c>
      <c r="AH148" s="4">
        <f t="shared" si="386"/>
        <v>42900</v>
      </c>
      <c r="AI148" s="4">
        <f t="shared" ref="AI148:AN148" si="387">AI149+AI151</f>
        <v>0</v>
      </c>
      <c r="AJ148" s="4">
        <f t="shared" si="387"/>
        <v>42900</v>
      </c>
      <c r="AK148" s="4">
        <f t="shared" si="387"/>
        <v>0</v>
      </c>
      <c r="AL148" s="4">
        <f t="shared" si="387"/>
        <v>42900</v>
      </c>
      <c r="AM148" s="4">
        <f t="shared" si="387"/>
        <v>0</v>
      </c>
      <c r="AN148" s="4">
        <f t="shared" si="387"/>
        <v>42900</v>
      </c>
      <c r="AO148" s="95"/>
    </row>
    <row r="149" spans="1:41" ht="47.25" hidden="1" outlineLevel="5" x14ac:dyDescent="0.25">
      <c r="A149" s="102" t="s">
        <v>462</v>
      </c>
      <c r="B149" s="102"/>
      <c r="C149" s="18" t="s">
        <v>546</v>
      </c>
      <c r="D149" s="4">
        <f>D150</f>
        <v>12900</v>
      </c>
      <c r="E149" s="4">
        <f t="shared" ref="E149:P149" si="388">E150</f>
        <v>0</v>
      </c>
      <c r="F149" s="4">
        <f t="shared" si="388"/>
        <v>12900</v>
      </c>
      <c r="G149" s="4">
        <f t="shared" si="388"/>
        <v>5956.9764100000002</v>
      </c>
      <c r="H149" s="4">
        <f t="shared" si="388"/>
        <v>18856.976409999999</v>
      </c>
      <c r="I149" s="4">
        <f t="shared" si="388"/>
        <v>0</v>
      </c>
      <c r="J149" s="4">
        <f t="shared" si="388"/>
        <v>18856.976409999999</v>
      </c>
      <c r="K149" s="4">
        <f t="shared" si="388"/>
        <v>19.460789999999999</v>
      </c>
      <c r="L149" s="4">
        <f t="shared" si="388"/>
        <v>18876.4372</v>
      </c>
      <c r="M149" s="4">
        <f t="shared" si="388"/>
        <v>0</v>
      </c>
      <c r="N149" s="4">
        <f t="shared" si="388"/>
        <v>18876.4372</v>
      </c>
      <c r="O149" s="4">
        <f t="shared" si="388"/>
        <v>0</v>
      </c>
      <c r="P149" s="4">
        <f t="shared" si="388"/>
        <v>18876.4372</v>
      </c>
      <c r="Q149" s="4">
        <f>Q150</f>
        <v>12900</v>
      </c>
      <c r="R149" s="4">
        <f t="shared" ref="R149:AC149" si="389">R150</f>
        <v>0</v>
      </c>
      <c r="S149" s="4">
        <f t="shared" si="389"/>
        <v>12900</v>
      </c>
      <c r="T149" s="4">
        <f t="shared" si="389"/>
        <v>0</v>
      </c>
      <c r="U149" s="4">
        <f t="shared" si="389"/>
        <v>12900</v>
      </c>
      <c r="V149" s="4">
        <f t="shared" si="389"/>
        <v>0</v>
      </c>
      <c r="W149" s="4">
        <f t="shared" si="389"/>
        <v>12900</v>
      </c>
      <c r="X149" s="4">
        <f t="shared" si="389"/>
        <v>0</v>
      </c>
      <c r="Y149" s="4">
        <f t="shared" si="389"/>
        <v>12900</v>
      </c>
      <c r="Z149" s="4">
        <f t="shared" si="389"/>
        <v>0</v>
      </c>
      <c r="AA149" s="4">
        <f t="shared" si="389"/>
        <v>12900</v>
      </c>
      <c r="AB149" s="4">
        <f t="shared" si="389"/>
        <v>0</v>
      </c>
      <c r="AC149" s="4">
        <f t="shared" si="389"/>
        <v>12900</v>
      </c>
      <c r="AD149" s="4">
        <f>AD150</f>
        <v>12900</v>
      </c>
      <c r="AE149" s="4">
        <f t="shared" ref="AE149:AN149" si="390">AE150</f>
        <v>0</v>
      </c>
      <c r="AF149" s="4">
        <f t="shared" si="390"/>
        <v>12900</v>
      </c>
      <c r="AG149" s="4">
        <f t="shared" si="390"/>
        <v>0</v>
      </c>
      <c r="AH149" s="4">
        <f t="shared" si="390"/>
        <v>12900</v>
      </c>
      <c r="AI149" s="4">
        <f t="shared" si="390"/>
        <v>0</v>
      </c>
      <c r="AJ149" s="4">
        <f t="shared" si="390"/>
        <v>12900</v>
      </c>
      <c r="AK149" s="4">
        <f t="shared" si="390"/>
        <v>0</v>
      </c>
      <c r="AL149" s="4">
        <f t="shared" si="390"/>
        <v>12900</v>
      </c>
      <c r="AM149" s="4">
        <f t="shared" si="390"/>
        <v>0</v>
      </c>
      <c r="AN149" s="4">
        <f t="shared" si="390"/>
        <v>12900</v>
      </c>
      <c r="AO149" s="95"/>
    </row>
    <row r="150" spans="1:41" ht="31.5" hidden="1" outlineLevel="7" x14ac:dyDescent="0.25">
      <c r="A150" s="103" t="s">
        <v>462</v>
      </c>
      <c r="B150" s="103" t="s">
        <v>92</v>
      </c>
      <c r="C150" s="17" t="s">
        <v>93</v>
      </c>
      <c r="D150" s="5">
        <v>12900</v>
      </c>
      <c r="E150" s="5"/>
      <c r="F150" s="5">
        <f>SUM(D150:E150)</f>
        <v>12900</v>
      </c>
      <c r="G150" s="5">
        <f>59.96482+5891.0667+4.19999+1.7449</f>
        <v>5956.9764100000002</v>
      </c>
      <c r="H150" s="5">
        <f>SUM(F150:G150)</f>
        <v>18856.976409999999</v>
      </c>
      <c r="I150" s="5"/>
      <c r="J150" s="5">
        <f>SUM(H150:I150)</f>
        <v>18856.976409999999</v>
      </c>
      <c r="K150" s="5">
        <v>19.460789999999999</v>
      </c>
      <c r="L150" s="5">
        <f>SUM(J150:K150)</f>
        <v>18876.4372</v>
      </c>
      <c r="M150" s="5"/>
      <c r="N150" s="5">
        <f>SUM(L150:M150)</f>
        <v>18876.4372</v>
      </c>
      <c r="O150" s="5"/>
      <c r="P150" s="5">
        <f>SUM(N150:O150)</f>
        <v>18876.4372</v>
      </c>
      <c r="Q150" s="5">
        <v>12900</v>
      </c>
      <c r="R150" s="5"/>
      <c r="S150" s="5">
        <f>SUM(Q150:R150)</f>
        <v>12900</v>
      </c>
      <c r="T150" s="5"/>
      <c r="U150" s="5">
        <f>SUM(S150:T150)</f>
        <v>12900</v>
      </c>
      <c r="V150" s="5"/>
      <c r="W150" s="5">
        <f>SUM(U150:V150)</f>
        <v>12900</v>
      </c>
      <c r="X150" s="5"/>
      <c r="Y150" s="5">
        <f>SUM(W150:X150)</f>
        <v>12900</v>
      </c>
      <c r="Z150" s="5"/>
      <c r="AA150" s="5">
        <f>SUM(Y150:Z150)</f>
        <v>12900</v>
      </c>
      <c r="AB150" s="5"/>
      <c r="AC150" s="5">
        <f>SUM(AA150:AB150)</f>
        <v>12900</v>
      </c>
      <c r="AD150" s="5">
        <v>12900</v>
      </c>
      <c r="AE150" s="5"/>
      <c r="AF150" s="5">
        <f>SUM(AD150:AE150)</f>
        <v>12900</v>
      </c>
      <c r="AG150" s="5"/>
      <c r="AH150" s="5">
        <f>SUM(AF150:AG150)</f>
        <v>12900</v>
      </c>
      <c r="AI150" s="5"/>
      <c r="AJ150" s="5">
        <f>SUM(AH150:AI150)</f>
        <v>12900</v>
      </c>
      <c r="AK150" s="5"/>
      <c r="AL150" s="5">
        <f>SUM(AJ150:AK150)</f>
        <v>12900</v>
      </c>
      <c r="AM150" s="5"/>
      <c r="AN150" s="5">
        <f>SUM(AL150:AM150)</f>
        <v>12900</v>
      </c>
      <c r="AO150" s="95"/>
    </row>
    <row r="151" spans="1:41" ht="47.25" outlineLevel="5" collapsed="1" x14ac:dyDescent="0.25">
      <c r="A151" s="102" t="s">
        <v>462</v>
      </c>
      <c r="B151" s="102"/>
      <c r="C151" s="18" t="s">
        <v>570</v>
      </c>
      <c r="D151" s="4">
        <f>D152</f>
        <v>30000</v>
      </c>
      <c r="E151" s="4">
        <f t="shared" ref="E151:P151" si="391">E152</f>
        <v>0</v>
      </c>
      <c r="F151" s="4">
        <f t="shared" si="391"/>
        <v>30000</v>
      </c>
      <c r="G151" s="4">
        <f t="shared" si="391"/>
        <v>0</v>
      </c>
      <c r="H151" s="4">
        <f t="shared" si="391"/>
        <v>30000</v>
      </c>
      <c r="I151" s="4">
        <f t="shared" si="391"/>
        <v>0</v>
      </c>
      <c r="J151" s="4">
        <f t="shared" si="391"/>
        <v>30000</v>
      </c>
      <c r="K151" s="4">
        <f t="shared" si="391"/>
        <v>13899.6</v>
      </c>
      <c r="L151" s="4">
        <f t="shared" si="391"/>
        <v>43899.6</v>
      </c>
      <c r="M151" s="4">
        <f t="shared" si="391"/>
        <v>0</v>
      </c>
      <c r="N151" s="4">
        <f t="shared" si="391"/>
        <v>43899.6</v>
      </c>
      <c r="O151" s="4">
        <f t="shared" si="391"/>
        <v>-19.5</v>
      </c>
      <c r="P151" s="4">
        <f t="shared" si="391"/>
        <v>43880.1</v>
      </c>
      <c r="Q151" s="4">
        <f>Q152</f>
        <v>30000</v>
      </c>
      <c r="R151" s="4">
        <f t="shared" ref="R151:AC151" si="392">R152</f>
        <v>0</v>
      </c>
      <c r="S151" s="4">
        <f t="shared" si="392"/>
        <v>30000</v>
      </c>
      <c r="T151" s="4">
        <f t="shared" si="392"/>
        <v>0</v>
      </c>
      <c r="U151" s="4">
        <f t="shared" si="392"/>
        <v>30000</v>
      </c>
      <c r="V151" s="4">
        <f t="shared" si="392"/>
        <v>0</v>
      </c>
      <c r="W151" s="4">
        <f t="shared" si="392"/>
        <v>30000</v>
      </c>
      <c r="X151" s="4">
        <f t="shared" si="392"/>
        <v>0</v>
      </c>
      <c r="Y151" s="4">
        <f t="shared" si="392"/>
        <v>30000</v>
      </c>
      <c r="Z151" s="4">
        <f t="shared" si="392"/>
        <v>0</v>
      </c>
      <c r="AA151" s="4">
        <f t="shared" si="392"/>
        <v>30000</v>
      </c>
      <c r="AB151" s="4">
        <f t="shared" si="392"/>
        <v>0</v>
      </c>
      <c r="AC151" s="4">
        <f t="shared" si="392"/>
        <v>30000</v>
      </c>
      <c r="AD151" s="4">
        <f>AD152</f>
        <v>30000</v>
      </c>
      <c r="AE151" s="4">
        <f t="shared" ref="AE151:AN151" si="393">AE152</f>
        <v>0</v>
      </c>
      <c r="AF151" s="4">
        <f t="shared" si="393"/>
        <v>30000</v>
      </c>
      <c r="AG151" s="4">
        <f t="shared" si="393"/>
        <v>0</v>
      </c>
      <c r="AH151" s="4">
        <f t="shared" si="393"/>
        <v>30000</v>
      </c>
      <c r="AI151" s="4">
        <f t="shared" si="393"/>
        <v>0</v>
      </c>
      <c r="AJ151" s="4">
        <f t="shared" si="393"/>
        <v>30000</v>
      </c>
      <c r="AK151" s="4">
        <f t="shared" si="393"/>
        <v>0</v>
      </c>
      <c r="AL151" s="4">
        <f t="shared" si="393"/>
        <v>30000</v>
      </c>
      <c r="AM151" s="4">
        <f t="shared" si="393"/>
        <v>0</v>
      </c>
      <c r="AN151" s="4">
        <f t="shared" si="393"/>
        <v>30000</v>
      </c>
      <c r="AO151" s="95"/>
    </row>
    <row r="152" spans="1:41" ht="31.5" outlineLevel="7" x14ac:dyDescent="0.25">
      <c r="A152" s="103" t="s">
        <v>462</v>
      </c>
      <c r="B152" s="103" t="s">
        <v>92</v>
      </c>
      <c r="C152" s="17" t="s">
        <v>93</v>
      </c>
      <c r="D152" s="5">
        <v>30000</v>
      </c>
      <c r="E152" s="5"/>
      <c r="F152" s="5">
        <f>SUM(D152:E152)</f>
        <v>30000</v>
      </c>
      <c r="G152" s="5"/>
      <c r="H152" s="5">
        <f>SUM(F152:G152)</f>
        <v>30000</v>
      </c>
      <c r="I152" s="5"/>
      <c r="J152" s="5">
        <f>SUM(H152:I152)</f>
        <v>30000</v>
      </c>
      <c r="K152" s="5">
        <v>13899.6</v>
      </c>
      <c r="L152" s="5">
        <f>SUM(J152:K152)</f>
        <v>43899.6</v>
      </c>
      <c r="M152" s="5"/>
      <c r="N152" s="5">
        <f>SUM(L152:M152)</f>
        <v>43899.6</v>
      </c>
      <c r="O152" s="5">
        <v>-19.5</v>
      </c>
      <c r="P152" s="5">
        <f>SUM(N152:O152)</f>
        <v>43880.1</v>
      </c>
      <c r="Q152" s="5">
        <v>30000</v>
      </c>
      <c r="R152" s="5"/>
      <c r="S152" s="5">
        <f>SUM(Q152:R152)</f>
        <v>30000</v>
      </c>
      <c r="T152" s="5"/>
      <c r="U152" s="5">
        <f>SUM(S152:T152)</f>
        <v>30000</v>
      </c>
      <c r="V152" s="5"/>
      <c r="W152" s="5">
        <f>SUM(U152:V152)</f>
        <v>30000</v>
      </c>
      <c r="X152" s="5"/>
      <c r="Y152" s="5">
        <f>SUM(W152:X152)</f>
        <v>30000</v>
      </c>
      <c r="Z152" s="5"/>
      <c r="AA152" s="5">
        <f>SUM(Y152:Z152)</f>
        <v>30000</v>
      </c>
      <c r="AB152" s="5"/>
      <c r="AC152" s="5">
        <f>SUM(AA152:AB152)</f>
        <v>30000</v>
      </c>
      <c r="AD152" s="5">
        <v>30000</v>
      </c>
      <c r="AE152" s="5"/>
      <c r="AF152" s="5">
        <f>SUM(AD152:AE152)</f>
        <v>30000</v>
      </c>
      <c r="AG152" s="5"/>
      <c r="AH152" s="5">
        <f>SUM(AF152:AG152)</f>
        <v>30000</v>
      </c>
      <c r="AI152" s="5"/>
      <c r="AJ152" s="5">
        <f>SUM(AH152:AI152)</f>
        <v>30000</v>
      </c>
      <c r="AK152" s="5"/>
      <c r="AL152" s="5">
        <f>SUM(AJ152:AK152)</f>
        <v>30000</v>
      </c>
      <c r="AM152" s="5"/>
      <c r="AN152" s="5">
        <f>SUM(AL152:AM152)</f>
        <v>30000</v>
      </c>
      <c r="AO152" s="95"/>
    </row>
    <row r="153" spans="1:41" ht="31.5" outlineLevel="3" x14ac:dyDescent="0.25">
      <c r="A153" s="102" t="s">
        <v>449</v>
      </c>
      <c r="B153" s="102"/>
      <c r="C153" s="18" t="s">
        <v>450</v>
      </c>
      <c r="D153" s="4">
        <f t="shared" ref="D153:AM155" si="394">D154</f>
        <v>500</v>
      </c>
      <c r="E153" s="4">
        <f t="shared" si="394"/>
        <v>0</v>
      </c>
      <c r="F153" s="4">
        <f t="shared" si="394"/>
        <v>500</v>
      </c>
      <c r="G153" s="4">
        <f t="shared" si="394"/>
        <v>0</v>
      </c>
      <c r="H153" s="4">
        <f t="shared" si="394"/>
        <v>500</v>
      </c>
      <c r="I153" s="4">
        <f t="shared" si="394"/>
        <v>0</v>
      </c>
      <c r="J153" s="4">
        <f t="shared" si="394"/>
        <v>500</v>
      </c>
      <c r="K153" s="4">
        <f t="shared" si="394"/>
        <v>0</v>
      </c>
      <c r="L153" s="4">
        <f t="shared" si="394"/>
        <v>500</v>
      </c>
      <c r="M153" s="4">
        <f t="shared" si="394"/>
        <v>2155.6680000000001</v>
      </c>
      <c r="N153" s="4">
        <f t="shared" si="394"/>
        <v>2655.6680000000001</v>
      </c>
      <c r="O153" s="4">
        <f t="shared" si="394"/>
        <v>300</v>
      </c>
      <c r="P153" s="4">
        <f t="shared" si="394"/>
        <v>2955.6680000000001</v>
      </c>
      <c r="Q153" s="4">
        <f t="shared" si="394"/>
        <v>400</v>
      </c>
      <c r="R153" s="4">
        <f t="shared" si="394"/>
        <v>0</v>
      </c>
      <c r="S153" s="4">
        <f t="shared" si="394"/>
        <v>400</v>
      </c>
      <c r="T153" s="4">
        <f t="shared" si="394"/>
        <v>0</v>
      </c>
      <c r="U153" s="4">
        <f t="shared" si="394"/>
        <v>400</v>
      </c>
      <c r="V153" s="4">
        <f t="shared" si="394"/>
        <v>0</v>
      </c>
      <c r="W153" s="4">
        <f t="shared" si="394"/>
        <v>400</v>
      </c>
      <c r="X153" s="4">
        <f t="shared" si="394"/>
        <v>0</v>
      </c>
      <c r="Y153" s="4">
        <f t="shared" si="394"/>
        <v>400</v>
      </c>
      <c r="Z153" s="4">
        <f t="shared" si="394"/>
        <v>0</v>
      </c>
      <c r="AA153" s="4">
        <f t="shared" si="394"/>
        <v>400</v>
      </c>
      <c r="AB153" s="4">
        <f t="shared" si="394"/>
        <v>0</v>
      </c>
      <c r="AC153" s="4">
        <f t="shared" si="394"/>
        <v>400</v>
      </c>
      <c r="AD153" s="4">
        <f t="shared" si="394"/>
        <v>400</v>
      </c>
      <c r="AE153" s="4">
        <f t="shared" si="394"/>
        <v>0</v>
      </c>
      <c r="AF153" s="4">
        <f t="shared" si="394"/>
        <v>400</v>
      </c>
      <c r="AG153" s="4">
        <f t="shared" si="394"/>
        <v>0</v>
      </c>
      <c r="AH153" s="4">
        <f t="shared" si="394"/>
        <v>400</v>
      </c>
      <c r="AI153" s="4">
        <f t="shared" si="394"/>
        <v>0</v>
      </c>
      <c r="AJ153" s="4">
        <f t="shared" ref="AI153:AJ155" si="395">AJ154</f>
        <v>400</v>
      </c>
      <c r="AK153" s="4">
        <f t="shared" si="394"/>
        <v>0</v>
      </c>
      <c r="AL153" s="4">
        <f t="shared" ref="AK153:AL155" si="396">AL154</f>
        <v>400</v>
      </c>
      <c r="AM153" s="4">
        <f t="shared" si="394"/>
        <v>0</v>
      </c>
      <c r="AN153" s="4">
        <f t="shared" ref="AM153:AN155" si="397">AN154</f>
        <v>400</v>
      </c>
      <c r="AO153" s="95"/>
    </row>
    <row r="154" spans="1:41" ht="47.25" outlineLevel="4" x14ac:dyDescent="0.25">
      <c r="A154" s="102" t="s">
        <v>451</v>
      </c>
      <c r="B154" s="102"/>
      <c r="C154" s="18" t="s">
        <v>452</v>
      </c>
      <c r="D154" s="4">
        <f t="shared" si="394"/>
        <v>500</v>
      </c>
      <c r="E154" s="4">
        <f t="shared" si="394"/>
        <v>0</v>
      </c>
      <c r="F154" s="4">
        <f t="shared" si="394"/>
        <v>500</v>
      </c>
      <c r="G154" s="4">
        <f t="shared" si="394"/>
        <v>0</v>
      </c>
      <c r="H154" s="4">
        <f t="shared" si="394"/>
        <v>500</v>
      </c>
      <c r="I154" s="4">
        <f t="shared" si="394"/>
        <v>0</v>
      </c>
      <c r="J154" s="4">
        <f t="shared" si="394"/>
        <v>500</v>
      </c>
      <c r="K154" s="4">
        <f t="shared" si="394"/>
        <v>0</v>
      </c>
      <c r="L154" s="4">
        <f t="shared" si="394"/>
        <v>500</v>
      </c>
      <c r="M154" s="4">
        <f t="shared" si="394"/>
        <v>2155.6680000000001</v>
      </c>
      <c r="N154" s="4">
        <f t="shared" si="394"/>
        <v>2655.6680000000001</v>
      </c>
      <c r="O154" s="4">
        <f>O155+O158+O160</f>
        <v>300</v>
      </c>
      <c r="P154" s="4">
        <f>P155+P158+P160</f>
        <v>2955.6680000000001</v>
      </c>
      <c r="Q154" s="4">
        <f t="shared" ref="Q154:AN154" si="398">Q155+Q158</f>
        <v>400</v>
      </c>
      <c r="R154" s="4">
        <f t="shared" si="398"/>
        <v>0</v>
      </c>
      <c r="S154" s="4">
        <f t="shared" si="398"/>
        <v>400</v>
      </c>
      <c r="T154" s="4">
        <f t="shared" si="398"/>
        <v>0</v>
      </c>
      <c r="U154" s="4">
        <f t="shared" si="398"/>
        <v>400</v>
      </c>
      <c r="V154" s="4">
        <f t="shared" si="398"/>
        <v>0</v>
      </c>
      <c r="W154" s="4">
        <f t="shared" si="398"/>
        <v>400</v>
      </c>
      <c r="X154" s="4">
        <f t="shared" si="398"/>
        <v>0</v>
      </c>
      <c r="Y154" s="4">
        <f t="shared" si="398"/>
        <v>400</v>
      </c>
      <c r="Z154" s="4">
        <f t="shared" si="398"/>
        <v>0</v>
      </c>
      <c r="AA154" s="4">
        <f t="shared" si="398"/>
        <v>400</v>
      </c>
      <c r="AB154" s="4">
        <f t="shared" si="398"/>
        <v>0</v>
      </c>
      <c r="AC154" s="4">
        <f t="shared" si="398"/>
        <v>400</v>
      </c>
      <c r="AD154" s="4">
        <f t="shared" si="398"/>
        <v>400</v>
      </c>
      <c r="AE154" s="4">
        <f t="shared" si="398"/>
        <v>0</v>
      </c>
      <c r="AF154" s="4">
        <f t="shared" si="398"/>
        <v>400</v>
      </c>
      <c r="AG154" s="4">
        <f t="shared" si="398"/>
        <v>0</v>
      </c>
      <c r="AH154" s="4">
        <f t="shared" si="398"/>
        <v>400</v>
      </c>
      <c r="AI154" s="4">
        <f t="shared" si="398"/>
        <v>0</v>
      </c>
      <c r="AJ154" s="4">
        <f t="shared" si="398"/>
        <v>400</v>
      </c>
      <c r="AK154" s="4">
        <f t="shared" si="398"/>
        <v>0</v>
      </c>
      <c r="AL154" s="4">
        <f t="shared" si="398"/>
        <v>400</v>
      </c>
      <c r="AM154" s="4">
        <f t="shared" si="398"/>
        <v>0</v>
      </c>
      <c r="AN154" s="4">
        <f t="shared" si="398"/>
        <v>400</v>
      </c>
      <c r="AO154" s="95"/>
    </row>
    <row r="155" spans="1:41" ht="15.75" outlineLevel="5" x14ac:dyDescent="0.25">
      <c r="A155" s="102" t="s">
        <v>453</v>
      </c>
      <c r="B155" s="102"/>
      <c r="C155" s="18" t="s">
        <v>454</v>
      </c>
      <c r="D155" s="4">
        <f t="shared" si="394"/>
        <v>500</v>
      </c>
      <c r="E155" s="4">
        <f t="shared" si="394"/>
        <v>0</v>
      </c>
      <c r="F155" s="4">
        <f t="shared" si="394"/>
        <v>500</v>
      </c>
      <c r="G155" s="4">
        <f t="shared" si="394"/>
        <v>0</v>
      </c>
      <c r="H155" s="4">
        <f t="shared" si="394"/>
        <v>500</v>
      </c>
      <c r="I155" s="4">
        <f t="shared" si="394"/>
        <v>0</v>
      </c>
      <c r="J155" s="4">
        <f t="shared" si="394"/>
        <v>500</v>
      </c>
      <c r="K155" s="4">
        <f t="shared" si="394"/>
        <v>0</v>
      </c>
      <c r="L155" s="4">
        <f t="shared" si="394"/>
        <v>500</v>
      </c>
      <c r="M155" s="4">
        <f>M156+M157</f>
        <v>2155.6680000000001</v>
      </c>
      <c r="N155" s="4">
        <f>N156+N157</f>
        <v>2655.6680000000001</v>
      </c>
      <c r="O155" s="4">
        <f>O156+O157</f>
        <v>-100</v>
      </c>
      <c r="P155" s="4">
        <f>P156+P157</f>
        <v>2555.6680000000001</v>
      </c>
      <c r="Q155" s="4">
        <f t="shared" si="394"/>
        <v>400</v>
      </c>
      <c r="R155" s="4">
        <f t="shared" si="394"/>
        <v>0</v>
      </c>
      <c r="S155" s="4">
        <f t="shared" si="394"/>
        <v>400</v>
      </c>
      <c r="T155" s="4">
        <f t="shared" si="394"/>
        <v>0</v>
      </c>
      <c r="U155" s="4">
        <f t="shared" si="394"/>
        <v>400</v>
      </c>
      <c r="V155" s="4">
        <f t="shared" si="394"/>
        <v>0</v>
      </c>
      <c r="W155" s="4">
        <f t="shared" si="394"/>
        <v>400</v>
      </c>
      <c r="X155" s="4">
        <f t="shared" si="394"/>
        <v>0</v>
      </c>
      <c r="Y155" s="4">
        <f t="shared" si="394"/>
        <v>400</v>
      </c>
      <c r="Z155" s="4">
        <f t="shared" si="394"/>
        <v>0</v>
      </c>
      <c r="AA155" s="4">
        <f t="shared" si="394"/>
        <v>400</v>
      </c>
      <c r="AB155" s="4">
        <f t="shared" si="394"/>
        <v>0</v>
      </c>
      <c r="AC155" s="4">
        <f t="shared" si="394"/>
        <v>400</v>
      </c>
      <c r="AD155" s="4">
        <f t="shared" si="394"/>
        <v>400</v>
      </c>
      <c r="AE155" s="4">
        <f t="shared" si="394"/>
        <v>0</v>
      </c>
      <c r="AF155" s="4">
        <f t="shared" si="394"/>
        <v>400</v>
      </c>
      <c r="AG155" s="4">
        <f t="shared" si="394"/>
        <v>0</v>
      </c>
      <c r="AH155" s="4">
        <f t="shared" si="394"/>
        <v>400</v>
      </c>
      <c r="AI155" s="4">
        <f t="shared" si="395"/>
        <v>0</v>
      </c>
      <c r="AJ155" s="4">
        <f t="shared" si="395"/>
        <v>400</v>
      </c>
      <c r="AK155" s="4">
        <f t="shared" si="396"/>
        <v>0</v>
      </c>
      <c r="AL155" s="4">
        <f t="shared" si="396"/>
        <v>400</v>
      </c>
      <c r="AM155" s="4">
        <f t="shared" si="397"/>
        <v>0</v>
      </c>
      <c r="AN155" s="4">
        <f t="shared" si="397"/>
        <v>400</v>
      </c>
      <c r="AO155" s="95"/>
    </row>
    <row r="156" spans="1:41" ht="31.5" outlineLevel="7" x14ac:dyDescent="0.25">
      <c r="A156" s="103" t="s">
        <v>453</v>
      </c>
      <c r="B156" s="103" t="s">
        <v>11</v>
      </c>
      <c r="C156" s="17" t="s">
        <v>12</v>
      </c>
      <c r="D156" s="5">
        <v>500</v>
      </c>
      <c r="E156" s="5"/>
      <c r="F156" s="5">
        <f>SUM(D156:E156)</f>
        <v>500</v>
      </c>
      <c r="G156" s="5"/>
      <c r="H156" s="5">
        <f>SUM(F156:G156)</f>
        <v>500</v>
      </c>
      <c r="I156" s="5"/>
      <c r="J156" s="5">
        <f>SUM(H156:I156)</f>
        <v>500</v>
      </c>
      <c r="K156" s="5"/>
      <c r="L156" s="5">
        <f>SUM(J156:K156)</f>
        <v>500</v>
      </c>
      <c r="M156" s="5"/>
      <c r="N156" s="5">
        <f>SUM(L156:M156)</f>
        <v>500</v>
      </c>
      <c r="O156" s="5">
        <v>-100</v>
      </c>
      <c r="P156" s="5">
        <f>SUM(N156:O156)</f>
        <v>400</v>
      </c>
      <c r="Q156" s="5">
        <v>400</v>
      </c>
      <c r="R156" s="5"/>
      <c r="S156" s="5">
        <f>SUM(Q156:R156)</f>
        <v>400</v>
      </c>
      <c r="T156" s="5"/>
      <c r="U156" s="5">
        <f>SUM(S156:T156)</f>
        <v>400</v>
      </c>
      <c r="V156" s="5"/>
      <c r="W156" s="5">
        <f>SUM(U156:V156)</f>
        <v>400</v>
      </c>
      <c r="X156" s="5"/>
      <c r="Y156" s="5">
        <f>SUM(W156:X156)</f>
        <v>400</v>
      </c>
      <c r="Z156" s="5"/>
      <c r="AA156" s="5">
        <f>SUM(Y156:Z156)</f>
        <v>400</v>
      </c>
      <c r="AB156" s="5"/>
      <c r="AC156" s="5">
        <f>SUM(AA156:AB156)</f>
        <v>400</v>
      </c>
      <c r="AD156" s="5">
        <v>400</v>
      </c>
      <c r="AE156" s="5"/>
      <c r="AF156" s="5">
        <f>SUM(AD156:AE156)</f>
        <v>400</v>
      </c>
      <c r="AG156" s="5"/>
      <c r="AH156" s="5">
        <f>SUM(AF156:AG156)</f>
        <v>400</v>
      </c>
      <c r="AI156" s="5"/>
      <c r="AJ156" s="5">
        <f>SUM(AH156:AI156)</f>
        <v>400</v>
      </c>
      <c r="AK156" s="5"/>
      <c r="AL156" s="5">
        <f>SUM(AJ156:AK156)</f>
        <v>400</v>
      </c>
      <c r="AM156" s="5"/>
      <c r="AN156" s="5">
        <f>SUM(AL156:AM156)</f>
        <v>400</v>
      </c>
      <c r="AO156" s="95"/>
    </row>
    <row r="157" spans="1:41" ht="31.5" hidden="1" outlineLevel="7" x14ac:dyDescent="0.25">
      <c r="A157" s="103" t="s">
        <v>453</v>
      </c>
      <c r="B157" s="103" t="s">
        <v>92</v>
      </c>
      <c r="C157" s="17" t="s">
        <v>93</v>
      </c>
      <c r="D157" s="5"/>
      <c r="E157" s="5"/>
      <c r="F157" s="5"/>
      <c r="G157" s="5"/>
      <c r="H157" s="5"/>
      <c r="I157" s="5"/>
      <c r="J157" s="5"/>
      <c r="K157" s="5"/>
      <c r="L157" s="5"/>
      <c r="M157" s="5">
        <v>2155.6680000000001</v>
      </c>
      <c r="N157" s="5">
        <f>SUM(L157:M157)</f>
        <v>2155.6680000000001</v>
      </c>
      <c r="O157" s="5"/>
      <c r="P157" s="5">
        <f>SUM(N157:O157)</f>
        <v>2155.6680000000001</v>
      </c>
      <c r="Q157" s="5"/>
      <c r="R157" s="5"/>
      <c r="S157" s="5"/>
      <c r="T157" s="5"/>
      <c r="U157" s="5"/>
      <c r="V157" s="5"/>
      <c r="W157" s="5"/>
      <c r="X157" s="5"/>
      <c r="Y157" s="5"/>
      <c r="Z157" s="5"/>
      <c r="AA157" s="5"/>
      <c r="AB157" s="5"/>
      <c r="AC157" s="5"/>
      <c r="AD157" s="5"/>
      <c r="AE157" s="5"/>
      <c r="AF157" s="5"/>
      <c r="AG157" s="5"/>
      <c r="AH157" s="5"/>
      <c r="AI157" s="5"/>
      <c r="AJ157" s="5"/>
      <c r="AK157" s="5"/>
      <c r="AL157" s="5"/>
      <c r="AM157" s="5"/>
      <c r="AN157" s="5"/>
      <c r="AO157" s="95"/>
    </row>
    <row r="158" spans="1:41" ht="31.5" outlineLevel="7" x14ac:dyDescent="0.2">
      <c r="A158" s="102" t="s">
        <v>816</v>
      </c>
      <c r="B158" s="102" t="s">
        <v>663</v>
      </c>
      <c r="C158" s="12" t="s">
        <v>817</v>
      </c>
      <c r="D158" s="5"/>
      <c r="E158" s="5"/>
      <c r="F158" s="5"/>
      <c r="G158" s="5"/>
      <c r="H158" s="5"/>
      <c r="I158" s="5"/>
      <c r="J158" s="5"/>
      <c r="K158" s="5"/>
      <c r="L158" s="5"/>
      <c r="M158" s="5"/>
      <c r="N158" s="5"/>
      <c r="O158" s="4">
        <f t="shared" ref="O158:P160" si="399">O159</f>
        <v>100</v>
      </c>
      <c r="P158" s="4">
        <f t="shared" si="399"/>
        <v>100</v>
      </c>
      <c r="Q158" s="5"/>
      <c r="R158" s="5"/>
      <c r="S158" s="5"/>
      <c r="T158" s="5"/>
      <c r="U158" s="5"/>
      <c r="V158" s="5"/>
      <c r="W158" s="5"/>
      <c r="X158" s="5"/>
      <c r="Y158" s="5"/>
      <c r="Z158" s="5"/>
      <c r="AA158" s="5"/>
      <c r="AB158" s="5"/>
      <c r="AC158" s="5"/>
      <c r="AD158" s="5"/>
      <c r="AE158" s="5"/>
      <c r="AF158" s="5"/>
      <c r="AG158" s="5"/>
      <c r="AH158" s="5"/>
      <c r="AI158" s="5"/>
      <c r="AJ158" s="5"/>
      <c r="AK158" s="5"/>
      <c r="AL158" s="5"/>
      <c r="AM158" s="5"/>
      <c r="AN158" s="5"/>
      <c r="AO158" s="95"/>
    </row>
    <row r="159" spans="1:41" ht="15.75" outlineLevel="7" x14ac:dyDescent="0.2">
      <c r="A159" s="103" t="s">
        <v>816</v>
      </c>
      <c r="B159" s="103" t="s">
        <v>11</v>
      </c>
      <c r="C159" s="10" t="s">
        <v>591</v>
      </c>
      <c r="D159" s="5"/>
      <c r="E159" s="5"/>
      <c r="F159" s="5"/>
      <c r="G159" s="5"/>
      <c r="H159" s="5"/>
      <c r="I159" s="5"/>
      <c r="J159" s="5"/>
      <c r="K159" s="5"/>
      <c r="L159" s="5"/>
      <c r="M159" s="5"/>
      <c r="N159" s="5"/>
      <c r="O159" s="5">
        <v>100</v>
      </c>
      <c r="P159" s="5">
        <f>SUM(N159:O159)</f>
        <v>100</v>
      </c>
      <c r="Q159" s="5"/>
      <c r="R159" s="5"/>
      <c r="S159" s="5"/>
      <c r="T159" s="5"/>
      <c r="U159" s="5"/>
      <c r="V159" s="5"/>
      <c r="W159" s="5"/>
      <c r="X159" s="5"/>
      <c r="Y159" s="5"/>
      <c r="Z159" s="5"/>
      <c r="AA159" s="5"/>
      <c r="AB159" s="5"/>
      <c r="AC159" s="5"/>
      <c r="AD159" s="5"/>
      <c r="AE159" s="5"/>
      <c r="AF159" s="5"/>
      <c r="AG159" s="5"/>
      <c r="AH159" s="5"/>
      <c r="AI159" s="5"/>
      <c r="AJ159" s="5"/>
      <c r="AK159" s="5"/>
      <c r="AL159" s="5"/>
      <c r="AM159" s="5"/>
      <c r="AN159" s="5"/>
      <c r="AO159" s="95"/>
    </row>
    <row r="160" spans="1:41" ht="31.5" outlineLevel="7" x14ac:dyDescent="0.2">
      <c r="A160" s="102" t="s">
        <v>816</v>
      </c>
      <c r="B160" s="102" t="s">
        <v>663</v>
      </c>
      <c r="C160" s="12" t="s">
        <v>884</v>
      </c>
      <c r="D160" s="5"/>
      <c r="E160" s="5"/>
      <c r="F160" s="5"/>
      <c r="G160" s="5"/>
      <c r="H160" s="5"/>
      <c r="I160" s="5"/>
      <c r="J160" s="5"/>
      <c r="K160" s="5"/>
      <c r="L160" s="5"/>
      <c r="M160" s="5"/>
      <c r="N160" s="5"/>
      <c r="O160" s="4">
        <f t="shared" si="399"/>
        <v>300</v>
      </c>
      <c r="P160" s="4">
        <f t="shared" si="399"/>
        <v>300</v>
      </c>
      <c r="Q160" s="5"/>
      <c r="R160" s="5"/>
      <c r="S160" s="5"/>
      <c r="T160" s="5"/>
      <c r="U160" s="5"/>
      <c r="V160" s="5"/>
      <c r="W160" s="5"/>
      <c r="X160" s="5"/>
      <c r="Y160" s="5"/>
      <c r="Z160" s="5"/>
      <c r="AA160" s="5"/>
      <c r="AB160" s="5"/>
      <c r="AC160" s="5"/>
      <c r="AD160" s="5"/>
      <c r="AE160" s="5"/>
      <c r="AF160" s="5"/>
      <c r="AG160" s="5"/>
      <c r="AH160" s="5"/>
      <c r="AI160" s="5"/>
      <c r="AJ160" s="5"/>
      <c r="AK160" s="5"/>
      <c r="AL160" s="5"/>
      <c r="AM160" s="5"/>
      <c r="AN160" s="5"/>
      <c r="AO160" s="95"/>
    </row>
    <row r="161" spans="1:41" ht="15.75" outlineLevel="7" x14ac:dyDescent="0.2">
      <c r="A161" s="103" t="s">
        <v>816</v>
      </c>
      <c r="B161" s="103" t="s">
        <v>11</v>
      </c>
      <c r="C161" s="10" t="s">
        <v>591</v>
      </c>
      <c r="D161" s="5"/>
      <c r="E161" s="5"/>
      <c r="F161" s="5"/>
      <c r="G161" s="5"/>
      <c r="H161" s="5"/>
      <c r="I161" s="5"/>
      <c r="J161" s="5"/>
      <c r="K161" s="5"/>
      <c r="L161" s="5"/>
      <c r="M161" s="5"/>
      <c r="N161" s="5"/>
      <c r="O161" s="5">
        <v>300</v>
      </c>
      <c r="P161" s="5">
        <f>SUM(N161:O161)</f>
        <v>300</v>
      </c>
      <c r="Q161" s="5"/>
      <c r="R161" s="5"/>
      <c r="S161" s="5"/>
      <c r="T161" s="5"/>
      <c r="U161" s="5"/>
      <c r="V161" s="5"/>
      <c r="W161" s="5"/>
      <c r="X161" s="5"/>
      <c r="Y161" s="5"/>
      <c r="Z161" s="5"/>
      <c r="AA161" s="5"/>
      <c r="AB161" s="5"/>
      <c r="AC161" s="5"/>
      <c r="AD161" s="5"/>
      <c r="AE161" s="5"/>
      <c r="AF161" s="5"/>
      <c r="AG161" s="5"/>
      <c r="AH161" s="5"/>
      <c r="AI161" s="5"/>
      <c r="AJ161" s="5"/>
      <c r="AK161" s="5"/>
      <c r="AL161" s="5"/>
      <c r="AM161" s="5"/>
      <c r="AN161" s="5"/>
      <c r="AO161" s="95"/>
    </row>
    <row r="162" spans="1:41" ht="47.25" outlineLevel="3" x14ac:dyDescent="0.25">
      <c r="A162" s="102" t="s">
        <v>445</v>
      </c>
      <c r="B162" s="102"/>
      <c r="C162" s="18" t="s">
        <v>446</v>
      </c>
      <c r="D162" s="4">
        <f>D163</f>
        <v>164085.20000000001</v>
      </c>
      <c r="E162" s="4">
        <f t="shared" ref="E162:AN162" si="400">E163</f>
        <v>0</v>
      </c>
      <c r="F162" s="4">
        <f t="shared" si="400"/>
        <v>164085.20000000001</v>
      </c>
      <c r="G162" s="4">
        <f t="shared" si="400"/>
        <v>0</v>
      </c>
      <c r="H162" s="4">
        <f t="shared" si="400"/>
        <v>164085.20000000001</v>
      </c>
      <c r="I162" s="4">
        <f t="shared" si="400"/>
        <v>0</v>
      </c>
      <c r="J162" s="4">
        <f t="shared" si="400"/>
        <v>164085.20000000001</v>
      </c>
      <c r="K162" s="4">
        <f t="shared" si="400"/>
        <v>0</v>
      </c>
      <c r="L162" s="4">
        <f t="shared" si="400"/>
        <v>164085.20000000001</v>
      </c>
      <c r="M162" s="4">
        <f t="shared" si="400"/>
        <v>14929</v>
      </c>
      <c r="N162" s="4">
        <f t="shared" si="400"/>
        <v>179014.2</v>
      </c>
      <c r="O162" s="4">
        <f t="shared" si="400"/>
        <v>-2.9999999999972715E-2</v>
      </c>
      <c r="P162" s="4">
        <f t="shared" si="400"/>
        <v>179014.17</v>
      </c>
      <c r="Q162" s="4">
        <f t="shared" si="400"/>
        <v>155169.60000000001</v>
      </c>
      <c r="R162" s="4">
        <f t="shared" si="400"/>
        <v>0</v>
      </c>
      <c r="S162" s="4">
        <f t="shared" si="400"/>
        <v>155169.60000000001</v>
      </c>
      <c r="T162" s="4">
        <f t="shared" si="400"/>
        <v>0</v>
      </c>
      <c r="U162" s="4">
        <f t="shared" si="400"/>
        <v>155169.60000000001</v>
      </c>
      <c r="V162" s="4">
        <f t="shared" si="400"/>
        <v>0</v>
      </c>
      <c r="W162" s="4">
        <f t="shared" si="400"/>
        <v>155169.60000000001</v>
      </c>
      <c r="X162" s="4">
        <f t="shared" si="400"/>
        <v>0</v>
      </c>
      <c r="Y162" s="4">
        <f t="shared" si="400"/>
        <v>155169.60000000001</v>
      </c>
      <c r="Z162" s="4">
        <f t="shared" si="400"/>
        <v>0</v>
      </c>
      <c r="AA162" s="4">
        <f t="shared" si="400"/>
        <v>155169.60000000001</v>
      </c>
      <c r="AB162" s="4">
        <f t="shared" si="400"/>
        <v>0</v>
      </c>
      <c r="AC162" s="4">
        <f t="shared" si="400"/>
        <v>155169.60000000001</v>
      </c>
      <c r="AD162" s="4">
        <f t="shared" si="400"/>
        <v>154837.5</v>
      </c>
      <c r="AE162" s="4">
        <f t="shared" si="400"/>
        <v>0</v>
      </c>
      <c r="AF162" s="4">
        <f t="shared" si="400"/>
        <v>154837.5</v>
      </c>
      <c r="AG162" s="4">
        <f t="shared" si="400"/>
        <v>0</v>
      </c>
      <c r="AH162" s="4">
        <f t="shared" si="400"/>
        <v>154837.5</v>
      </c>
      <c r="AI162" s="4">
        <f t="shared" si="400"/>
        <v>0</v>
      </c>
      <c r="AJ162" s="4">
        <f t="shared" si="400"/>
        <v>154837.5</v>
      </c>
      <c r="AK162" s="4">
        <f t="shared" si="400"/>
        <v>0</v>
      </c>
      <c r="AL162" s="4">
        <f t="shared" si="400"/>
        <v>154837.5</v>
      </c>
      <c r="AM162" s="4">
        <f t="shared" si="400"/>
        <v>0</v>
      </c>
      <c r="AN162" s="4">
        <f t="shared" si="400"/>
        <v>154837.5</v>
      </c>
      <c r="AO162" s="95"/>
    </row>
    <row r="163" spans="1:41" ht="31.5" outlineLevel="4" x14ac:dyDescent="0.25">
      <c r="A163" s="102" t="s">
        <v>447</v>
      </c>
      <c r="B163" s="102"/>
      <c r="C163" s="18" t="s">
        <v>57</v>
      </c>
      <c r="D163" s="4">
        <f>D164+D168+D170+D172+D174+D176+D178+D180+D182</f>
        <v>164085.20000000001</v>
      </c>
      <c r="E163" s="4">
        <f t="shared" ref="E163:AH163" si="401">E164+E168+E170+E172+E174+E176+E178+E180+E182</f>
        <v>0</v>
      </c>
      <c r="F163" s="4">
        <f t="shared" si="401"/>
        <v>164085.20000000001</v>
      </c>
      <c r="G163" s="4">
        <f t="shared" si="401"/>
        <v>0</v>
      </c>
      <c r="H163" s="4">
        <f t="shared" si="401"/>
        <v>164085.20000000001</v>
      </c>
      <c r="I163" s="4">
        <f t="shared" si="401"/>
        <v>0</v>
      </c>
      <c r="J163" s="4">
        <f t="shared" si="401"/>
        <v>164085.20000000001</v>
      </c>
      <c r="K163" s="4">
        <f t="shared" ref="K163:L163" si="402">K164+K168+K170+K172+K174+K176+K178+K180+K182</f>
        <v>0</v>
      </c>
      <c r="L163" s="4">
        <f t="shared" si="402"/>
        <v>164085.20000000001</v>
      </c>
      <c r="M163" s="4">
        <f t="shared" ref="M163:N163" si="403">M164+M168+M170+M172+M174+M176+M178+M180+M182</f>
        <v>14929</v>
      </c>
      <c r="N163" s="4">
        <f t="shared" si="403"/>
        <v>179014.2</v>
      </c>
      <c r="O163" s="4">
        <f t="shared" ref="O163:P163" si="404">O164+O168+O170+O172+O174+O176+O178+O180+O182</f>
        <v>-2.9999999999972715E-2</v>
      </c>
      <c r="P163" s="4">
        <f t="shared" si="404"/>
        <v>179014.17</v>
      </c>
      <c r="Q163" s="4">
        <f t="shared" si="401"/>
        <v>155169.60000000001</v>
      </c>
      <c r="R163" s="4">
        <f t="shared" si="401"/>
        <v>0</v>
      </c>
      <c r="S163" s="4">
        <f t="shared" si="401"/>
        <v>155169.60000000001</v>
      </c>
      <c r="T163" s="4">
        <f t="shared" si="401"/>
        <v>0</v>
      </c>
      <c r="U163" s="4">
        <f t="shared" si="401"/>
        <v>155169.60000000001</v>
      </c>
      <c r="V163" s="4">
        <f t="shared" si="401"/>
        <v>0</v>
      </c>
      <c r="W163" s="4">
        <f t="shared" si="401"/>
        <v>155169.60000000001</v>
      </c>
      <c r="X163" s="4">
        <f t="shared" si="401"/>
        <v>0</v>
      </c>
      <c r="Y163" s="4">
        <f t="shared" si="401"/>
        <v>155169.60000000001</v>
      </c>
      <c r="Z163" s="4">
        <f t="shared" ref="Z163:AA163" si="405">Z164+Z168+Z170+Z172+Z174+Z176+Z178+Z180+Z182</f>
        <v>0</v>
      </c>
      <c r="AA163" s="4">
        <f t="shared" si="405"/>
        <v>155169.60000000001</v>
      </c>
      <c r="AB163" s="4">
        <f t="shared" ref="AB163:AC163" si="406">AB164+AB168+AB170+AB172+AB174+AB176+AB178+AB180+AB182</f>
        <v>0</v>
      </c>
      <c r="AC163" s="4">
        <f t="shared" si="406"/>
        <v>155169.60000000001</v>
      </c>
      <c r="AD163" s="4">
        <f t="shared" si="401"/>
        <v>154837.5</v>
      </c>
      <c r="AE163" s="4">
        <f t="shared" si="401"/>
        <v>0</v>
      </c>
      <c r="AF163" s="4">
        <f t="shared" si="401"/>
        <v>154837.5</v>
      </c>
      <c r="AG163" s="4">
        <f t="shared" si="401"/>
        <v>0</v>
      </c>
      <c r="AH163" s="4">
        <f t="shared" si="401"/>
        <v>154837.5</v>
      </c>
      <c r="AI163" s="4">
        <f t="shared" ref="AI163:AN163" si="407">AI164+AI168+AI170+AI172+AI174+AI176+AI178+AI180+AI182</f>
        <v>0</v>
      </c>
      <c r="AJ163" s="4">
        <f t="shared" si="407"/>
        <v>154837.5</v>
      </c>
      <c r="AK163" s="4">
        <f t="shared" si="407"/>
        <v>0</v>
      </c>
      <c r="AL163" s="4">
        <f t="shared" si="407"/>
        <v>154837.5</v>
      </c>
      <c r="AM163" s="4">
        <f t="shared" si="407"/>
        <v>0</v>
      </c>
      <c r="AN163" s="4">
        <f t="shared" si="407"/>
        <v>154837.5</v>
      </c>
      <c r="AO163" s="95"/>
    </row>
    <row r="164" spans="1:41" ht="15.75" outlineLevel="5" x14ac:dyDescent="0.25">
      <c r="A164" s="102" t="s">
        <v>477</v>
      </c>
      <c r="B164" s="102"/>
      <c r="C164" s="18" t="s">
        <v>59</v>
      </c>
      <c r="D164" s="4">
        <f>D165+D166+D167</f>
        <v>8054.9000000000005</v>
      </c>
      <c r="E164" s="4">
        <f t="shared" ref="E164:L164" si="408">E165+E166+E167</f>
        <v>0</v>
      </c>
      <c r="F164" s="4">
        <f t="shared" si="408"/>
        <v>8054.9000000000005</v>
      </c>
      <c r="G164" s="4">
        <f t="shared" si="408"/>
        <v>0</v>
      </c>
      <c r="H164" s="4">
        <f t="shared" si="408"/>
        <v>8054.9000000000005</v>
      </c>
      <c r="I164" s="4">
        <f t="shared" si="408"/>
        <v>0</v>
      </c>
      <c r="J164" s="4">
        <f t="shared" si="408"/>
        <v>8054.9000000000005</v>
      </c>
      <c r="K164" s="4">
        <f t="shared" si="408"/>
        <v>0</v>
      </c>
      <c r="L164" s="4">
        <f t="shared" si="408"/>
        <v>8054.9000000000005</v>
      </c>
      <c r="M164" s="4">
        <f t="shared" ref="M164:N164" si="409">M165+M166+M167</f>
        <v>0</v>
      </c>
      <c r="N164" s="4">
        <f t="shared" si="409"/>
        <v>8054.9000000000005</v>
      </c>
      <c r="O164" s="4">
        <f t="shared" ref="O164:P164" si="410">O165+O166+O167</f>
        <v>-2.9999999999997584E-2</v>
      </c>
      <c r="P164" s="4">
        <f t="shared" si="410"/>
        <v>8054.8700000000008</v>
      </c>
      <c r="Q164" s="4">
        <f>Q165+Q166+Q167</f>
        <v>6932.6</v>
      </c>
      <c r="R164" s="4">
        <f t="shared" ref="R164:Y164" si="411">R165+R166+R167</f>
        <v>0</v>
      </c>
      <c r="S164" s="4">
        <f t="shared" si="411"/>
        <v>6932.6</v>
      </c>
      <c r="T164" s="4">
        <f t="shared" si="411"/>
        <v>0</v>
      </c>
      <c r="U164" s="4">
        <f t="shared" si="411"/>
        <v>6932.6</v>
      </c>
      <c r="V164" s="4">
        <f t="shared" si="411"/>
        <v>0</v>
      </c>
      <c r="W164" s="4">
        <f t="shared" si="411"/>
        <v>6932.6</v>
      </c>
      <c r="X164" s="4">
        <f t="shared" si="411"/>
        <v>0</v>
      </c>
      <c r="Y164" s="4">
        <f t="shared" si="411"/>
        <v>6932.6</v>
      </c>
      <c r="Z164" s="4">
        <f t="shared" ref="Z164:AA164" si="412">Z165+Z166+Z167</f>
        <v>0</v>
      </c>
      <c r="AA164" s="4">
        <f t="shared" si="412"/>
        <v>6932.6</v>
      </c>
      <c r="AB164" s="4">
        <f t="shared" ref="AB164:AC164" si="413">AB165+AB166+AB167</f>
        <v>0</v>
      </c>
      <c r="AC164" s="4">
        <f t="shared" si="413"/>
        <v>6932.6</v>
      </c>
      <c r="AD164" s="4">
        <f>AD165+AD166+AD167</f>
        <v>6600.5</v>
      </c>
      <c r="AE164" s="4">
        <f t="shared" ref="AE164:AH164" si="414">AE165+AE166+AE167</f>
        <v>0</v>
      </c>
      <c r="AF164" s="4">
        <f t="shared" si="414"/>
        <v>6600.5</v>
      </c>
      <c r="AG164" s="4">
        <f t="shared" si="414"/>
        <v>0</v>
      </c>
      <c r="AH164" s="4">
        <f t="shared" si="414"/>
        <v>6600.5</v>
      </c>
      <c r="AI164" s="4">
        <f t="shared" ref="AI164:AN164" si="415">AI165+AI166+AI167</f>
        <v>0</v>
      </c>
      <c r="AJ164" s="4">
        <f t="shared" si="415"/>
        <v>6600.5</v>
      </c>
      <c r="AK164" s="4">
        <f t="shared" si="415"/>
        <v>0</v>
      </c>
      <c r="AL164" s="4">
        <f t="shared" si="415"/>
        <v>6600.5</v>
      </c>
      <c r="AM164" s="4">
        <f t="shared" si="415"/>
        <v>0</v>
      </c>
      <c r="AN164" s="4">
        <f t="shared" si="415"/>
        <v>6600.5</v>
      </c>
      <c r="AO164" s="95"/>
    </row>
    <row r="165" spans="1:41" ht="47.25" outlineLevel="7" x14ac:dyDescent="0.25">
      <c r="A165" s="103" t="s">
        <v>477</v>
      </c>
      <c r="B165" s="103" t="s">
        <v>8</v>
      </c>
      <c r="C165" s="17" t="s">
        <v>9</v>
      </c>
      <c r="D165" s="5">
        <v>7731</v>
      </c>
      <c r="E165" s="5"/>
      <c r="F165" s="5">
        <f>SUM(D165:E165)</f>
        <v>7731</v>
      </c>
      <c r="G165" s="5"/>
      <c r="H165" s="5">
        <f>SUM(F165:G165)</f>
        <v>7731</v>
      </c>
      <c r="I165" s="5"/>
      <c r="J165" s="5">
        <f>SUM(H165:I165)</f>
        <v>7731</v>
      </c>
      <c r="K165" s="5"/>
      <c r="L165" s="5">
        <f>SUM(J165:K165)</f>
        <v>7731</v>
      </c>
      <c r="M165" s="5"/>
      <c r="N165" s="5">
        <f>SUM(L165:M165)</f>
        <v>7731</v>
      </c>
      <c r="O165" s="5">
        <v>22.3</v>
      </c>
      <c r="P165" s="5">
        <f>SUM(N165:O165)</f>
        <v>7753.3</v>
      </c>
      <c r="Q165" s="5">
        <v>6642.3</v>
      </c>
      <c r="R165" s="5"/>
      <c r="S165" s="5">
        <f>SUM(Q165:R165)</f>
        <v>6642.3</v>
      </c>
      <c r="T165" s="5"/>
      <c r="U165" s="5">
        <f>SUM(S165:T165)</f>
        <v>6642.3</v>
      </c>
      <c r="V165" s="5"/>
      <c r="W165" s="5">
        <f>SUM(U165:V165)</f>
        <v>6642.3</v>
      </c>
      <c r="X165" s="5"/>
      <c r="Y165" s="5">
        <f>SUM(W165:X165)</f>
        <v>6642.3</v>
      </c>
      <c r="Z165" s="5"/>
      <c r="AA165" s="5">
        <f>SUM(Y165:Z165)</f>
        <v>6642.3</v>
      </c>
      <c r="AB165" s="5"/>
      <c r="AC165" s="5">
        <f>SUM(AA165:AB165)</f>
        <v>6642.3</v>
      </c>
      <c r="AD165" s="5">
        <v>6310.2</v>
      </c>
      <c r="AE165" s="5"/>
      <c r="AF165" s="5">
        <f>SUM(AD165:AE165)</f>
        <v>6310.2</v>
      </c>
      <c r="AG165" s="5"/>
      <c r="AH165" s="5">
        <f>SUM(AF165:AG165)</f>
        <v>6310.2</v>
      </c>
      <c r="AI165" s="5"/>
      <c r="AJ165" s="5">
        <f>SUM(AH165:AI165)</f>
        <v>6310.2</v>
      </c>
      <c r="AK165" s="5"/>
      <c r="AL165" s="5">
        <f>SUM(AJ165:AK165)</f>
        <v>6310.2</v>
      </c>
      <c r="AM165" s="5"/>
      <c r="AN165" s="5">
        <f>SUM(AL165:AM165)</f>
        <v>6310.2</v>
      </c>
      <c r="AO165" s="95"/>
    </row>
    <row r="166" spans="1:41" ht="31.5" outlineLevel="7" x14ac:dyDescent="0.25">
      <c r="A166" s="103" t="s">
        <v>477</v>
      </c>
      <c r="B166" s="103" t="s">
        <v>11</v>
      </c>
      <c r="C166" s="17" t="s">
        <v>12</v>
      </c>
      <c r="D166" s="5">
        <v>323.60000000000002</v>
      </c>
      <c r="E166" s="5"/>
      <c r="F166" s="5">
        <f>SUM(D166:E166)</f>
        <v>323.60000000000002</v>
      </c>
      <c r="G166" s="5"/>
      <c r="H166" s="5">
        <f>SUM(F166:G166)</f>
        <v>323.60000000000002</v>
      </c>
      <c r="I166" s="5"/>
      <c r="J166" s="5">
        <f>SUM(H166:I166)</f>
        <v>323.60000000000002</v>
      </c>
      <c r="K166" s="5"/>
      <c r="L166" s="5">
        <f>SUM(J166:K166)</f>
        <v>323.60000000000002</v>
      </c>
      <c r="M166" s="5"/>
      <c r="N166" s="5">
        <f>SUM(L166:M166)</f>
        <v>323.60000000000002</v>
      </c>
      <c r="O166" s="5">
        <v>-22.33</v>
      </c>
      <c r="P166" s="5">
        <f>SUM(N166:O166)</f>
        <v>301.27000000000004</v>
      </c>
      <c r="Q166" s="5">
        <v>290</v>
      </c>
      <c r="R166" s="5"/>
      <c r="S166" s="5">
        <f>SUM(Q166:R166)</f>
        <v>290</v>
      </c>
      <c r="T166" s="5"/>
      <c r="U166" s="5">
        <f>SUM(S166:T166)</f>
        <v>290</v>
      </c>
      <c r="V166" s="5"/>
      <c r="W166" s="5">
        <f>SUM(U166:V166)</f>
        <v>290</v>
      </c>
      <c r="X166" s="5"/>
      <c r="Y166" s="5">
        <f>SUM(W166:X166)</f>
        <v>290</v>
      </c>
      <c r="Z166" s="5"/>
      <c r="AA166" s="5">
        <f>SUM(Y166:Z166)</f>
        <v>290</v>
      </c>
      <c r="AB166" s="5"/>
      <c r="AC166" s="5">
        <f>SUM(AA166:AB166)</f>
        <v>290</v>
      </c>
      <c r="AD166" s="5">
        <v>290</v>
      </c>
      <c r="AE166" s="5"/>
      <c r="AF166" s="5">
        <f>SUM(AD166:AE166)</f>
        <v>290</v>
      </c>
      <c r="AG166" s="5"/>
      <c r="AH166" s="5">
        <f>SUM(AF166:AG166)</f>
        <v>290</v>
      </c>
      <c r="AI166" s="5"/>
      <c r="AJ166" s="5">
        <f>SUM(AH166:AI166)</f>
        <v>290</v>
      </c>
      <c r="AK166" s="5"/>
      <c r="AL166" s="5">
        <f>SUM(AJ166:AK166)</f>
        <v>290</v>
      </c>
      <c r="AM166" s="5"/>
      <c r="AN166" s="5">
        <f>SUM(AL166:AM166)</f>
        <v>290</v>
      </c>
      <c r="AO166" s="95"/>
    </row>
    <row r="167" spans="1:41" ht="15.75" hidden="1" outlineLevel="7" x14ac:dyDescent="0.25">
      <c r="A167" s="103" t="s">
        <v>477</v>
      </c>
      <c r="B167" s="103" t="s">
        <v>27</v>
      </c>
      <c r="C167" s="17" t="s">
        <v>28</v>
      </c>
      <c r="D167" s="5">
        <v>0.3</v>
      </c>
      <c r="E167" s="5"/>
      <c r="F167" s="5">
        <f>SUM(D167:E167)</f>
        <v>0.3</v>
      </c>
      <c r="G167" s="5"/>
      <c r="H167" s="5">
        <f>SUM(F167:G167)</f>
        <v>0.3</v>
      </c>
      <c r="I167" s="5"/>
      <c r="J167" s="5">
        <f>SUM(H167:I167)</f>
        <v>0.3</v>
      </c>
      <c r="K167" s="5"/>
      <c r="L167" s="5">
        <f>SUM(J167:K167)</f>
        <v>0.3</v>
      </c>
      <c r="M167" s="5"/>
      <c r="N167" s="5">
        <f>SUM(L167:M167)</f>
        <v>0.3</v>
      </c>
      <c r="O167" s="5"/>
      <c r="P167" s="5">
        <f>SUM(N167:O167)</f>
        <v>0.3</v>
      </c>
      <c r="Q167" s="5">
        <v>0.3</v>
      </c>
      <c r="R167" s="5"/>
      <c r="S167" s="5">
        <f>SUM(Q167:R167)</f>
        <v>0.3</v>
      </c>
      <c r="T167" s="5"/>
      <c r="U167" s="5">
        <f>SUM(S167:T167)</f>
        <v>0.3</v>
      </c>
      <c r="V167" s="5"/>
      <c r="W167" s="5">
        <f>SUM(U167:V167)</f>
        <v>0.3</v>
      </c>
      <c r="X167" s="5"/>
      <c r="Y167" s="5">
        <f>SUM(W167:X167)</f>
        <v>0.3</v>
      </c>
      <c r="Z167" s="5"/>
      <c r="AA167" s="5">
        <f>SUM(Y167:Z167)</f>
        <v>0.3</v>
      </c>
      <c r="AB167" s="5"/>
      <c r="AC167" s="5">
        <f>SUM(AA167:AB167)</f>
        <v>0.3</v>
      </c>
      <c r="AD167" s="5">
        <v>0.3</v>
      </c>
      <c r="AE167" s="5"/>
      <c r="AF167" s="5">
        <f>SUM(AD167:AE167)</f>
        <v>0.3</v>
      </c>
      <c r="AG167" s="5"/>
      <c r="AH167" s="5">
        <f>SUM(AF167:AG167)</f>
        <v>0.3</v>
      </c>
      <c r="AI167" s="5"/>
      <c r="AJ167" s="5">
        <f>SUM(AH167:AI167)</f>
        <v>0.3</v>
      </c>
      <c r="AK167" s="5"/>
      <c r="AL167" s="5">
        <f>SUM(AJ167:AK167)</f>
        <v>0.3</v>
      </c>
      <c r="AM167" s="5"/>
      <c r="AN167" s="5">
        <f>SUM(AL167:AM167)</f>
        <v>0.3</v>
      </c>
      <c r="AO167" s="95"/>
    </row>
    <row r="168" spans="1:41" ht="15.75" hidden="1" outlineLevel="5" x14ac:dyDescent="0.25">
      <c r="A168" s="102" t="s">
        <v>448</v>
      </c>
      <c r="B168" s="102"/>
      <c r="C168" s="18" t="s">
        <v>417</v>
      </c>
      <c r="D168" s="4">
        <f>D169</f>
        <v>43833</v>
      </c>
      <c r="E168" s="4">
        <f t="shared" ref="E168:P168" si="416">E169</f>
        <v>0</v>
      </c>
      <c r="F168" s="4">
        <f t="shared" si="416"/>
        <v>43833</v>
      </c>
      <c r="G168" s="4">
        <f t="shared" si="416"/>
        <v>0</v>
      </c>
      <c r="H168" s="4">
        <f t="shared" si="416"/>
        <v>43833</v>
      </c>
      <c r="I168" s="4">
        <f t="shared" si="416"/>
        <v>0</v>
      </c>
      <c r="J168" s="4">
        <f t="shared" si="416"/>
        <v>43833</v>
      </c>
      <c r="K168" s="4">
        <f t="shared" si="416"/>
        <v>0</v>
      </c>
      <c r="L168" s="4">
        <f t="shared" si="416"/>
        <v>43833</v>
      </c>
      <c r="M168" s="4">
        <f t="shared" si="416"/>
        <v>7500</v>
      </c>
      <c r="N168" s="4">
        <f t="shared" si="416"/>
        <v>51333</v>
      </c>
      <c r="O168" s="4">
        <f t="shared" si="416"/>
        <v>0</v>
      </c>
      <c r="P168" s="4">
        <f t="shared" si="416"/>
        <v>51333</v>
      </c>
      <c r="Q168" s="4">
        <f>Q169</f>
        <v>41645</v>
      </c>
      <c r="R168" s="4">
        <f t="shared" ref="R168:AC168" si="417">R169</f>
        <v>0</v>
      </c>
      <c r="S168" s="4">
        <f t="shared" si="417"/>
        <v>41645</v>
      </c>
      <c r="T168" s="4">
        <f t="shared" si="417"/>
        <v>0</v>
      </c>
      <c r="U168" s="4">
        <f t="shared" si="417"/>
        <v>41645</v>
      </c>
      <c r="V168" s="4">
        <f t="shared" si="417"/>
        <v>0</v>
      </c>
      <c r="W168" s="4">
        <f t="shared" si="417"/>
        <v>41645</v>
      </c>
      <c r="X168" s="4">
        <f t="shared" si="417"/>
        <v>0</v>
      </c>
      <c r="Y168" s="4">
        <f t="shared" si="417"/>
        <v>41645</v>
      </c>
      <c r="Z168" s="4">
        <f t="shared" si="417"/>
        <v>0</v>
      </c>
      <c r="AA168" s="4">
        <f t="shared" si="417"/>
        <v>41645</v>
      </c>
      <c r="AB168" s="4">
        <f t="shared" si="417"/>
        <v>0</v>
      </c>
      <c r="AC168" s="4">
        <f t="shared" si="417"/>
        <v>41645</v>
      </c>
      <c r="AD168" s="4">
        <f>AD169</f>
        <v>41645</v>
      </c>
      <c r="AE168" s="4">
        <f t="shared" ref="AE168:AN168" si="418">AE169</f>
        <v>0</v>
      </c>
      <c r="AF168" s="4">
        <f t="shared" si="418"/>
        <v>41645</v>
      </c>
      <c r="AG168" s="4">
        <f t="shared" si="418"/>
        <v>0</v>
      </c>
      <c r="AH168" s="4">
        <f t="shared" si="418"/>
        <v>41645</v>
      </c>
      <c r="AI168" s="4">
        <f t="shared" si="418"/>
        <v>0</v>
      </c>
      <c r="AJ168" s="4">
        <f t="shared" si="418"/>
        <v>41645</v>
      </c>
      <c r="AK168" s="4">
        <f t="shared" si="418"/>
        <v>0</v>
      </c>
      <c r="AL168" s="4">
        <f t="shared" si="418"/>
        <v>41645</v>
      </c>
      <c r="AM168" s="4">
        <f t="shared" si="418"/>
        <v>0</v>
      </c>
      <c r="AN168" s="4">
        <f t="shared" si="418"/>
        <v>41645</v>
      </c>
      <c r="AO168" s="95"/>
    </row>
    <row r="169" spans="1:41" ht="31.5" hidden="1" outlineLevel="7" x14ac:dyDescent="0.25">
      <c r="A169" s="103" t="s">
        <v>448</v>
      </c>
      <c r="B169" s="103" t="s">
        <v>92</v>
      </c>
      <c r="C169" s="17" t="s">
        <v>93</v>
      </c>
      <c r="D169" s="5">
        <v>43833</v>
      </c>
      <c r="E169" s="5"/>
      <c r="F169" s="5">
        <f>SUM(D169:E169)</f>
        <v>43833</v>
      </c>
      <c r="G169" s="5"/>
      <c r="H169" s="5">
        <f>SUM(F169:G169)</f>
        <v>43833</v>
      </c>
      <c r="I169" s="5"/>
      <c r="J169" s="5">
        <f>SUM(H169:I169)</f>
        <v>43833</v>
      </c>
      <c r="K169" s="5"/>
      <c r="L169" s="5">
        <f>SUM(J169:K169)</f>
        <v>43833</v>
      </c>
      <c r="M169" s="5">
        <v>7500</v>
      </c>
      <c r="N169" s="5">
        <f>SUM(L169:M169)</f>
        <v>51333</v>
      </c>
      <c r="O169" s="5"/>
      <c r="P169" s="5">
        <f>SUM(N169:O169)</f>
        <v>51333</v>
      </c>
      <c r="Q169" s="5">
        <v>41645</v>
      </c>
      <c r="R169" s="5"/>
      <c r="S169" s="5">
        <f>SUM(Q169:R169)</f>
        <v>41645</v>
      </c>
      <c r="T169" s="5"/>
      <c r="U169" s="5">
        <f>SUM(S169:T169)</f>
        <v>41645</v>
      </c>
      <c r="V169" s="5"/>
      <c r="W169" s="5">
        <f>SUM(U169:V169)</f>
        <v>41645</v>
      </c>
      <c r="X169" s="5"/>
      <c r="Y169" s="5">
        <f>SUM(W169:X169)</f>
        <v>41645</v>
      </c>
      <c r="Z169" s="5"/>
      <c r="AA169" s="5">
        <f>SUM(Y169:Z169)</f>
        <v>41645</v>
      </c>
      <c r="AB169" s="5"/>
      <c r="AC169" s="5">
        <f>SUM(AA169:AB169)</f>
        <v>41645</v>
      </c>
      <c r="AD169" s="5">
        <v>41645</v>
      </c>
      <c r="AE169" s="5"/>
      <c r="AF169" s="5">
        <f>SUM(AD169:AE169)</f>
        <v>41645</v>
      </c>
      <c r="AG169" s="5"/>
      <c r="AH169" s="5">
        <f>SUM(AF169:AG169)</f>
        <v>41645</v>
      </c>
      <c r="AI169" s="5"/>
      <c r="AJ169" s="5">
        <f>SUM(AH169:AI169)</f>
        <v>41645</v>
      </c>
      <c r="AK169" s="5"/>
      <c r="AL169" s="5">
        <f>SUM(AJ169:AK169)</f>
        <v>41645</v>
      </c>
      <c r="AM169" s="5"/>
      <c r="AN169" s="5">
        <f>SUM(AL169:AM169)</f>
        <v>41645</v>
      </c>
      <c r="AO169" s="95"/>
    </row>
    <row r="170" spans="1:41" ht="15.75" hidden="1" outlineLevel="5" x14ac:dyDescent="0.25">
      <c r="A170" s="102" t="s">
        <v>455</v>
      </c>
      <c r="B170" s="102"/>
      <c r="C170" s="18" t="s">
        <v>456</v>
      </c>
      <c r="D170" s="4">
        <f>D171</f>
        <v>1022.8</v>
      </c>
      <c r="E170" s="4">
        <f t="shared" ref="E170:P170" si="419">E171</f>
        <v>0</v>
      </c>
      <c r="F170" s="4">
        <f t="shared" si="419"/>
        <v>1022.8</v>
      </c>
      <c r="G170" s="4">
        <f t="shared" si="419"/>
        <v>0</v>
      </c>
      <c r="H170" s="4">
        <f t="shared" si="419"/>
        <v>1022.8</v>
      </c>
      <c r="I170" s="4">
        <f t="shared" si="419"/>
        <v>0</v>
      </c>
      <c r="J170" s="4">
        <f t="shared" si="419"/>
        <v>1022.8</v>
      </c>
      <c r="K170" s="4">
        <f t="shared" si="419"/>
        <v>0</v>
      </c>
      <c r="L170" s="4">
        <f t="shared" si="419"/>
        <v>1022.8</v>
      </c>
      <c r="M170" s="4">
        <f t="shared" si="419"/>
        <v>429</v>
      </c>
      <c r="N170" s="4">
        <f t="shared" si="419"/>
        <v>1451.8</v>
      </c>
      <c r="O170" s="4">
        <f t="shared" si="419"/>
        <v>0</v>
      </c>
      <c r="P170" s="4">
        <f t="shared" si="419"/>
        <v>1451.8</v>
      </c>
      <c r="Q170" s="4">
        <f>Q171</f>
        <v>972</v>
      </c>
      <c r="R170" s="4">
        <f t="shared" ref="R170:AC170" si="420">R171</f>
        <v>0</v>
      </c>
      <c r="S170" s="4">
        <f t="shared" si="420"/>
        <v>972</v>
      </c>
      <c r="T170" s="4">
        <f t="shared" si="420"/>
        <v>0</v>
      </c>
      <c r="U170" s="4">
        <f t="shared" si="420"/>
        <v>972</v>
      </c>
      <c r="V170" s="4">
        <f t="shared" si="420"/>
        <v>0</v>
      </c>
      <c r="W170" s="4">
        <f t="shared" si="420"/>
        <v>972</v>
      </c>
      <c r="X170" s="4">
        <f t="shared" si="420"/>
        <v>0</v>
      </c>
      <c r="Y170" s="4">
        <f t="shared" si="420"/>
        <v>972</v>
      </c>
      <c r="Z170" s="4">
        <f t="shared" si="420"/>
        <v>0</v>
      </c>
      <c r="AA170" s="4">
        <f t="shared" si="420"/>
        <v>972</v>
      </c>
      <c r="AB170" s="4">
        <f t="shared" si="420"/>
        <v>0</v>
      </c>
      <c r="AC170" s="4">
        <f t="shared" si="420"/>
        <v>972</v>
      </c>
      <c r="AD170" s="4">
        <f>AD171</f>
        <v>972</v>
      </c>
      <c r="AE170" s="4">
        <f t="shared" ref="AE170:AN170" si="421">AE171</f>
        <v>0</v>
      </c>
      <c r="AF170" s="4">
        <f t="shared" si="421"/>
        <v>972</v>
      </c>
      <c r="AG170" s="4">
        <f t="shared" si="421"/>
        <v>0</v>
      </c>
      <c r="AH170" s="4">
        <f t="shared" si="421"/>
        <v>972</v>
      </c>
      <c r="AI170" s="4">
        <f t="shared" si="421"/>
        <v>0</v>
      </c>
      <c r="AJ170" s="4">
        <f t="shared" si="421"/>
        <v>972</v>
      </c>
      <c r="AK170" s="4">
        <f t="shared" si="421"/>
        <v>0</v>
      </c>
      <c r="AL170" s="4">
        <f t="shared" si="421"/>
        <v>972</v>
      </c>
      <c r="AM170" s="4">
        <f t="shared" si="421"/>
        <v>0</v>
      </c>
      <c r="AN170" s="4">
        <f t="shared" si="421"/>
        <v>972</v>
      </c>
      <c r="AO170" s="95"/>
    </row>
    <row r="171" spans="1:41" ht="31.5" hidden="1" outlineLevel="7" x14ac:dyDescent="0.25">
      <c r="A171" s="103" t="s">
        <v>455</v>
      </c>
      <c r="B171" s="103" t="s">
        <v>92</v>
      </c>
      <c r="C171" s="17" t="s">
        <v>93</v>
      </c>
      <c r="D171" s="5">
        <v>1022.8</v>
      </c>
      <c r="E171" s="5"/>
      <c r="F171" s="5">
        <f>SUM(D171:E171)</f>
        <v>1022.8</v>
      </c>
      <c r="G171" s="5"/>
      <c r="H171" s="5">
        <f>SUM(F171:G171)</f>
        <v>1022.8</v>
      </c>
      <c r="I171" s="5"/>
      <c r="J171" s="5">
        <f>SUM(H171:I171)</f>
        <v>1022.8</v>
      </c>
      <c r="K171" s="5"/>
      <c r="L171" s="5">
        <f>SUM(J171:K171)</f>
        <v>1022.8</v>
      </c>
      <c r="M171" s="5">
        <v>429</v>
      </c>
      <c r="N171" s="5">
        <f>SUM(L171:M171)</f>
        <v>1451.8</v>
      </c>
      <c r="O171" s="5"/>
      <c r="P171" s="5">
        <f>SUM(N171:O171)</f>
        <v>1451.8</v>
      </c>
      <c r="Q171" s="5">
        <v>972</v>
      </c>
      <c r="R171" s="5"/>
      <c r="S171" s="5">
        <f>SUM(Q171:R171)</f>
        <v>972</v>
      </c>
      <c r="T171" s="5"/>
      <c r="U171" s="5">
        <f>SUM(S171:T171)</f>
        <v>972</v>
      </c>
      <c r="V171" s="5"/>
      <c r="W171" s="5">
        <f>SUM(U171:V171)</f>
        <v>972</v>
      </c>
      <c r="X171" s="5"/>
      <c r="Y171" s="5">
        <f>SUM(W171:X171)</f>
        <v>972</v>
      </c>
      <c r="Z171" s="5"/>
      <c r="AA171" s="5">
        <f>SUM(Y171:Z171)</f>
        <v>972</v>
      </c>
      <c r="AB171" s="5"/>
      <c r="AC171" s="5">
        <f>SUM(AA171:AB171)</f>
        <v>972</v>
      </c>
      <c r="AD171" s="5">
        <v>972</v>
      </c>
      <c r="AE171" s="5"/>
      <c r="AF171" s="5">
        <f>SUM(AD171:AE171)</f>
        <v>972</v>
      </c>
      <c r="AG171" s="5"/>
      <c r="AH171" s="5">
        <f>SUM(AF171:AG171)</f>
        <v>972</v>
      </c>
      <c r="AI171" s="5"/>
      <c r="AJ171" s="5">
        <f>SUM(AH171:AI171)</f>
        <v>972</v>
      </c>
      <c r="AK171" s="5"/>
      <c r="AL171" s="5">
        <f>SUM(AJ171:AK171)</f>
        <v>972</v>
      </c>
      <c r="AM171" s="5"/>
      <c r="AN171" s="5">
        <f>SUM(AL171:AM171)</f>
        <v>972</v>
      </c>
      <c r="AO171" s="95"/>
    </row>
    <row r="172" spans="1:41" ht="15.75" hidden="1" outlineLevel="5" x14ac:dyDescent="0.25">
      <c r="A172" s="102" t="s">
        <v>463</v>
      </c>
      <c r="B172" s="102"/>
      <c r="C172" s="18" t="s">
        <v>464</v>
      </c>
      <c r="D172" s="4">
        <f>D173</f>
        <v>39282.800000000003</v>
      </c>
      <c r="E172" s="4">
        <f t="shared" ref="E172:P172" si="422">E173</f>
        <v>0</v>
      </c>
      <c r="F172" s="4">
        <f t="shared" si="422"/>
        <v>39282.800000000003</v>
      </c>
      <c r="G172" s="4">
        <f t="shared" si="422"/>
        <v>0</v>
      </c>
      <c r="H172" s="4">
        <f t="shared" si="422"/>
        <v>39282.800000000003</v>
      </c>
      <c r="I172" s="4">
        <f t="shared" si="422"/>
        <v>0</v>
      </c>
      <c r="J172" s="4">
        <f t="shared" si="422"/>
        <v>39282.800000000003</v>
      </c>
      <c r="K172" s="4">
        <f t="shared" si="422"/>
        <v>0</v>
      </c>
      <c r="L172" s="4">
        <f t="shared" si="422"/>
        <v>39282.800000000003</v>
      </c>
      <c r="M172" s="4">
        <f t="shared" si="422"/>
        <v>3400</v>
      </c>
      <c r="N172" s="4">
        <f t="shared" si="422"/>
        <v>42682.8</v>
      </c>
      <c r="O172" s="4">
        <f t="shared" si="422"/>
        <v>0</v>
      </c>
      <c r="P172" s="4">
        <f t="shared" si="422"/>
        <v>42682.8</v>
      </c>
      <c r="Q172" s="4">
        <f>Q173</f>
        <v>37320</v>
      </c>
      <c r="R172" s="4">
        <f t="shared" ref="R172:AC172" si="423">R173</f>
        <v>0</v>
      </c>
      <c r="S172" s="4">
        <f t="shared" si="423"/>
        <v>37320</v>
      </c>
      <c r="T172" s="4">
        <f t="shared" si="423"/>
        <v>0</v>
      </c>
      <c r="U172" s="4">
        <f t="shared" si="423"/>
        <v>37320</v>
      </c>
      <c r="V172" s="4">
        <f t="shared" si="423"/>
        <v>0</v>
      </c>
      <c r="W172" s="4">
        <f t="shared" si="423"/>
        <v>37320</v>
      </c>
      <c r="X172" s="4">
        <f t="shared" si="423"/>
        <v>0</v>
      </c>
      <c r="Y172" s="4">
        <f t="shared" si="423"/>
        <v>37320</v>
      </c>
      <c r="Z172" s="4">
        <f t="shared" si="423"/>
        <v>0</v>
      </c>
      <c r="AA172" s="4">
        <f t="shared" si="423"/>
        <v>37320</v>
      </c>
      <c r="AB172" s="4">
        <f t="shared" si="423"/>
        <v>0</v>
      </c>
      <c r="AC172" s="4">
        <f t="shared" si="423"/>
        <v>37320</v>
      </c>
      <c r="AD172" s="4">
        <f>AD173</f>
        <v>37320</v>
      </c>
      <c r="AE172" s="4">
        <f t="shared" ref="AE172:AN172" si="424">AE173</f>
        <v>0</v>
      </c>
      <c r="AF172" s="4">
        <f t="shared" si="424"/>
        <v>37320</v>
      </c>
      <c r="AG172" s="4">
        <f t="shared" si="424"/>
        <v>0</v>
      </c>
      <c r="AH172" s="4">
        <f t="shared" si="424"/>
        <v>37320</v>
      </c>
      <c r="AI172" s="4">
        <f t="shared" si="424"/>
        <v>0</v>
      </c>
      <c r="AJ172" s="4">
        <f t="shared" si="424"/>
        <v>37320</v>
      </c>
      <c r="AK172" s="4">
        <f t="shared" si="424"/>
        <v>0</v>
      </c>
      <c r="AL172" s="4">
        <f t="shared" si="424"/>
        <v>37320</v>
      </c>
      <c r="AM172" s="4">
        <f t="shared" si="424"/>
        <v>0</v>
      </c>
      <c r="AN172" s="4">
        <f t="shared" si="424"/>
        <v>37320</v>
      </c>
      <c r="AO172" s="95"/>
    </row>
    <row r="173" spans="1:41" ht="31.5" hidden="1" outlineLevel="7" x14ac:dyDescent="0.25">
      <c r="A173" s="103" t="s">
        <v>463</v>
      </c>
      <c r="B173" s="103" t="s">
        <v>92</v>
      </c>
      <c r="C173" s="17" t="s">
        <v>93</v>
      </c>
      <c r="D173" s="5">
        <v>39282.800000000003</v>
      </c>
      <c r="E173" s="5"/>
      <c r="F173" s="5">
        <f>SUM(D173:E173)</f>
        <v>39282.800000000003</v>
      </c>
      <c r="G173" s="5"/>
      <c r="H173" s="5">
        <f>SUM(F173:G173)</f>
        <v>39282.800000000003</v>
      </c>
      <c r="I173" s="5"/>
      <c r="J173" s="5">
        <f>SUM(H173:I173)</f>
        <v>39282.800000000003</v>
      </c>
      <c r="K173" s="5"/>
      <c r="L173" s="5">
        <f>SUM(J173:K173)</f>
        <v>39282.800000000003</v>
      </c>
      <c r="M173" s="5">
        <v>3400</v>
      </c>
      <c r="N173" s="5">
        <f>SUM(L173:M173)</f>
        <v>42682.8</v>
      </c>
      <c r="O173" s="5"/>
      <c r="P173" s="5">
        <f>SUM(N173:O173)</f>
        <v>42682.8</v>
      </c>
      <c r="Q173" s="5">
        <v>37320</v>
      </c>
      <c r="R173" s="5"/>
      <c r="S173" s="5">
        <f>SUM(Q173:R173)</f>
        <v>37320</v>
      </c>
      <c r="T173" s="5"/>
      <c r="U173" s="5">
        <f>SUM(S173:T173)</f>
        <v>37320</v>
      </c>
      <c r="V173" s="5"/>
      <c r="W173" s="5">
        <f>SUM(U173:V173)</f>
        <v>37320</v>
      </c>
      <c r="X173" s="5"/>
      <c r="Y173" s="5">
        <f>SUM(W173:X173)</f>
        <v>37320</v>
      </c>
      <c r="Z173" s="5"/>
      <c r="AA173" s="5">
        <f>SUM(Y173:Z173)</f>
        <v>37320</v>
      </c>
      <c r="AB173" s="5"/>
      <c r="AC173" s="5">
        <f>SUM(AA173:AB173)</f>
        <v>37320</v>
      </c>
      <c r="AD173" s="5">
        <v>37320</v>
      </c>
      <c r="AE173" s="5"/>
      <c r="AF173" s="5">
        <f>SUM(AD173:AE173)</f>
        <v>37320</v>
      </c>
      <c r="AG173" s="5"/>
      <c r="AH173" s="5">
        <f>SUM(AF173:AG173)</f>
        <v>37320</v>
      </c>
      <c r="AI173" s="5"/>
      <c r="AJ173" s="5">
        <f>SUM(AH173:AI173)</f>
        <v>37320</v>
      </c>
      <c r="AK173" s="5"/>
      <c r="AL173" s="5">
        <f>SUM(AJ173:AK173)</f>
        <v>37320</v>
      </c>
      <c r="AM173" s="5"/>
      <c r="AN173" s="5">
        <f>SUM(AL173:AM173)</f>
        <v>37320</v>
      </c>
      <c r="AO173" s="95"/>
    </row>
    <row r="174" spans="1:41" ht="15.75" outlineLevel="5" collapsed="1" x14ac:dyDescent="0.25">
      <c r="A174" s="102" t="s">
        <v>465</v>
      </c>
      <c r="B174" s="102"/>
      <c r="C174" s="18" t="s">
        <v>466</v>
      </c>
      <c r="D174" s="4">
        <f>D175</f>
        <v>23127</v>
      </c>
      <c r="E174" s="4">
        <f t="shared" ref="E174:P174" si="425">E175</f>
        <v>0</v>
      </c>
      <c r="F174" s="4">
        <f t="shared" si="425"/>
        <v>23127</v>
      </c>
      <c r="G174" s="4">
        <f t="shared" si="425"/>
        <v>0</v>
      </c>
      <c r="H174" s="4">
        <f t="shared" si="425"/>
        <v>23127</v>
      </c>
      <c r="I174" s="4">
        <f t="shared" si="425"/>
        <v>0</v>
      </c>
      <c r="J174" s="4">
        <f t="shared" si="425"/>
        <v>23127</v>
      </c>
      <c r="K174" s="4">
        <f t="shared" si="425"/>
        <v>0</v>
      </c>
      <c r="L174" s="4">
        <f t="shared" si="425"/>
        <v>23127</v>
      </c>
      <c r="M174" s="4">
        <f t="shared" si="425"/>
        <v>3600</v>
      </c>
      <c r="N174" s="4">
        <f t="shared" si="425"/>
        <v>26727</v>
      </c>
      <c r="O174" s="4">
        <f t="shared" si="425"/>
        <v>-1200</v>
      </c>
      <c r="P174" s="4">
        <f t="shared" si="425"/>
        <v>25527</v>
      </c>
      <c r="Q174" s="4">
        <f>Q175</f>
        <v>21970</v>
      </c>
      <c r="R174" s="4">
        <f t="shared" ref="R174:AC174" si="426">R175</f>
        <v>0</v>
      </c>
      <c r="S174" s="4">
        <f t="shared" si="426"/>
        <v>21970</v>
      </c>
      <c r="T174" s="4">
        <f t="shared" si="426"/>
        <v>0</v>
      </c>
      <c r="U174" s="4">
        <f t="shared" si="426"/>
        <v>21970</v>
      </c>
      <c r="V174" s="4">
        <f t="shared" si="426"/>
        <v>0</v>
      </c>
      <c r="W174" s="4">
        <f t="shared" si="426"/>
        <v>21970</v>
      </c>
      <c r="X174" s="4">
        <f t="shared" si="426"/>
        <v>0</v>
      </c>
      <c r="Y174" s="4">
        <f t="shared" si="426"/>
        <v>21970</v>
      </c>
      <c r="Z174" s="4">
        <f t="shared" si="426"/>
        <v>0</v>
      </c>
      <c r="AA174" s="4">
        <f t="shared" si="426"/>
        <v>21970</v>
      </c>
      <c r="AB174" s="4">
        <f t="shared" si="426"/>
        <v>0</v>
      </c>
      <c r="AC174" s="4">
        <f t="shared" si="426"/>
        <v>21970</v>
      </c>
      <c r="AD174" s="4">
        <f>AD175</f>
        <v>21970</v>
      </c>
      <c r="AE174" s="4">
        <f t="shared" ref="AE174:AN174" si="427">AE175</f>
        <v>0</v>
      </c>
      <c r="AF174" s="4">
        <f t="shared" si="427"/>
        <v>21970</v>
      </c>
      <c r="AG174" s="4">
        <f t="shared" si="427"/>
        <v>0</v>
      </c>
      <c r="AH174" s="4">
        <f t="shared" si="427"/>
        <v>21970</v>
      </c>
      <c r="AI174" s="4">
        <f t="shared" si="427"/>
        <v>0</v>
      </c>
      <c r="AJ174" s="4">
        <f t="shared" si="427"/>
        <v>21970</v>
      </c>
      <c r="AK174" s="4">
        <f t="shared" si="427"/>
        <v>0</v>
      </c>
      <c r="AL174" s="4">
        <f t="shared" si="427"/>
        <v>21970</v>
      </c>
      <c r="AM174" s="4">
        <f t="shared" si="427"/>
        <v>0</v>
      </c>
      <c r="AN174" s="4">
        <f t="shared" si="427"/>
        <v>21970</v>
      </c>
      <c r="AO174" s="95"/>
    </row>
    <row r="175" spans="1:41" ht="31.5" outlineLevel="7" x14ac:dyDescent="0.25">
      <c r="A175" s="103" t="s">
        <v>465</v>
      </c>
      <c r="B175" s="103" t="s">
        <v>92</v>
      </c>
      <c r="C175" s="17" t="s">
        <v>93</v>
      </c>
      <c r="D175" s="5">
        <v>23127</v>
      </c>
      <c r="E175" s="5"/>
      <c r="F175" s="5">
        <f>SUM(D175:E175)</f>
        <v>23127</v>
      </c>
      <c r="G175" s="5"/>
      <c r="H175" s="5">
        <f>SUM(F175:G175)</f>
        <v>23127</v>
      </c>
      <c r="I175" s="5"/>
      <c r="J175" s="5">
        <f>SUM(H175:I175)</f>
        <v>23127</v>
      </c>
      <c r="K175" s="5"/>
      <c r="L175" s="5">
        <f>SUM(J175:K175)</f>
        <v>23127</v>
      </c>
      <c r="M175" s="5">
        <v>3600</v>
      </c>
      <c r="N175" s="5">
        <f>SUM(L175:M175)</f>
        <v>26727</v>
      </c>
      <c r="O175" s="5">
        <v>-1200</v>
      </c>
      <c r="P175" s="5">
        <f>SUM(N175:O175)</f>
        <v>25527</v>
      </c>
      <c r="Q175" s="5">
        <v>21970</v>
      </c>
      <c r="R175" s="5"/>
      <c r="S175" s="5">
        <f>SUM(Q175:R175)</f>
        <v>21970</v>
      </c>
      <c r="T175" s="5"/>
      <c r="U175" s="5">
        <f>SUM(S175:T175)</f>
        <v>21970</v>
      </c>
      <c r="V175" s="5"/>
      <c r="W175" s="5">
        <f>SUM(U175:V175)</f>
        <v>21970</v>
      </c>
      <c r="X175" s="5"/>
      <c r="Y175" s="5">
        <f>SUM(W175:X175)</f>
        <v>21970</v>
      </c>
      <c r="Z175" s="5"/>
      <c r="AA175" s="5">
        <f>SUM(Y175:Z175)</f>
        <v>21970</v>
      </c>
      <c r="AB175" s="5"/>
      <c r="AC175" s="5">
        <f>SUM(AA175:AB175)</f>
        <v>21970</v>
      </c>
      <c r="AD175" s="5">
        <v>21970</v>
      </c>
      <c r="AE175" s="5"/>
      <c r="AF175" s="5">
        <f>SUM(AD175:AE175)</f>
        <v>21970</v>
      </c>
      <c r="AG175" s="5"/>
      <c r="AH175" s="5">
        <f>SUM(AF175:AG175)</f>
        <v>21970</v>
      </c>
      <c r="AI175" s="5"/>
      <c r="AJ175" s="5">
        <f>SUM(AH175:AI175)</f>
        <v>21970</v>
      </c>
      <c r="AK175" s="5"/>
      <c r="AL175" s="5">
        <f>SUM(AJ175:AK175)</f>
        <v>21970</v>
      </c>
      <c r="AM175" s="5"/>
      <c r="AN175" s="5">
        <f>SUM(AL175:AM175)</f>
        <v>21970</v>
      </c>
      <c r="AO175" s="95"/>
    </row>
    <row r="176" spans="1:41" ht="31.5" outlineLevel="5" x14ac:dyDescent="0.25">
      <c r="A176" s="102" t="s">
        <v>467</v>
      </c>
      <c r="B176" s="102"/>
      <c r="C176" s="18" t="s">
        <v>468</v>
      </c>
      <c r="D176" s="4">
        <f>D177</f>
        <v>38556.1</v>
      </c>
      <c r="E176" s="4">
        <f t="shared" ref="E176:P176" si="428">E177</f>
        <v>0</v>
      </c>
      <c r="F176" s="4">
        <f t="shared" si="428"/>
        <v>38556.1</v>
      </c>
      <c r="G176" s="4">
        <f t="shared" si="428"/>
        <v>0</v>
      </c>
      <c r="H176" s="4">
        <f t="shared" si="428"/>
        <v>38556.1</v>
      </c>
      <c r="I176" s="4">
        <f t="shared" si="428"/>
        <v>0</v>
      </c>
      <c r="J176" s="4">
        <f t="shared" si="428"/>
        <v>38556.1</v>
      </c>
      <c r="K176" s="4">
        <f t="shared" si="428"/>
        <v>0</v>
      </c>
      <c r="L176" s="4">
        <f t="shared" si="428"/>
        <v>38556.1</v>
      </c>
      <c r="M176" s="4">
        <f t="shared" si="428"/>
        <v>0</v>
      </c>
      <c r="N176" s="4">
        <f t="shared" si="428"/>
        <v>38556.1</v>
      </c>
      <c r="O176" s="4">
        <f t="shared" si="428"/>
        <v>1200</v>
      </c>
      <c r="P176" s="4">
        <f t="shared" si="428"/>
        <v>39756.1</v>
      </c>
      <c r="Q176" s="4">
        <f>Q177</f>
        <v>36630</v>
      </c>
      <c r="R176" s="4">
        <f t="shared" ref="R176:AC176" si="429">R177</f>
        <v>0</v>
      </c>
      <c r="S176" s="4">
        <f t="shared" si="429"/>
        <v>36630</v>
      </c>
      <c r="T176" s="4">
        <f t="shared" si="429"/>
        <v>0</v>
      </c>
      <c r="U176" s="4">
        <f t="shared" si="429"/>
        <v>36630</v>
      </c>
      <c r="V176" s="4">
        <f t="shared" si="429"/>
        <v>0</v>
      </c>
      <c r="W176" s="4">
        <f t="shared" si="429"/>
        <v>36630</v>
      </c>
      <c r="X176" s="4">
        <f t="shared" si="429"/>
        <v>0</v>
      </c>
      <c r="Y176" s="4">
        <f t="shared" si="429"/>
        <v>36630</v>
      </c>
      <c r="Z176" s="4">
        <f t="shared" si="429"/>
        <v>0</v>
      </c>
      <c r="AA176" s="4">
        <f t="shared" si="429"/>
        <v>36630</v>
      </c>
      <c r="AB176" s="4">
        <f t="shared" si="429"/>
        <v>0</v>
      </c>
      <c r="AC176" s="4">
        <f t="shared" si="429"/>
        <v>36630</v>
      </c>
      <c r="AD176" s="4">
        <f>AD177</f>
        <v>36630</v>
      </c>
      <c r="AE176" s="4">
        <f t="shared" ref="AE176:AN176" si="430">AE177</f>
        <v>0</v>
      </c>
      <c r="AF176" s="4">
        <f t="shared" si="430"/>
        <v>36630</v>
      </c>
      <c r="AG176" s="4">
        <f t="shared" si="430"/>
        <v>0</v>
      </c>
      <c r="AH176" s="4">
        <f t="shared" si="430"/>
        <v>36630</v>
      </c>
      <c r="AI176" s="4">
        <f t="shared" si="430"/>
        <v>0</v>
      </c>
      <c r="AJ176" s="4">
        <f t="shared" si="430"/>
        <v>36630</v>
      </c>
      <c r="AK176" s="4">
        <f t="shared" si="430"/>
        <v>0</v>
      </c>
      <c r="AL176" s="4">
        <f t="shared" si="430"/>
        <v>36630</v>
      </c>
      <c r="AM176" s="4">
        <f t="shared" si="430"/>
        <v>0</v>
      </c>
      <c r="AN176" s="4">
        <f t="shared" si="430"/>
        <v>36630</v>
      </c>
      <c r="AO176" s="95"/>
    </row>
    <row r="177" spans="1:41" ht="31.5" outlineLevel="7" x14ac:dyDescent="0.25">
      <c r="A177" s="103" t="s">
        <v>467</v>
      </c>
      <c r="B177" s="103" t="s">
        <v>92</v>
      </c>
      <c r="C177" s="17" t="s">
        <v>93</v>
      </c>
      <c r="D177" s="5">
        <v>38556.1</v>
      </c>
      <c r="E177" s="5"/>
      <c r="F177" s="5">
        <f>SUM(D177:E177)</f>
        <v>38556.1</v>
      </c>
      <c r="G177" s="5"/>
      <c r="H177" s="5">
        <f>SUM(F177:G177)</f>
        <v>38556.1</v>
      </c>
      <c r="I177" s="5"/>
      <c r="J177" s="5">
        <f>SUM(H177:I177)</f>
        <v>38556.1</v>
      </c>
      <c r="K177" s="5"/>
      <c r="L177" s="5">
        <f>SUM(J177:K177)</f>
        <v>38556.1</v>
      </c>
      <c r="M177" s="5"/>
      <c r="N177" s="5">
        <f>SUM(L177:M177)</f>
        <v>38556.1</v>
      </c>
      <c r="O177" s="5">
        <v>1200</v>
      </c>
      <c r="P177" s="5">
        <f>SUM(N177:O177)</f>
        <v>39756.1</v>
      </c>
      <c r="Q177" s="5">
        <v>36630</v>
      </c>
      <c r="R177" s="5"/>
      <c r="S177" s="5">
        <f>SUM(Q177:R177)</f>
        <v>36630</v>
      </c>
      <c r="T177" s="5"/>
      <c r="U177" s="5">
        <f>SUM(S177:T177)</f>
        <v>36630</v>
      </c>
      <c r="V177" s="5"/>
      <c r="W177" s="5">
        <f>SUM(U177:V177)</f>
        <v>36630</v>
      </c>
      <c r="X177" s="5"/>
      <c r="Y177" s="5">
        <f>SUM(W177:X177)</f>
        <v>36630</v>
      </c>
      <c r="Z177" s="5"/>
      <c r="AA177" s="5">
        <f>SUM(Y177:Z177)</f>
        <v>36630</v>
      </c>
      <c r="AB177" s="5"/>
      <c r="AC177" s="5">
        <f>SUM(AA177:AB177)</f>
        <v>36630</v>
      </c>
      <c r="AD177" s="5">
        <v>36630</v>
      </c>
      <c r="AE177" s="5"/>
      <c r="AF177" s="5">
        <f>SUM(AD177:AE177)</f>
        <v>36630</v>
      </c>
      <c r="AG177" s="5"/>
      <c r="AH177" s="5">
        <f>SUM(AF177:AG177)</f>
        <v>36630</v>
      </c>
      <c r="AI177" s="5"/>
      <c r="AJ177" s="5">
        <f>SUM(AH177:AI177)</f>
        <v>36630</v>
      </c>
      <c r="AK177" s="5"/>
      <c r="AL177" s="5">
        <f>SUM(AJ177:AK177)</f>
        <v>36630</v>
      </c>
      <c r="AM177" s="5"/>
      <c r="AN177" s="5">
        <f>SUM(AL177:AM177)</f>
        <v>36630</v>
      </c>
      <c r="AO177" s="95"/>
    </row>
    <row r="178" spans="1:41" ht="15.75" hidden="1" outlineLevel="5" x14ac:dyDescent="0.25">
      <c r="A178" s="102" t="s">
        <v>478</v>
      </c>
      <c r="B178" s="102"/>
      <c r="C178" s="18" t="s">
        <v>479</v>
      </c>
      <c r="D178" s="4">
        <f>D179</f>
        <v>9608.6</v>
      </c>
      <c r="E178" s="4">
        <f t="shared" ref="E178:P178" si="431">E179</f>
        <v>0</v>
      </c>
      <c r="F178" s="4">
        <f t="shared" si="431"/>
        <v>9608.6</v>
      </c>
      <c r="G178" s="4">
        <f t="shared" si="431"/>
        <v>0</v>
      </c>
      <c r="H178" s="4">
        <f t="shared" si="431"/>
        <v>9608.6</v>
      </c>
      <c r="I178" s="4">
        <f t="shared" si="431"/>
        <v>0</v>
      </c>
      <c r="J178" s="4">
        <f t="shared" si="431"/>
        <v>9608.6</v>
      </c>
      <c r="K178" s="4">
        <f t="shared" si="431"/>
        <v>0</v>
      </c>
      <c r="L178" s="4">
        <f t="shared" si="431"/>
        <v>9608.6</v>
      </c>
      <c r="M178" s="4">
        <f t="shared" si="431"/>
        <v>0</v>
      </c>
      <c r="N178" s="4">
        <f t="shared" si="431"/>
        <v>9608.6</v>
      </c>
      <c r="O178" s="4">
        <f t="shared" si="431"/>
        <v>0</v>
      </c>
      <c r="P178" s="4">
        <f t="shared" si="431"/>
        <v>9608.6</v>
      </c>
      <c r="Q178" s="4">
        <f>Q179</f>
        <v>9100</v>
      </c>
      <c r="R178" s="4">
        <f t="shared" ref="R178:AC178" si="432">R179</f>
        <v>0</v>
      </c>
      <c r="S178" s="4">
        <f t="shared" si="432"/>
        <v>9100</v>
      </c>
      <c r="T178" s="4">
        <f t="shared" si="432"/>
        <v>0</v>
      </c>
      <c r="U178" s="4">
        <f t="shared" si="432"/>
        <v>9100</v>
      </c>
      <c r="V178" s="4">
        <f t="shared" si="432"/>
        <v>0</v>
      </c>
      <c r="W178" s="4">
        <f t="shared" si="432"/>
        <v>9100</v>
      </c>
      <c r="X178" s="4">
        <f t="shared" si="432"/>
        <v>0</v>
      </c>
      <c r="Y178" s="4">
        <f t="shared" si="432"/>
        <v>9100</v>
      </c>
      <c r="Z178" s="4">
        <f t="shared" si="432"/>
        <v>0</v>
      </c>
      <c r="AA178" s="4">
        <f t="shared" si="432"/>
        <v>9100</v>
      </c>
      <c r="AB178" s="4">
        <f t="shared" si="432"/>
        <v>0</v>
      </c>
      <c r="AC178" s="4">
        <f t="shared" si="432"/>
        <v>9100</v>
      </c>
      <c r="AD178" s="4">
        <f>AD179</f>
        <v>9100</v>
      </c>
      <c r="AE178" s="4">
        <f t="shared" ref="AE178:AN178" si="433">AE179</f>
        <v>0</v>
      </c>
      <c r="AF178" s="4">
        <f t="shared" si="433"/>
        <v>9100</v>
      </c>
      <c r="AG178" s="4">
        <f t="shared" si="433"/>
        <v>0</v>
      </c>
      <c r="AH178" s="4">
        <f t="shared" si="433"/>
        <v>9100</v>
      </c>
      <c r="AI178" s="4">
        <f t="shared" si="433"/>
        <v>0</v>
      </c>
      <c r="AJ178" s="4">
        <f t="shared" si="433"/>
        <v>9100</v>
      </c>
      <c r="AK178" s="4">
        <f t="shared" si="433"/>
        <v>0</v>
      </c>
      <c r="AL178" s="4">
        <f t="shared" si="433"/>
        <v>9100</v>
      </c>
      <c r="AM178" s="4">
        <f t="shared" si="433"/>
        <v>0</v>
      </c>
      <c r="AN178" s="4">
        <f t="shared" si="433"/>
        <v>9100</v>
      </c>
      <c r="AO178" s="95"/>
    </row>
    <row r="179" spans="1:41" ht="31.5" hidden="1" outlineLevel="7" x14ac:dyDescent="0.25">
      <c r="A179" s="103" t="s">
        <v>478</v>
      </c>
      <c r="B179" s="103" t="s">
        <v>92</v>
      </c>
      <c r="C179" s="17" t="s">
        <v>93</v>
      </c>
      <c r="D179" s="5">
        <v>9608.6</v>
      </c>
      <c r="E179" s="5"/>
      <c r="F179" s="5">
        <f>SUM(D179:E179)</f>
        <v>9608.6</v>
      </c>
      <c r="G179" s="5"/>
      <c r="H179" s="5">
        <f>SUM(F179:G179)</f>
        <v>9608.6</v>
      </c>
      <c r="I179" s="5"/>
      <c r="J179" s="5">
        <f>SUM(H179:I179)</f>
        <v>9608.6</v>
      </c>
      <c r="K179" s="5"/>
      <c r="L179" s="5">
        <f>SUM(J179:K179)</f>
        <v>9608.6</v>
      </c>
      <c r="M179" s="5"/>
      <c r="N179" s="5">
        <f>SUM(L179:M179)</f>
        <v>9608.6</v>
      </c>
      <c r="O179" s="5"/>
      <c r="P179" s="5">
        <f>SUM(N179:O179)</f>
        <v>9608.6</v>
      </c>
      <c r="Q179" s="5">
        <v>9100</v>
      </c>
      <c r="R179" s="5"/>
      <c r="S179" s="5">
        <f>SUM(Q179:R179)</f>
        <v>9100</v>
      </c>
      <c r="T179" s="5"/>
      <c r="U179" s="5">
        <f>SUM(S179:T179)</f>
        <v>9100</v>
      </c>
      <c r="V179" s="5"/>
      <c r="W179" s="5">
        <f>SUM(U179:V179)</f>
        <v>9100</v>
      </c>
      <c r="X179" s="5"/>
      <c r="Y179" s="5">
        <f>SUM(W179:X179)</f>
        <v>9100</v>
      </c>
      <c r="Z179" s="5"/>
      <c r="AA179" s="5">
        <f>SUM(Y179:Z179)</f>
        <v>9100</v>
      </c>
      <c r="AB179" s="5"/>
      <c r="AC179" s="5">
        <f>SUM(AA179:AB179)</f>
        <v>9100</v>
      </c>
      <c r="AD179" s="5">
        <v>9100</v>
      </c>
      <c r="AE179" s="5"/>
      <c r="AF179" s="5">
        <f>SUM(AD179:AE179)</f>
        <v>9100</v>
      </c>
      <c r="AG179" s="5"/>
      <c r="AH179" s="5">
        <f>SUM(AF179:AG179)</f>
        <v>9100</v>
      </c>
      <c r="AI179" s="5"/>
      <c r="AJ179" s="5">
        <f>SUM(AH179:AI179)</f>
        <v>9100</v>
      </c>
      <c r="AK179" s="5"/>
      <c r="AL179" s="5">
        <f>SUM(AJ179:AK179)</f>
        <v>9100</v>
      </c>
      <c r="AM179" s="5"/>
      <c r="AN179" s="5">
        <f>SUM(AL179:AM179)</f>
        <v>9100</v>
      </c>
      <c r="AO179" s="95"/>
    </row>
    <row r="180" spans="1:41" ht="33" hidden="1" customHeight="1" outlineLevel="5" x14ac:dyDescent="0.25">
      <c r="A180" s="102" t="s">
        <v>469</v>
      </c>
      <c r="B180" s="102"/>
      <c r="C180" s="18" t="s">
        <v>470</v>
      </c>
      <c r="D180" s="4">
        <f>D181</f>
        <v>50</v>
      </c>
      <c r="E180" s="4">
        <f t="shared" ref="E180:P180" si="434">E181</f>
        <v>0</v>
      </c>
      <c r="F180" s="4">
        <f t="shared" si="434"/>
        <v>50</v>
      </c>
      <c r="G180" s="4">
        <f t="shared" si="434"/>
        <v>0</v>
      </c>
      <c r="H180" s="4">
        <f t="shared" si="434"/>
        <v>50</v>
      </c>
      <c r="I180" s="4">
        <f t="shared" si="434"/>
        <v>0</v>
      </c>
      <c r="J180" s="4">
        <f t="shared" si="434"/>
        <v>50</v>
      </c>
      <c r="K180" s="4">
        <f t="shared" si="434"/>
        <v>0</v>
      </c>
      <c r="L180" s="4">
        <f t="shared" si="434"/>
        <v>50</v>
      </c>
      <c r="M180" s="4">
        <f t="shared" si="434"/>
        <v>0</v>
      </c>
      <c r="N180" s="4">
        <f t="shared" si="434"/>
        <v>50</v>
      </c>
      <c r="O180" s="4">
        <f t="shared" si="434"/>
        <v>0</v>
      </c>
      <c r="P180" s="4">
        <f t="shared" si="434"/>
        <v>50</v>
      </c>
      <c r="Q180" s="4">
        <f>Q181</f>
        <v>50</v>
      </c>
      <c r="R180" s="4">
        <f t="shared" ref="R180:AC180" si="435">R181</f>
        <v>0</v>
      </c>
      <c r="S180" s="4">
        <f t="shared" si="435"/>
        <v>50</v>
      </c>
      <c r="T180" s="4">
        <f t="shared" si="435"/>
        <v>0</v>
      </c>
      <c r="U180" s="4">
        <f t="shared" si="435"/>
        <v>50</v>
      </c>
      <c r="V180" s="4">
        <f t="shared" si="435"/>
        <v>0</v>
      </c>
      <c r="W180" s="4">
        <f t="shared" si="435"/>
        <v>50</v>
      </c>
      <c r="X180" s="4">
        <f t="shared" si="435"/>
        <v>0</v>
      </c>
      <c r="Y180" s="4">
        <f t="shared" si="435"/>
        <v>50</v>
      </c>
      <c r="Z180" s="4">
        <f t="shared" si="435"/>
        <v>0</v>
      </c>
      <c r="AA180" s="4">
        <f t="shared" si="435"/>
        <v>50</v>
      </c>
      <c r="AB180" s="4">
        <f t="shared" si="435"/>
        <v>0</v>
      </c>
      <c r="AC180" s="4">
        <f t="shared" si="435"/>
        <v>50</v>
      </c>
      <c r="AD180" s="4">
        <f>AD181</f>
        <v>50</v>
      </c>
      <c r="AE180" s="4">
        <f t="shared" ref="AE180:AN180" si="436">AE181</f>
        <v>0</v>
      </c>
      <c r="AF180" s="4">
        <f t="shared" si="436"/>
        <v>50</v>
      </c>
      <c r="AG180" s="4">
        <f t="shared" si="436"/>
        <v>0</v>
      </c>
      <c r="AH180" s="4">
        <f t="shared" si="436"/>
        <v>50</v>
      </c>
      <c r="AI180" s="4">
        <f t="shared" si="436"/>
        <v>0</v>
      </c>
      <c r="AJ180" s="4">
        <f t="shared" si="436"/>
        <v>50</v>
      </c>
      <c r="AK180" s="4">
        <f t="shared" si="436"/>
        <v>0</v>
      </c>
      <c r="AL180" s="4">
        <f t="shared" si="436"/>
        <v>50</v>
      </c>
      <c r="AM180" s="4">
        <f t="shared" si="436"/>
        <v>0</v>
      </c>
      <c r="AN180" s="4">
        <f t="shared" si="436"/>
        <v>50</v>
      </c>
      <c r="AO180" s="95"/>
    </row>
    <row r="181" spans="1:41" ht="31.5" hidden="1" outlineLevel="7" x14ac:dyDescent="0.25">
      <c r="A181" s="103" t="s">
        <v>469</v>
      </c>
      <c r="B181" s="103" t="s">
        <v>92</v>
      </c>
      <c r="C181" s="17" t="s">
        <v>93</v>
      </c>
      <c r="D181" s="5">
        <v>50</v>
      </c>
      <c r="E181" s="5"/>
      <c r="F181" s="5">
        <f>SUM(D181:E181)</f>
        <v>50</v>
      </c>
      <c r="G181" s="5"/>
      <c r="H181" s="5">
        <f>SUM(F181:G181)</f>
        <v>50</v>
      </c>
      <c r="I181" s="5"/>
      <c r="J181" s="5">
        <f>SUM(H181:I181)</f>
        <v>50</v>
      </c>
      <c r="K181" s="5"/>
      <c r="L181" s="5">
        <f>SUM(J181:K181)</f>
        <v>50</v>
      </c>
      <c r="M181" s="5"/>
      <c r="N181" s="5">
        <f>SUM(L181:M181)</f>
        <v>50</v>
      </c>
      <c r="O181" s="5"/>
      <c r="P181" s="5">
        <f>SUM(N181:O181)</f>
        <v>50</v>
      </c>
      <c r="Q181" s="5">
        <v>50</v>
      </c>
      <c r="R181" s="5"/>
      <c r="S181" s="5">
        <f>SUM(Q181:R181)</f>
        <v>50</v>
      </c>
      <c r="T181" s="5"/>
      <c r="U181" s="5">
        <f>SUM(S181:T181)</f>
        <v>50</v>
      </c>
      <c r="V181" s="5"/>
      <c r="W181" s="5">
        <f>SUM(U181:V181)</f>
        <v>50</v>
      </c>
      <c r="X181" s="5"/>
      <c r="Y181" s="5">
        <f>SUM(W181:X181)</f>
        <v>50</v>
      </c>
      <c r="Z181" s="5"/>
      <c r="AA181" s="5">
        <f>SUM(Y181:Z181)</f>
        <v>50</v>
      </c>
      <c r="AB181" s="5"/>
      <c r="AC181" s="5">
        <f>SUM(AA181:AB181)</f>
        <v>50</v>
      </c>
      <c r="AD181" s="5">
        <v>50</v>
      </c>
      <c r="AE181" s="5"/>
      <c r="AF181" s="5">
        <f>SUM(AD181:AE181)</f>
        <v>50</v>
      </c>
      <c r="AG181" s="5"/>
      <c r="AH181" s="5">
        <f>SUM(AF181:AG181)</f>
        <v>50</v>
      </c>
      <c r="AI181" s="5"/>
      <c r="AJ181" s="5">
        <f>SUM(AH181:AI181)</f>
        <v>50</v>
      </c>
      <c r="AK181" s="5"/>
      <c r="AL181" s="5">
        <f>SUM(AJ181:AK181)</f>
        <v>50</v>
      </c>
      <c r="AM181" s="5"/>
      <c r="AN181" s="5">
        <f>SUM(AL181:AM181)</f>
        <v>50</v>
      </c>
      <c r="AO181" s="95"/>
    </row>
    <row r="182" spans="1:41" ht="47.25" hidden="1" outlineLevel="5" x14ac:dyDescent="0.25">
      <c r="A182" s="102" t="s">
        <v>471</v>
      </c>
      <c r="B182" s="102"/>
      <c r="C182" s="18" t="s">
        <v>472</v>
      </c>
      <c r="D182" s="4">
        <f>D183</f>
        <v>550</v>
      </c>
      <c r="E182" s="4">
        <f t="shared" ref="E182:P182" si="437">E183</f>
        <v>0</v>
      </c>
      <c r="F182" s="4">
        <f t="shared" si="437"/>
        <v>550</v>
      </c>
      <c r="G182" s="4">
        <f t="shared" si="437"/>
        <v>0</v>
      </c>
      <c r="H182" s="4">
        <f t="shared" si="437"/>
        <v>550</v>
      </c>
      <c r="I182" s="4">
        <f t="shared" si="437"/>
        <v>0</v>
      </c>
      <c r="J182" s="4">
        <f t="shared" si="437"/>
        <v>550</v>
      </c>
      <c r="K182" s="4">
        <f t="shared" si="437"/>
        <v>0</v>
      </c>
      <c r="L182" s="4">
        <f t="shared" si="437"/>
        <v>550</v>
      </c>
      <c r="M182" s="4">
        <f t="shared" si="437"/>
        <v>0</v>
      </c>
      <c r="N182" s="4">
        <f t="shared" si="437"/>
        <v>550</v>
      </c>
      <c r="O182" s="4">
        <f t="shared" si="437"/>
        <v>0</v>
      </c>
      <c r="P182" s="4">
        <f t="shared" si="437"/>
        <v>550</v>
      </c>
      <c r="Q182" s="4">
        <f>Q183</f>
        <v>550</v>
      </c>
      <c r="R182" s="4">
        <f t="shared" ref="R182:AC182" si="438">R183</f>
        <v>0</v>
      </c>
      <c r="S182" s="4">
        <f t="shared" si="438"/>
        <v>550</v>
      </c>
      <c r="T182" s="4">
        <f t="shared" si="438"/>
        <v>0</v>
      </c>
      <c r="U182" s="4">
        <f t="shared" si="438"/>
        <v>550</v>
      </c>
      <c r="V182" s="4">
        <f t="shared" si="438"/>
        <v>0</v>
      </c>
      <c r="W182" s="4">
        <f t="shared" si="438"/>
        <v>550</v>
      </c>
      <c r="X182" s="4">
        <f t="shared" si="438"/>
        <v>0</v>
      </c>
      <c r="Y182" s="4">
        <f t="shared" si="438"/>
        <v>550</v>
      </c>
      <c r="Z182" s="4">
        <f t="shared" si="438"/>
        <v>0</v>
      </c>
      <c r="AA182" s="4">
        <f t="shared" si="438"/>
        <v>550</v>
      </c>
      <c r="AB182" s="4">
        <f t="shared" si="438"/>
        <v>0</v>
      </c>
      <c r="AC182" s="4">
        <f t="shared" si="438"/>
        <v>550</v>
      </c>
      <c r="AD182" s="4">
        <f>AD183</f>
        <v>550</v>
      </c>
      <c r="AE182" s="4">
        <f t="shared" ref="AE182:AN182" si="439">AE183</f>
        <v>0</v>
      </c>
      <c r="AF182" s="4">
        <f t="shared" si="439"/>
        <v>550</v>
      </c>
      <c r="AG182" s="4">
        <f t="shared" si="439"/>
        <v>0</v>
      </c>
      <c r="AH182" s="4">
        <f t="shared" si="439"/>
        <v>550</v>
      </c>
      <c r="AI182" s="4">
        <f t="shared" si="439"/>
        <v>0</v>
      </c>
      <c r="AJ182" s="4">
        <f t="shared" si="439"/>
        <v>550</v>
      </c>
      <c r="AK182" s="4">
        <f t="shared" si="439"/>
        <v>0</v>
      </c>
      <c r="AL182" s="4">
        <f t="shared" si="439"/>
        <v>550</v>
      </c>
      <c r="AM182" s="4">
        <f t="shared" si="439"/>
        <v>0</v>
      </c>
      <c r="AN182" s="4">
        <f t="shared" si="439"/>
        <v>550</v>
      </c>
      <c r="AO182" s="95"/>
    </row>
    <row r="183" spans="1:41" ht="31.5" hidden="1" outlineLevel="7" x14ac:dyDescent="0.25">
      <c r="A183" s="103" t="s">
        <v>471</v>
      </c>
      <c r="B183" s="103" t="s">
        <v>92</v>
      </c>
      <c r="C183" s="17" t="s">
        <v>93</v>
      </c>
      <c r="D183" s="5">
        <v>550</v>
      </c>
      <c r="E183" s="5"/>
      <c r="F183" s="5">
        <f>SUM(D183:E183)</f>
        <v>550</v>
      </c>
      <c r="G183" s="5"/>
      <c r="H183" s="5">
        <f>SUM(F183:G183)</f>
        <v>550</v>
      </c>
      <c r="I183" s="5"/>
      <c r="J183" s="5">
        <f>SUM(H183:I183)</f>
        <v>550</v>
      </c>
      <c r="K183" s="5"/>
      <c r="L183" s="5">
        <f>SUM(J183:K183)</f>
        <v>550</v>
      </c>
      <c r="M183" s="5"/>
      <c r="N183" s="5">
        <f>SUM(L183:M183)</f>
        <v>550</v>
      </c>
      <c r="O183" s="5"/>
      <c r="P183" s="5">
        <f>SUM(N183:O183)</f>
        <v>550</v>
      </c>
      <c r="Q183" s="5">
        <v>550</v>
      </c>
      <c r="R183" s="5"/>
      <c r="S183" s="5">
        <f>SUM(Q183:R183)</f>
        <v>550</v>
      </c>
      <c r="T183" s="5"/>
      <c r="U183" s="5">
        <f>SUM(S183:T183)</f>
        <v>550</v>
      </c>
      <c r="V183" s="5"/>
      <c r="W183" s="5">
        <f>SUM(U183:V183)</f>
        <v>550</v>
      </c>
      <c r="X183" s="5"/>
      <c r="Y183" s="5">
        <f>SUM(W183:X183)</f>
        <v>550</v>
      </c>
      <c r="Z183" s="5"/>
      <c r="AA183" s="5">
        <f>SUM(Y183:Z183)</f>
        <v>550</v>
      </c>
      <c r="AB183" s="5"/>
      <c r="AC183" s="5">
        <f>SUM(AA183:AB183)</f>
        <v>550</v>
      </c>
      <c r="AD183" s="5">
        <v>550</v>
      </c>
      <c r="AE183" s="5"/>
      <c r="AF183" s="5">
        <f>SUM(AD183:AE183)</f>
        <v>550</v>
      </c>
      <c r="AG183" s="5"/>
      <c r="AH183" s="5">
        <f>SUM(AF183:AG183)</f>
        <v>550</v>
      </c>
      <c r="AI183" s="5"/>
      <c r="AJ183" s="5">
        <f>SUM(AH183:AI183)</f>
        <v>550</v>
      </c>
      <c r="AK183" s="5"/>
      <c r="AL183" s="5">
        <f>SUM(AJ183:AK183)</f>
        <v>550</v>
      </c>
      <c r="AM183" s="5"/>
      <c r="AN183" s="5">
        <f>SUM(AL183:AM183)</f>
        <v>550</v>
      </c>
      <c r="AO183" s="95"/>
    </row>
    <row r="184" spans="1:41" ht="47.25" outlineLevel="2" collapsed="1" x14ac:dyDescent="0.25">
      <c r="A184" s="102" t="s">
        <v>76</v>
      </c>
      <c r="B184" s="102"/>
      <c r="C184" s="18" t="s">
        <v>77</v>
      </c>
      <c r="D184" s="4">
        <f>D185+D215+D229+D240</f>
        <v>43519.8</v>
      </c>
      <c r="E184" s="4">
        <f t="shared" ref="E184:L184" si="440">E185+E215+E229+E240</f>
        <v>0</v>
      </c>
      <c r="F184" s="4">
        <f t="shared" si="440"/>
        <v>43519.8</v>
      </c>
      <c r="G184" s="4">
        <f t="shared" si="440"/>
        <v>6262.6010000000006</v>
      </c>
      <c r="H184" s="4">
        <f t="shared" si="440"/>
        <v>49782.400999999998</v>
      </c>
      <c r="I184" s="4">
        <f t="shared" si="440"/>
        <v>1807.1708600000002</v>
      </c>
      <c r="J184" s="4">
        <f t="shared" si="440"/>
        <v>51589.571859999996</v>
      </c>
      <c r="K184" s="4">
        <f t="shared" si="440"/>
        <v>2.4</v>
      </c>
      <c r="L184" s="4">
        <f t="shared" si="440"/>
        <v>51591.971859999998</v>
      </c>
      <c r="M184" s="4">
        <f t="shared" ref="M184:N184" si="441">M185+M215+M229+M240</f>
        <v>242.99157000000002</v>
      </c>
      <c r="N184" s="4">
        <f t="shared" si="441"/>
        <v>51834.963429999996</v>
      </c>
      <c r="O184" s="4">
        <f t="shared" ref="O184:P184" si="442">O185+O215+O229+O240</f>
        <v>1071.65373</v>
      </c>
      <c r="P184" s="4">
        <f t="shared" si="442"/>
        <v>52906.617159999994</v>
      </c>
      <c r="Q184" s="4">
        <f>Q185+Q215+Q229+Q240</f>
        <v>41454.100000000006</v>
      </c>
      <c r="R184" s="4">
        <f t="shared" ref="R184:Y184" si="443">R185+R215+R229+R240</f>
        <v>0</v>
      </c>
      <c r="S184" s="4">
        <f t="shared" si="443"/>
        <v>41454.100000000006</v>
      </c>
      <c r="T184" s="4">
        <f t="shared" si="443"/>
        <v>0</v>
      </c>
      <c r="U184" s="4">
        <f t="shared" si="443"/>
        <v>41454.100000000006</v>
      </c>
      <c r="V184" s="4">
        <f t="shared" si="443"/>
        <v>0</v>
      </c>
      <c r="W184" s="4">
        <f t="shared" si="443"/>
        <v>41454.100000000006</v>
      </c>
      <c r="X184" s="4">
        <f t="shared" si="443"/>
        <v>0</v>
      </c>
      <c r="Y184" s="4">
        <f t="shared" si="443"/>
        <v>41454.100000000006</v>
      </c>
      <c r="Z184" s="4">
        <f t="shared" ref="Z184:AA184" si="444">Z185+Z215+Z229+Z240</f>
        <v>0</v>
      </c>
      <c r="AA184" s="4">
        <f t="shared" si="444"/>
        <v>41454.100000000006</v>
      </c>
      <c r="AB184" s="4">
        <f t="shared" ref="AB184:AC184" si="445">AB185+AB215+AB229+AB240</f>
        <v>0</v>
      </c>
      <c r="AC184" s="4">
        <f t="shared" si="445"/>
        <v>41454.100000000006</v>
      </c>
      <c r="AD184" s="4">
        <f>AD185+AD215+AD229+AD240</f>
        <v>38365</v>
      </c>
      <c r="AE184" s="4">
        <f t="shared" ref="AE184:AH184" si="446">AE185+AE215+AE229+AE240</f>
        <v>0</v>
      </c>
      <c r="AF184" s="4">
        <f t="shared" si="446"/>
        <v>38365</v>
      </c>
      <c r="AG184" s="4">
        <f t="shared" si="446"/>
        <v>0</v>
      </c>
      <c r="AH184" s="4">
        <f t="shared" si="446"/>
        <v>38365</v>
      </c>
      <c r="AI184" s="4">
        <f t="shared" ref="AI184:AN184" si="447">AI185+AI215+AI229+AI240</f>
        <v>0</v>
      </c>
      <c r="AJ184" s="4">
        <f t="shared" si="447"/>
        <v>38365</v>
      </c>
      <c r="AK184" s="4">
        <f t="shared" si="447"/>
        <v>0</v>
      </c>
      <c r="AL184" s="4">
        <f t="shared" si="447"/>
        <v>38365</v>
      </c>
      <c r="AM184" s="4">
        <f t="shared" si="447"/>
        <v>0</v>
      </c>
      <c r="AN184" s="4">
        <f t="shared" si="447"/>
        <v>38365</v>
      </c>
      <c r="AO184" s="95"/>
    </row>
    <row r="185" spans="1:41" ht="31.5" outlineLevel="3" x14ac:dyDescent="0.25">
      <c r="A185" s="102" t="s">
        <v>78</v>
      </c>
      <c r="B185" s="102"/>
      <c r="C185" s="18" t="s">
        <v>79</v>
      </c>
      <c r="D185" s="4">
        <f>D186+D205+D209+D212</f>
        <v>6060.2</v>
      </c>
      <c r="E185" s="4">
        <f t="shared" ref="E185:AH185" si="448">E186+E205+E209+E212</f>
        <v>0</v>
      </c>
      <c r="F185" s="4">
        <f t="shared" si="448"/>
        <v>6060.2</v>
      </c>
      <c r="G185" s="4">
        <f t="shared" si="448"/>
        <v>5899.2676700000002</v>
      </c>
      <c r="H185" s="4">
        <f t="shared" si="448"/>
        <v>11959.467669999998</v>
      </c>
      <c r="I185" s="4">
        <f t="shared" si="448"/>
        <v>0</v>
      </c>
      <c r="J185" s="4">
        <f t="shared" si="448"/>
        <v>11959.467669999998</v>
      </c>
      <c r="K185" s="4">
        <f t="shared" ref="K185:L185" si="449">K186+K205+K209+K212</f>
        <v>2.4</v>
      </c>
      <c r="L185" s="4">
        <f t="shared" si="449"/>
        <v>11961.86767</v>
      </c>
      <c r="M185" s="4">
        <f t="shared" ref="M185:N185" si="450">M186+M205+M209+M212</f>
        <v>0</v>
      </c>
      <c r="N185" s="4">
        <f t="shared" si="450"/>
        <v>11961.86767</v>
      </c>
      <c r="O185" s="4">
        <f t="shared" ref="O185:P185" si="451">O186+O205+O209+O212</f>
        <v>0</v>
      </c>
      <c r="P185" s="4">
        <f t="shared" si="451"/>
        <v>11961.86767</v>
      </c>
      <c r="Q185" s="4">
        <f t="shared" si="448"/>
        <v>5611.7999999999993</v>
      </c>
      <c r="R185" s="4">
        <f t="shared" si="448"/>
        <v>0</v>
      </c>
      <c r="S185" s="4">
        <f t="shared" si="448"/>
        <v>5611.7999999999993</v>
      </c>
      <c r="T185" s="4">
        <f t="shared" si="448"/>
        <v>0</v>
      </c>
      <c r="U185" s="4">
        <f t="shared" si="448"/>
        <v>5611.7999999999993</v>
      </c>
      <c r="V185" s="4">
        <f t="shared" si="448"/>
        <v>0</v>
      </c>
      <c r="W185" s="4">
        <f t="shared" si="448"/>
        <v>5611.7999999999993</v>
      </c>
      <c r="X185" s="4">
        <f t="shared" si="448"/>
        <v>0</v>
      </c>
      <c r="Y185" s="4">
        <f t="shared" si="448"/>
        <v>5611.7999999999993</v>
      </c>
      <c r="Z185" s="4">
        <f t="shared" ref="Z185:AA185" si="452">Z186+Z205+Z209+Z212</f>
        <v>0</v>
      </c>
      <c r="AA185" s="4">
        <f t="shared" si="452"/>
        <v>5611.7999999999993</v>
      </c>
      <c r="AB185" s="4">
        <f t="shared" ref="AB185:AC185" si="453">AB186+AB205+AB209+AB212</f>
        <v>0</v>
      </c>
      <c r="AC185" s="4">
        <f t="shared" si="453"/>
        <v>5611.7999999999993</v>
      </c>
      <c r="AD185" s="4">
        <f t="shared" si="448"/>
        <v>5831.7999999999993</v>
      </c>
      <c r="AE185" s="4">
        <f t="shared" si="448"/>
        <v>0</v>
      </c>
      <c r="AF185" s="4">
        <f t="shared" si="448"/>
        <v>5831.7999999999993</v>
      </c>
      <c r="AG185" s="4">
        <f t="shared" si="448"/>
        <v>0</v>
      </c>
      <c r="AH185" s="4">
        <f t="shared" si="448"/>
        <v>5831.7999999999993</v>
      </c>
      <c r="AI185" s="4">
        <f t="shared" ref="AI185:AN185" si="454">AI186+AI205+AI209+AI212</f>
        <v>0</v>
      </c>
      <c r="AJ185" s="4">
        <f t="shared" si="454"/>
        <v>5831.7999999999993</v>
      </c>
      <c r="AK185" s="4">
        <f t="shared" si="454"/>
        <v>0</v>
      </c>
      <c r="AL185" s="4">
        <f t="shared" si="454"/>
        <v>5831.7999999999993</v>
      </c>
      <c r="AM185" s="4">
        <f t="shared" si="454"/>
        <v>0</v>
      </c>
      <c r="AN185" s="4">
        <f t="shared" si="454"/>
        <v>5831.7999999999993</v>
      </c>
      <c r="AO185" s="95"/>
    </row>
    <row r="186" spans="1:41" ht="31.5" outlineLevel="4" x14ac:dyDescent="0.25">
      <c r="A186" s="102" t="s">
        <v>147</v>
      </c>
      <c r="B186" s="102"/>
      <c r="C186" s="18" t="s">
        <v>148</v>
      </c>
      <c r="D186" s="4">
        <f>D187+D190+D193+D195+D197+D199+D201</f>
        <v>5480.7</v>
      </c>
      <c r="E186" s="4">
        <f t="shared" ref="E186:F186" si="455">E187+E190+E193+E195+E197+E199+E201</f>
        <v>0</v>
      </c>
      <c r="F186" s="4">
        <f t="shared" si="455"/>
        <v>5480.7</v>
      </c>
      <c r="G186" s="4">
        <f>G187+G190+G193+G195+G197+G199+G201+G203</f>
        <v>5899.2676700000002</v>
      </c>
      <c r="H186" s="4">
        <f t="shared" ref="H186:AH186" si="456">H187+H190+H193+H195+H197+H199+H201+H203</f>
        <v>11379.967669999998</v>
      </c>
      <c r="I186" s="4">
        <f>I187+I190+I193+I195+I197+I199+I201+I203</f>
        <v>0</v>
      </c>
      <c r="J186" s="4">
        <f>J187+J190+J193+J195+J197+J199+J201+J203</f>
        <v>11379.967669999998</v>
      </c>
      <c r="K186" s="4">
        <f t="shared" ref="K186:L186" si="457">K187+K190+K193+K195+K197+K199+K201+K203</f>
        <v>2.4</v>
      </c>
      <c r="L186" s="4">
        <f t="shared" si="457"/>
        <v>11382.36767</v>
      </c>
      <c r="M186" s="4">
        <f t="shared" ref="M186:N186" si="458">M187+M190+M193+M195+M197+M199+M201+M203</f>
        <v>-15</v>
      </c>
      <c r="N186" s="4">
        <f t="shared" si="458"/>
        <v>11367.36767</v>
      </c>
      <c r="O186" s="4">
        <f t="shared" ref="O186:P186" si="459">O187+O190+O193+O195+O197+O199+O201+O203</f>
        <v>0</v>
      </c>
      <c r="P186" s="4">
        <f t="shared" si="459"/>
        <v>11367.36767</v>
      </c>
      <c r="Q186" s="4">
        <f t="shared" si="456"/>
        <v>5169.2999999999993</v>
      </c>
      <c r="R186" s="4">
        <f t="shared" si="456"/>
        <v>0</v>
      </c>
      <c r="S186" s="4">
        <f t="shared" si="456"/>
        <v>5169.2999999999993</v>
      </c>
      <c r="T186" s="4">
        <f t="shared" si="456"/>
        <v>0</v>
      </c>
      <c r="U186" s="4">
        <f t="shared" si="456"/>
        <v>5169.2999999999993</v>
      </c>
      <c r="V186" s="4">
        <f>V187+V190+V193+V195+V197+V199+V201+V203</f>
        <v>0</v>
      </c>
      <c r="W186" s="4">
        <f t="shared" ref="W186:Y186" si="460">W187+W190+W193+W195+W197+W199+W201+W203</f>
        <v>5169.2999999999993</v>
      </c>
      <c r="X186" s="4">
        <f t="shared" si="460"/>
        <v>0</v>
      </c>
      <c r="Y186" s="4">
        <f t="shared" si="460"/>
        <v>5169.2999999999993</v>
      </c>
      <c r="Z186" s="4">
        <f t="shared" ref="Z186:AA186" si="461">Z187+Z190+Z193+Z195+Z197+Z199+Z201+Z203</f>
        <v>0</v>
      </c>
      <c r="AA186" s="4">
        <f t="shared" si="461"/>
        <v>5169.2999999999993</v>
      </c>
      <c r="AB186" s="4">
        <f t="shared" ref="AB186:AC186" si="462">AB187+AB190+AB193+AB195+AB197+AB199+AB201+AB203</f>
        <v>0</v>
      </c>
      <c r="AC186" s="4">
        <f t="shared" si="462"/>
        <v>5169.2999999999993</v>
      </c>
      <c r="AD186" s="4">
        <f t="shared" si="456"/>
        <v>5389.2999999999993</v>
      </c>
      <c r="AE186" s="4">
        <f t="shared" si="456"/>
        <v>0</v>
      </c>
      <c r="AF186" s="4">
        <f t="shared" si="456"/>
        <v>5389.2999999999993</v>
      </c>
      <c r="AG186" s="4">
        <f t="shared" si="456"/>
        <v>0</v>
      </c>
      <c r="AH186" s="4">
        <f t="shared" si="456"/>
        <v>5389.2999999999993</v>
      </c>
      <c r="AI186" s="4">
        <f t="shared" ref="AI186:AN186" si="463">AI187+AI190+AI193+AI195+AI197+AI199+AI201+AI203</f>
        <v>0</v>
      </c>
      <c r="AJ186" s="4">
        <f t="shared" si="463"/>
        <v>5389.2999999999993</v>
      </c>
      <c r="AK186" s="4">
        <f t="shared" si="463"/>
        <v>0</v>
      </c>
      <c r="AL186" s="4">
        <f t="shared" si="463"/>
        <v>5389.2999999999993</v>
      </c>
      <c r="AM186" s="4">
        <f t="shared" si="463"/>
        <v>0</v>
      </c>
      <c r="AN186" s="4">
        <f t="shared" si="463"/>
        <v>5389.2999999999993</v>
      </c>
      <c r="AO186" s="95"/>
    </row>
    <row r="187" spans="1:41" ht="31.5" hidden="1" outlineLevel="5" x14ac:dyDescent="0.25">
      <c r="A187" s="102" t="s">
        <v>149</v>
      </c>
      <c r="B187" s="102"/>
      <c r="C187" s="18" t="s">
        <v>150</v>
      </c>
      <c r="D187" s="4">
        <f>D188</f>
        <v>2200</v>
      </c>
      <c r="E187" s="4">
        <f t="shared" ref="E187:F187" si="464">E188</f>
        <v>0</v>
      </c>
      <c r="F187" s="4">
        <f t="shared" si="464"/>
        <v>2200</v>
      </c>
      <c r="G187" s="4">
        <f>G188+G189</f>
        <v>464.64</v>
      </c>
      <c r="H187" s="4">
        <f t="shared" ref="H187:AH187" si="465">H188+H189</f>
        <v>2664.64</v>
      </c>
      <c r="I187" s="4">
        <f>I188+I189</f>
        <v>0</v>
      </c>
      <c r="J187" s="4">
        <f t="shared" ref="J187:L187" si="466">J188+J189</f>
        <v>2664.64</v>
      </c>
      <c r="K187" s="4">
        <f t="shared" si="466"/>
        <v>0</v>
      </c>
      <c r="L187" s="4">
        <f t="shared" si="466"/>
        <v>2664.64</v>
      </c>
      <c r="M187" s="4">
        <f t="shared" ref="M187:N187" si="467">M188+M189</f>
        <v>-15</v>
      </c>
      <c r="N187" s="4">
        <f t="shared" si="467"/>
        <v>2649.64</v>
      </c>
      <c r="O187" s="4">
        <f t="shared" ref="O187:P187" si="468">O188+O189</f>
        <v>0</v>
      </c>
      <c r="P187" s="4">
        <f t="shared" si="468"/>
        <v>2649.64</v>
      </c>
      <c r="Q187" s="4">
        <f t="shared" si="465"/>
        <v>1980</v>
      </c>
      <c r="R187" s="4">
        <f t="shared" si="465"/>
        <v>0</v>
      </c>
      <c r="S187" s="4">
        <f t="shared" si="465"/>
        <v>1980</v>
      </c>
      <c r="T187" s="4">
        <f t="shared" si="465"/>
        <v>0</v>
      </c>
      <c r="U187" s="4">
        <f t="shared" si="465"/>
        <v>1980</v>
      </c>
      <c r="V187" s="4">
        <f>V188+V189</f>
        <v>0</v>
      </c>
      <c r="W187" s="4">
        <f t="shared" ref="W187:Y187" si="469">W188+W189</f>
        <v>1980</v>
      </c>
      <c r="X187" s="4">
        <f t="shared" si="469"/>
        <v>0</v>
      </c>
      <c r="Y187" s="4">
        <f t="shared" si="469"/>
        <v>1980</v>
      </c>
      <c r="Z187" s="4">
        <f t="shared" ref="Z187:AA187" si="470">Z188+Z189</f>
        <v>0</v>
      </c>
      <c r="AA187" s="4">
        <f t="shared" si="470"/>
        <v>1980</v>
      </c>
      <c r="AB187" s="4">
        <f t="shared" ref="AB187:AC187" si="471">AB188+AB189</f>
        <v>0</v>
      </c>
      <c r="AC187" s="4">
        <f t="shared" si="471"/>
        <v>1980</v>
      </c>
      <c r="AD187" s="4">
        <f t="shared" si="465"/>
        <v>2200</v>
      </c>
      <c r="AE187" s="4">
        <f t="shared" si="465"/>
        <v>0</v>
      </c>
      <c r="AF187" s="4">
        <f t="shared" si="465"/>
        <v>2200</v>
      </c>
      <c r="AG187" s="4">
        <f t="shared" si="465"/>
        <v>0</v>
      </c>
      <c r="AH187" s="4">
        <f t="shared" si="465"/>
        <v>2200</v>
      </c>
      <c r="AI187" s="4">
        <f t="shared" ref="AI187:AN187" si="472">AI188+AI189</f>
        <v>0</v>
      </c>
      <c r="AJ187" s="4">
        <f t="shared" si="472"/>
        <v>2200</v>
      </c>
      <c r="AK187" s="4">
        <f t="shared" si="472"/>
        <v>0</v>
      </c>
      <c r="AL187" s="4">
        <f t="shared" si="472"/>
        <v>2200</v>
      </c>
      <c r="AM187" s="4">
        <f t="shared" si="472"/>
        <v>0</v>
      </c>
      <c r="AN187" s="4">
        <f t="shared" si="472"/>
        <v>2200</v>
      </c>
      <c r="AO187" s="95"/>
    </row>
    <row r="188" spans="1:41" ht="31.5" hidden="1" outlineLevel="7" x14ac:dyDescent="0.25">
      <c r="A188" s="103" t="s">
        <v>149</v>
      </c>
      <c r="B188" s="103" t="s">
        <v>11</v>
      </c>
      <c r="C188" s="17" t="s">
        <v>12</v>
      </c>
      <c r="D188" s="5">
        <v>2200</v>
      </c>
      <c r="E188" s="5"/>
      <c r="F188" s="5">
        <f>SUM(D188:E188)</f>
        <v>2200</v>
      </c>
      <c r="G188" s="5"/>
      <c r="H188" s="5">
        <f>SUM(F188:G188)</f>
        <v>2200</v>
      </c>
      <c r="I188" s="5"/>
      <c r="J188" s="5">
        <f>SUM(H188:I188)</f>
        <v>2200</v>
      </c>
      <c r="K188" s="5"/>
      <c r="L188" s="5">
        <f>SUM(J188:K188)</f>
        <v>2200</v>
      </c>
      <c r="M188" s="5">
        <f>-115-98.4+198.4</f>
        <v>-15</v>
      </c>
      <c r="N188" s="5">
        <f>SUM(L188:M188)</f>
        <v>2185</v>
      </c>
      <c r="O188" s="5"/>
      <c r="P188" s="5">
        <f>SUM(N188:O188)</f>
        <v>2185</v>
      </c>
      <c r="Q188" s="5">
        <v>1980</v>
      </c>
      <c r="R188" s="5"/>
      <c r="S188" s="5">
        <f>SUM(Q188:R188)</f>
        <v>1980</v>
      </c>
      <c r="T188" s="5"/>
      <c r="U188" s="5">
        <f>SUM(S188:T188)</f>
        <v>1980</v>
      </c>
      <c r="V188" s="5"/>
      <c r="W188" s="5">
        <f>SUM(U188:V188)</f>
        <v>1980</v>
      </c>
      <c r="X188" s="5"/>
      <c r="Y188" s="5">
        <f>SUM(W188:X188)</f>
        <v>1980</v>
      </c>
      <c r="Z188" s="5"/>
      <c r="AA188" s="5">
        <f>SUM(Y188:Z188)</f>
        <v>1980</v>
      </c>
      <c r="AB188" s="5"/>
      <c r="AC188" s="5">
        <f>SUM(AA188:AB188)</f>
        <v>1980</v>
      </c>
      <c r="AD188" s="5">
        <v>2200</v>
      </c>
      <c r="AE188" s="5"/>
      <c r="AF188" s="5">
        <f>SUM(AD188:AE188)</f>
        <v>2200</v>
      </c>
      <c r="AG188" s="5"/>
      <c r="AH188" s="5">
        <f>SUM(AF188:AG188)</f>
        <v>2200</v>
      </c>
      <c r="AI188" s="5"/>
      <c r="AJ188" s="5">
        <f>SUM(AH188:AI188)</f>
        <v>2200</v>
      </c>
      <c r="AK188" s="5"/>
      <c r="AL188" s="5">
        <f>SUM(AJ188:AK188)</f>
        <v>2200</v>
      </c>
      <c r="AM188" s="5"/>
      <c r="AN188" s="5">
        <f>SUM(AL188:AM188)</f>
        <v>2200</v>
      </c>
      <c r="AO188" s="95"/>
    </row>
    <row r="189" spans="1:41" ht="31.5" hidden="1" outlineLevel="7" x14ac:dyDescent="0.2">
      <c r="A189" s="103" t="s">
        <v>149</v>
      </c>
      <c r="B189" s="103" t="s">
        <v>92</v>
      </c>
      <c r="C189" s="10" t="s">
        <v>93</v>
      </c>
      <c r="D189" s="5"/>
      <c r="E189" s="5"/>
      <c r="F189" s="5"/>
      <c r="G189" s="5">
        <v>464.64</v>
      </c>
      <c r="H189" s="5">
        <f>SUM(F189:G189)</f>
        <v>464.64</v>
      </c>
      <c r="I189" s="5"/>
      <c r="J189" s="5">
        <f>SUM(H189:I189)</f>
        <v>464.64</v>
      </c>
      <c r="K189" s="5"/>
      <c r="L189" s="5">
        <f>SUM(J189:K189)</f>
        <v>464.64</v>
      </c>
      <c r="M189" s="5"/>
      <c r="N189" s="5">
        <f>SUM(L189:M189)</f>
        <v>464.64</v>
      </c>
      <c r="O189" s="5"/>
      <c r="P189" s="5">
        <f>SUM(N189:O189)</f>
        <v>464.64</v>
      </c>
      <c r="Q189" s="5"/>
      <c r="R189" s="5"/>
      <c r="S189" s="5"/>
      <c r="T189" s="5"/>
      <c r="U189" s="5"/>
      <c r="V189" s="5"/>
      <c r="W189" s="5">
        <f>SUM(U189:V189)</f>
        <v>0</v>
      </c>
      <c r="X189" s="5"/>
      <c r="Y189" s="5"/>
      <c r="Z189" s="5"/>
      <c r="AA189" s="5"/>
      <c r="AB189" s="5"/>
      <c r="AC189" s="5"/>
      <c r="AD189" s="5"/>
      <c r="AE189" s="5"/>
      <c r="AF189" s="5"/>
      <c r="AG189" s="5"/>
      <c r="AH189" s="5"/>
      <c r="AI189" s="5"/>
      <c r="AJ189" s="5"/>
      <c r="AK189" s="5"/>
      <c r="AL189" s="5"/>
      <c r="AM189" s="5"/>
      <c r="AN189" s="5"/>
      <c r="AO189" s="95"/>
    </row>
    <row r="190" spans="1:41" ht="15.75" outlineLevel="5" collapsed="1" x14ac:dyDescent="0.25">
      <c r="A190" s="102" t="s">
        <v>432</v>
      </c>
      <c r="B190" s="102"/>
      <c r="C190" s="18" t="s">
        <v>433</v>
      </c>
      <c r="D190" s="4">
        <f>D191</f>
        <v>95</v>
      </c>
      <c r="E190" s="4">
        <f t="shared" ref="E190:N190" si="473">E191</f>
        <v>0</v>
      </c>
      <c r="F190" s="4">
        <f t="shared" si="473"/>
        <v>95</v>
      </c>
      <c r="G190" s="4">
        <f t="shared" si="473"/>
        <v>0</v>
      </c>
      <c r="H190" s="4">
        <f t="shared" si="473"/>
        <v>95</v>
      </c>
      <c r="I190" s="4">
        <f t="shared" si="473"/>
        <v>0</v>
      </c>
      <c r="J190" s="4">
        <f t="shared" si="473"/>
        <v>95</v>
      </c>
      <c r="K190" s="4">
        <f t="shared" si="473"/>
        <v>0</v>
      </c>
      <c r="L190" s="4">
        <f t="shared" si="473"/>
        <v>95</v>
      </c>
      <c r="M190" s="4">
        <f t="shared" si="473"/>
        <v>0</v>
      </c>
      <c r="N190" s="4">
        <f t="shared" si="473"/>
        <v>95</v>
      </c>
      <c r="O190" s="4">
        <f>O191+O192</f>
        <v>0</v>
      </c>
      <c r="P190" s="4">
        <f>P191+P192</f>
        <v>95</v>
      </c>
      <c r="Q190" s="4">
        <f>Q191</f>
        <v>0</v>
      </c>
      <c r="R190" s="4">
        <f t="shared" ref="R190" si="474">R191</f>
        <v>0</v>
      </c>
      <c r="S190" s="4"/>
      <c r="T190" s="4">
        <f t="shared" ref="T190:AC190" si="475">T191</f>
        <v>0</v>
      </c>
      <c r="U190" s="4">
        <f t="shared" si="475"/>
        <v>0</v>
      </c>
      <c r="V190" s="4">
        <f t="shared" si="475"/>
        <v>0</v>
      </c>
      <c r="W190" s="4">
        <f t="shared" si="475"/>
        <v>0</v>
      </c>
      <c r="X190" s="4">
        <f t="shared" si="475"/>
        <v>0</v>
      </c>
      <c r="Y190" s="4">
        <f t="shared" si="475"/>
        <v>0</v>
      </c>
      <c r="Z190" s="4">
        <f t="shared" si="475"/>
        <v>0</v>
      </c>
      <c r="AA190" s="4">
        <f t="shared" si="475"/>
        <v>0</v>
      </c>
      <c r="AB190" s="4">
        <f t="shared" si="475"/>
        <v>0</v>
      </c>
      <c r="AC190" s="4">
        <f t="shared" si="475"/>
        <v>0</v>
      </c>
      <c r="AD190" s="4">
        <f>AD191</f>
        <v>0</v>
      </c>
      <c r="AE190" s="4">
        <f t="shared" ref="AE190" si="476">AE191</f>
        <v>0</v>
      </c>
      <c r="AF190" s="4"/>
      <c r="AG190" s="4">
        <f t="shared" ref="AG190:AN190" si="477">AG191</f>
        <v>0</v>
      </c>
      <c r="AH190" s="4">
        <f t="shared" si="477"/>
        <v>0</v>
      </c>
      <c r="AI190" s="4">
        <f t="shared" si="477"/>
        <v>0</v>
      </c>
      <c r="AJ190" s="4">
        <f t="shared" si="477"/>
        <v>0</v>
      </c>
      <c r="AK190" s="4">
        <f t="shared" si="477"/>
        <v>0</v>
      </c>
      <c r="AL190" s="4">
        <f t="shared" si="477"/>
        <v>0</v>
      </c>
      <c r="AM190" s="4">
        <f t="shared" si="477"/>
        <v>0</v>
      </c>
      <c r="AN190" s="4">
        <f t="shared" si="477"/>
        <v>0</v>
      </c>
      <c r="AO190" s="95"/>
    </row>
    <row r="191" spans="1:41" ht="31.5" outlineLevel="7" x14ac:dyDescent="0.25">
      <c r="A191" s="103" t="s">
        <v>432</v>
      </c>
      <c r="B191" s="103" t="s">
        <v>11</v>
      </c>
      <c r="C191" s="17" t="s">
        <v>12</v>
      </c>
      <c r="D191" s="5">
        <v>95</v>
      </c>
      <c r="E191" s="5"/>
      <c r="F191" s="5">
        <f>SUM(D191:E191)</f>
        <v>95</v>
      </c>
      <c r="G191" s="5"/>
      <c r="H191" s="5">
        <f>SUM(F191:G191)</f>
        <v>95</v>
      </c>
      <c r="I191" s="5"/>
      <c r="J191" s="5">
        <f>SUM(H191:I191)</f>
        <v>95</v>
      </c>
      <c r="K191" s="5"/>
      <c r="L191" s="5">
        <f>SUM(J191:K191)</f>
        <v>95</v>
      </c>
      <c r="M191" s="5"/>
      <c r="N191" s="5">
        <f>SUM(L191:M191)</f>
        <v>95</v>
      </c>
      <c r="O191" s="5">
        <v>-30</v>
      </c>
      <c r="P191" s="5">
        <f>SUM(N191:O191)</f>
        <v>65</v>
      </c>
      <c r="Q191" s="5"/>
      <c r="R191" s="5"/>
      <c r="S191" s="5"/>
      <c r="T191" s="5"/>
      <c r="U191" s="5">
        <f>SUM(S191:T191)</f>
        <v>0</v>
      </c>
      <c r="V191" s="5"/>
      <c r="W191" s="5">
        <f>SUM(U191:V191)</f>
        <v>0</v>
      </c>
      <c r="X191" s="5"/>
      <c r="Y191" s="5">
        <f>SUM(W191:X191)</f>
        <v>0</v>
      </c>
      <c r="Z191" s="5"/>
      <c r="AA191" s="5">
        <f>SUM(Y191:Z191)</f>
        <v>0</v>
      </c>
      <c r="AB191" s="5"/>
      <c r="AC191" s="5">
        <f>SUM(AA191:AB191)</f>
        <v>0</v>
      </c>
      <c r="AD191" s="5"/>
      <c r="AE191" s="5"/>
      <c r="AF191" s="5"/>
      <c r="AG191" s="5"/>
      <c r="AH191" s="5">
        <f>SUM(AF191:AG191)</f>
        <v>0</v>
      </c>
      <c r="AI191" s="5"/>
      <c r="AJ191" s="5">
        <f>SUM(AH191:AI191)</f>
        <v>0</v>
      </c>
      <c r="AK191" s="5"/>
      <c r="AL191" s="5">
        <f>SUM(AJ191:AK191)</f>
        <v>0</v>
      </c>
      <c r="AM191" s="5"/>
      <c r="AN191" s="5">
        <f>SUM(AL191:AM191)</f>
        <v>0</v>
      </c>
      <c r="AO191" s="95"/>
    </row>
    <row r="192" spans="1:41" ht="31.5" outlineLevel="7" x14ac:dyDescent="0.2">
      <c r="A192" s="103" t="s">
        <v>432</v>
      </c>
      <c r="B192" s="103" t="s">
        <v>92</v>
      </c>
      <c r="C192" s="10" t="s">
        <v>93</v>
      </c>
      <c r="D192" s="5"/>
      <c r="E192" s="5"/>
      <c r="F192" s="5"/>
      <c r="G192" s="5"/>
      <c r="H192" s="5"/>
      <c r="I192" s="5"/>
      <c r="J192" s="5"/>
      <c r="K192" s="5"/>
      <c r="L192" s="5"/>
      <c r="M192" s="5"/>
      <c r="N192" s="5"/>
      <c r="O192" s="5">
        <v>30</v>
      </c>
      <c r="P192" s="5">
        <f>SUM(N192:O192)</f>
        <v>30</v>
      </c>
      <c r="Q192" s="5"/>
      <c r="R192" s="5"/>
      <c r="S192" s="5"/>
      <c r="T192" s="5"/>
      <c r="U192" s="5"/>
      <c r="V192" s="5"/>
      <c r="W192" s="5"/>
      <c r="X192" s="5"/>
      <c r="Y192" s="5"/>
      <c r="Z192" s="5"/>
      <c r="AA192" s="5"/>
      <c r="AB192" s="5"/>
      <c r="AC192" s="5"/>
      <c r="AD192" s="5"/>
      <c r="AE192" s="5"/>
      <c r="AF192" s="5"/>
      <c r="AG192" s="5"/>
      <c r="AH192" s="5"/>
      <c r="AI192" s="5"/>
      <c r="AJ192" s="5"/>
      <c r="AK192" s="5"/>
      <c r="AL192" s="5"/>
      <c r="AM192" s="5"/>
      <c r="AN192" s="5"/>
      <c r="AO192" s="95"/>
    </row>
    <row r="193" spans="1:41" ht="31.5" hidden="1" outlineLevel="5" x14ac:dyDescent="0.25">
      <c r="A193" s="102" t="s">
        <v>255</v>
      </c>
      <c r="B193" s="102"/>
      <c r="C193" s="18" t="s">
        <v>607</v>
      </c>
      <c r="D193" s="4">
        <f>D194</f>
        <v>37.700000000000003</v>
      </c>
      <c r="E193" s="4">
        <f t="shared" ref="E193:P193" si="478">E194</f>
        <v>0</v>
      </c>
      <c r="F193" s="4">
        <f t="shared" si="478"/>
        <v>37.700000000000003</v>
      </c>
      <c r="G193" s="4">
        <f t="shared" si="478"/>
        <v>0</v>
      </c>
      <c r="H193" s="4">
        <f t="shared" si="478"/>
        <v>37.700000000000003</v>
      </c>
      <c r="I193" s="4">
        <f t="shared" si="478"/>
        <v>0</v>
      </c>
      <c r="J193" s="4">
        <f t="shared" si="478"/>
        <v>37.700000000000003</v>
      </c>
      <c r="K193" s="4">
        <f t="shared" si="478"/>
        <v>0</v>
      </c>
      <c r="L193" s="4">
        <f t="shared" si="478"/>
        <v>37.700000000000003</v>
      </c>
      <c r="M193" s="4">
        <f t="shared" si="478"/>
        <v>0</v>
      </c>
      <c r="N193" s="4">
        <f t="shared" si="478"/>
        <v>37.700000000000003</v>
      </c>
      <c r="O193" s="4">
        <f t="shared" si="478"/>
        <v>0</v>
      </c>
      <c r="P193" s="4">
        <f t="shared" si="478"/>
        <v>37.700000000000003</v>
      </c>
      <c r="Q193" s="4">
        <f>Q194</f>
        <v>37.700000000000003</v>
      </c>
      <c r="R193" s="4">
        <f t="shared" ref="R193:AC193" si="479">R194</f>
        <v>0</v>
      </c>
      <c r="S193" s="4">
        <f t="shared" si="479"/>
        <v>37.700000000000003</v>
      </c>
      <c r="T193" s="4">
        <f t="shared" si="479"/>
        <v>0</v>
      </c>
      <c r="U193" s="4">
        <f t="shared" si="479"/>
        <v>37.700000000000003</v>
      </c>
      <c r="V193" s="4">
        <f t="shared" si="479"/>
        <v>0</v>
      </c>
      <c r="W193" s="4">
        <f t="shared" si="479"/>
        <v>37.700000000000003</v>
      </c>
      <c r="X193" s="4">
        <f t="shared" si="479"/>
        <v>0</v>
      </c>
      <c r="Y193" s="4">
        <f t="shared" si="479"/>
        <v>37.700000000000003</v>
      </c>
      <c r="Z193" s="4">
        <f t="shared" si="479"/>
        <v>0</v>
      </c>
      <c r="AA193" s="4">
        <f t="shared" si="479"/>
        <v>37.700000000000003</v>
      </c>
      <c r="AB193" s="4">
        <f t="shared" si="479"/>
        <v>0</v>
      </c>
      <c r="AC193" s="4">
        <f t="shared" si="479"/>
        <v>37.700000000000003</v>
      </c>
      <c r="AD193" s="4">
        <f>AD194</f>
        <v>37.700000000000003</v>
      </c>
      <c r="AE193" s="4">
        <f t="shared" ref="AE193:AN193" si="480">AE194</f>
        <v>0</v>
      </c>
      <c r="AF193" s="4">
        <f t="shared" si="480"/>
        <v>37.700000000000003</v>
      </c>
      <c r="AG193" s="4">
        <f t="shared" si="480"/>
        <v>0</v>
      </c>
      <c r="AH193" s="4">
        <f t="shared" si="480"/>
        <v>37.700000000000003</v>
      </c>
      <c r="AI193" s="4">
        <f t="shared" si="480"/>
        <v>0</v>
      </c>
      <c r="AJ193" s="4">
        <f t="shared" si="480"/>
        <v>37.700000000000003</v>
      </c>
      <c r="AK193" s="4">
        <f t="shared" si="480"/>
        <v>0</v>
      </c>
      <c r="AL193" s="4">
        <f t="shared" si="480"/>
        <v>37.700000000000003</v>
      </c>
      <c r="AM193" s="4">
        <f t="shared" si="480"/>
        <v>0</v>
      </c>
      <c r="AN193" s="4">
        <f t="shared" si="480"/>
        <v>37.700000000000003</v>
      </c>
      <c r="AO193" s="95"/>
    </row>
    <row r="194" spans="1:41" ht="31.5" hidden="1" outlineLevel="7" x14ac:dyDescent="0.25">
      <c r="A194" s="103" t="s">
        <v>255</v>
      </c>
      <c r="B194" s="103" t="s">
        <v>92</v>
      </c>
      <c r="C194" s="17" t="s">
        <v>93</v>
      </c>
      <c r="D194" s="5">
        <v>37.700000000000003</v>
      </c>
      <c r="E194" s="5"/>
      <c r="F194" s="5">
        <f>SUM(D194:E194)</f>
        <v>37.700000000000003</v>
      </c>
      <c r="G194" s="5"/>
      <c r="H194" s="5">
        <f>SUM(F194:G194)</f>
        <v>37.700000000000003</v>
      </c>
      <c r="I194" s="5"/>
      <c r="J194" s="5">
        <f>SUM(H194:I194)</f>
        <v>37.700000000000003</v>
      </c>
      <c r="K194" s="5"/>
      <c r="L194" s="5">
        <f>SUM(J194:K194)</f>
        <v>37.700000000000003</v>
      </c>
      <c r="M194" s="5"/>
      <c r="N194" s="5">
        <f>SUM(L194:M194)</f>
        <v>37.700000000000003</v>
      </c>
      <c r="O194" s="5"/>
      <c r="P194" s="5">
        <f>SUM(N194:O194)</f>
        <v>37.700000000000003</v>
      </c>
      <c r="Q194" s="5">
        <v>37.700000000000003</v>
      </c>
      <c r="R194" s="5"/>
      <c r="S194" s="5">
        <f>SUM(Q194:R194)</f>
        <v>37.700000000000003</v>
      </c>
      <c r="T194" s="5"/>
      <c r="U194" s="5">
        <f>SUM(S194:T194)</f>
        <v>37.700000000000003</v>
      </c>
      <c r="V194" s="5"/>
      <c r="W194" s="5">
        <f>SUM(U194:V194)</f>
        <v>37.700000000000003</v>
      </c>
      <c r="X194" s="5"/>
      <c r="Y194" s="5">
        <f>SUM(W194:X194)</f>
        <v>37.700000000000003</v>
      </c>
      <c r="Z194" s="5"/>
      <c r="AA194" s="5">
        <f>SUM(Y194:Z194)</f>
        <v>37.700000000000003</v>
      </c>
      <c r="AB194" s="5"/>
      <c r="AC194" s="5">
        <f>SUM(AA194:AB194)</f>
        <v>37.700000000000003</v>
      </c>
      <c r="AD194" s="5">
        <v>37.700000000000003</v>
      </c>
      <c r="AE194" s="5"/>
      <c r="AF194" s="5">
        <f>SUM(AD194:AE194)</f>
        <v>37.700000000000003</v>
      </c>
      <c r="AG194" s="5"/>
      <c r="AH194" s="5">
        <f>SUM(AF194:AG194)</f>
        <v>37.700000000000003</v>
      </c>
      <c r="AI194" s="5"/>
      <c r="AJ194" s="5">
        <f>SUM(AH194:AI194)</f>
        <v>37.700000000000003</v>
      </c>
      <c r="AK194" s="5"/>
      <c r="AL194" s="5">
        <f>SUM(AJ194:AK194)</f>
        <v>37.700000000000003</v>
      </c>
      <c r="AM194" s="5"/>
      <c r="AN194" s="5">
        <f>SUM(AL194:AM194)</f>
        <v>37.700000000000003</v>
      </c>
      <c r="AO194" s="95"/>
    </row>
    <row r="195" spans="1:41" ht="31.5" hidden="1" outlineLevel="5" x14ac:dyDescent="0.25">
      <c r="A195" s="102" t="s">
        <v>154</v>
      </c>
      <c r="B195" s="102"/>
      <c r="C195" s="18" t="s">
        <v>155</v>
      </c>
      <c r="D195" s="4">
        <f>D196</f>
        <v>2399.6999999999998</v>
      </c>
      <c r="E195" s="4">
        <f t="shared" ref="E195:P195" si="481">E196</f>
        <v>0</v>
      </c>
      <c r="F195" s="4">
        <f t="shared" si="481"/>
        <v>2399.6999999999998</v>
      </c>
      <c r="G195" s="4">
        <f t="shared" si="481"/>
        <v>0</v>
      </c>
      <c r="H195" s="4">
        <f t="shared" si="481"/>
        <v>2399.6999999999998</v>
      </c>
      <c r="I195" s="4">
        <f t="shared" si="481"/>
        <v>0</v>
      </c>
      <c r="J195" s="4">
        <f t="shared" si="481"/>
        <v>2399.6999999999998</v>
      </c>
      <c r="K195" s="4">
        <f t="shared" si="481"/>
        <v>0</v>
      </c>
      <c r="L195" s="4">
        <f t="shared" si="481"/>
        <v>2399.6999999999998</v>
      </c>
      <c r="M195" s="4">
        <f t="shared" si="481"/>
        <v>0</v>
      </c>
      <c r="N195" s="4">
        <f t="shared" si="481"/>
        <v>2399.6999999999998</v>
      </c>
      <c r="O195" s="4">
        <f t="shared" si="481"/>
        <v>0</v>
      </c>
      <c r="P195" s="4">
        <f t="shared" si="481"/>
        <v>2399.6999999999998</v>
      </c>
      <c r="Q195" s="4">
        <f>Q196</f>
        <v>2399.6999999999998</v>
      </c>
      <c r="R195" s="4">
        <f t="shared" ref="R195:AC195" si="482">R196</f>
        <v>0</v>
      </c>
      <c r="S195" s="4">
        <f t="shared" si="482"/>
        <v>2399.6999999999998</v>
      </c>
      <c r="T195" s="4">
        <f t="shared" si="482"/>
        <v>0</v>
      </c>
      <c r="U195" s="4">
        <f t="shared" si="482"/>
        <v>2399.6999999999998</v>
      </c>
      <c r="V195" s="4">
        <f t="shared" si="482"/>
        <v>0</v>
      </c>
      <c r="W195" s="4">
        <f t="shared" si="482"/>
        <v>2399.6999999999998</v>
      </c>
      <c r="X195" s="4">
        <f t="shared" si="482"/>
        <v>0</v>
      </c>
      <c r="Y195" s="4">
        <f t="shared" si="482"/>
        <v>2399.6999999999998</v>
      </c>
      <c r="Z195" s="4">
        <f t="shared" si="482"/>
        <v>0</v>
      </c>
      <c r="AA195" s="4">
        <f t="shared" si="482"/>
        <v>2399.6999999999998</v>
      </c>
      <c r="AB195" s="4">
        <f t="shared" si="482"/>
        <v>0</v>
      </c>
      <c r="AC195" s="4">
        <f t="shared" si="482"/>
        <v>2399.6999999999998</v>
      </c>
      <c r="AD195" s="4">
        <f>AD196</f>
        <v>2399.6999999999998</v>
      </c>
      <c r="AE195" s="4">
        <f t="shared" ref="AE195:AN195" si="483">AE196</f>
        <v>0</v>
      </c>
      <c r="AF195" s="4">
        <f t="shared" si="483"/>
        <v>2399.6999999999998</v>
      </c>
      <c r="AG195" s="4">
        <f t="shared" si="483"/>
        <v>0</v>
      </c>
      <c r="AH195" s="4">
        <f t="shared" si="483"/>
        <v>2399.6999999999998</v>
      </c>
      <c r="AI195" s="4">
        <f t="shared" si="483"/>
        <v>0</v>
      </c>
      <c r="AJ195" s="4">
        <f t="shared" si="483"/>
        <v>2399.6999999999998</v>
      </c>
      <c r="AK195" s="4">
        <f t="shared" si="483"/>
        <v>0</v>
      </c>
      <c r="AL195" s="4">
        <f t="shared" si="483"/>
        <v>2399.6999999999998</v>
      </c>
      <c r="AM195" s="4">
        <f t="shared" si="483"/>
        <v>0</v>
      </c>
      <c r="AN195" s="4">
        <f t="shared" si="483"/>
        <v>2399.6999999999998</v>
      </c>
      <c r="AO195" s="95"/>
    </row>
    <row r="196" spans="1:41" ht="31.5" hidden="1" outlineLevel="7" x14ac:dyDescent="0.25">
      <c r="A196" s="103" t="s">
        <v>154</v>
      </c>
      <c r="B196" s="103" t="s">
        <v>92</v>
      </c>
      <c r="C196" s="17" t="s">
        <v>93</v>
      </c>
      <c r="D196" s="5">
        <v>2399.6999999999998</v>
      </c>
      <c r="E196" s="5"/>
      <c r="F196" s="5">
        <f>SUM(D196:E196)</f>
        <v>2399.6999999999998</v>
      </c>
      <c r="G196" s="5"/>
      <c r="H196" s="5">
        <f>SUM(F196:G196)</f>
        <v>2399.6999999999998</v>
      </c>
      <c r="I196" s="5"/>
      <c r="J196" s="5">
        <f>SUM(H196:I196)</f>
        <v>2399.6999999999998</v>
      </c>
      <c r="K196" s="5"/>
      <c r="L196" s="5">
        <f>SUM(J196:K196)</f>
        <v>2399.6999999999998</v>
      </c>
      <c r="M196" s="5"/>
      <c r="N196" s="5">
        <f>SUM(L196:M196)</f>
        <v>2399.6999999999998</v>
      </c>
      <c r="O196" s="5"/>
      <c r="P196" s="5">
        <f>SUM(N196:O196)</f>
        <v>2399.6999999999998</v>
      </c>
      <c r="Q196" s="5">
        <v>2399.6999999999998</v>
      </c>
      <c r="R196" s="5"/>
      <c r="S196" s="5">
        <f>SUM(Q196:R196)</f>
        <v>2399.6999999999998</v>
      </c>
      <c r="T196" s="5"/>
      <c r="U196" s="5">
        <f>SUM(S196:T196)</f>
        <v>2399.6999999999998</v>
      </c>
      <c r="V196" s="5"/>
      <c r="W196" s="5">
        <f>SUM(U196:V196)</f>
        <v>2399.6999999999998</v>
      </c>
      <c r="X196" s="5"/>
      <c r="Y196" s="5">
        <f>SUM(W196:X196)</f>
        <v>2399.6999999999998</v>
      </c>
      <c r="Z196" s="5"/>
      <c r="AA196" s="5">
        <f>SUM(Y196:Z196)</f>
        <v>2399.6999999999998</v>
      </c>
      <c r="AB196" s="5"/>
      <c r="AC196" s="5">
        <f>SUM(AA196:AB196)</f>
        <v>2399.6999999999998</v>
      </c>
      <c r="AD196" s="5">
        <v>2399.6999999999998</v>
      </c>
      <c r="AE196" s="5"/>
      <c r="AF196" s="5">
        <f>SUM(AD196:AE196)</f>
        <v>2399.6999999999998</v>
      </c>
      <c r="AG196" s="5"/>
      <c r="AH196" s="5">
        <f>SUM(AF196:AG196)</f>
        <v>2399.6999999999998</v>
      </c>
      <c r="AI196" s="5"/>
      <c r="AJ196" s="5">
        <f>SUM(AH196:AI196)</f>
        <v>2399.6999999999998</v>
      </c>
      <c r="AK196" s="5"/>
      <c r="AL196" s="5">
        <f>SUM(AJ196:AK196)</f>
        <v>2399.6999999999998</v>
      </c>
      <c r="AM196" s="5"/>
      <c r="AN196" s="5">
        <f>SUM(AL196:AM196)</f>
        <v>2399.6999999999998</v>
      </c>
      <c r="AO196" s="95"/>
    </row>
    <row r="197" spans="1:41" ht="47.25" hidden="1" outlineLevel="5" x14ac:dyDescent="0.25">
      <c r="A197" s="102" t="s">
        <v>156</v>
      </c>
      <c r="B197" s="102"/>
      <c r="C197" s="18" t="s">
        <v>157</v>
      </c>
      <c r="D197" s="4">
        <f>D198</f>
        <v>126.8</v>
      </c>
      <c r="E197" s="4">
        <f t="shared" ref="E197:P197" si="484">E198</f>
        <v>0</v>
      </c>
      <c r="F197" s="4">
        <f t="shared" si="484"/>
        <v>126.8</v>
      </c>
      <c r="G197" s="4">
        <f t="shared" si="484"/>
        <v>0</v>
      </c>
      <c r="H197" s="4">
        <f t="shared" si="484"/>
        <v>126.8</v>
      </c>
      <c r="I197" s="4">
        <f t="shared" si="484"/>
        <v>0</v>
      </c>
      <c r="J197" s="4">
        <f t="shared" si="484"/>
        <v>126.8</v>
      </c>
      <c r="K197" s="4">
        <f t="shared" si="484"/>
        <v>2.4</v>
      </c>
      <c r="L197" s="4">
        <f t="shared" si="484"/>
        <v>129.19999999999999</v>
      </c>
      <c r="M197" s="4">
        <f t="shared" si="484"/>
        <v>0</v>
      </c>
      <c r="N197" s="4">
        <f t="shared" si="484"/>
        <v>129.19999999999999</v>
      </c>
      <c r="O197" s="4">
        <f t="shared" si="484"/>
        <v>0</v>
      </c>
      <c r="P197" s="4">
        <f t="shared" si="484"/>
        <v>129.19999999999999</v>
      </c>
      <c r="Q197" s="4">
        <f>Q198</f>
        <v>130.4</v>
      </c>
      <c r="R197" s="4">
        <f t="shared" ref="R197:AC197" si="485">R198</f>
        <v>0</v>
      </c>
      <c r="S197" s="4">
        <f t="shared" si="485"/>
        <v>130.4</v>
      </c>
      <c r="T197" s="4">
        <f t="shared" si="485"/>
        <v>0</v>
      </c>
      <c r="U197" s="4">
        <f t="shared" si="485"/>
        <v>130.4</v>
      </c>
      <c r="V197" s="4">
        <f t="shared" si="485"/>
        <v>0</v>
      </c>
      <c r="W197" s="4">
        <f t="shared" si="485"/>
        <v>130.4</v>
      </c>
      <c r="X197" s="4">
        <f t="shared" si="485"/>
        <v>0</v>
      </c>
      <c r="Y197" s="4">
        <f t="shared" si="485"/>
        <v>130.4</v>
      </c>
      <c r="Z197" s="4">
        <f t="shared" si="485"/>
        <v>0</v>
      </c>
      <c r="AA197" s="4">
        <f t="shared" si="485"/>
        <v>130.4</v>
      </c>
      <c r="AB197" s="4">
        <f t="shared" si="485"/>
        <v>0</v>
      </c>
      <c r="AC197" s="4">
        <f t="shared" si="485"/>
        <v>130.4</v>
      </c>
      <c r="AD197" s="4">
        <f>AD198</f>
        <v>130.4</v>
      </c>
      <c r="AE197" s="4">
        <f t="shared" ref="AE197:AN197" si="486">AE198</f>
        <v>0</v>
      </c>
      <c r="AF197" s="4">
        <f t="shared" si="486"/>
        <v>130.4</v>
      </c>
      <c r="AG197" s="4">
        <f t="shared" si="486"/>
        <v>0</v>
      </c>
      <c r="AH197" s="4">
        <f t="shared" si="486"/>
        <v>130.4</v>
      </c>
      <c r="AI197" s="4">
        <f t="shared" si="486"/>
        <v>0</v>
      </c>
      <c r="AJ197" s="4">
        <f t="shared" si="486"/>
        <v>130.4</v>
      </c>
      <c r="AK197" s="4">
        <f t="shared" si="486"/>
        <v>0</v>
      </c>
      <c r="AL197" s="4">
        <f t="shared" si="486"/>
        <v>130.4</v>
      </c>
      <c r="AM197" s="4">
        <f t="shared" si="486"/>
        <v>0</v>
      </c>
      <c r="AN197" s="4">
        <f t="shared" si="486"/>
        <v>130.4</v>
      </c>
      <c r="AO197" s="95"/>
    </row>
    <row r="198" spans="1:41" ht="31.5" hidden="1" outlineLevel="7" x14ac:dyDescent="0.25">
      <c r="A198" s="103" t="s">
        <v>156</v>
      </c>
      <c r="B198" s="103" t="s">
        <v>92</v>
      </c>
      <c r="C198" s="17" t="s">
        <v>93</v>
      </c>
      <c r="D198" s="5">
        <v>126.8</v>
      </c>
      <c r="E198" s="5"/>
      <c r="F198" s="5">
        <f>SUM(D198:E198)</f>
        <v>126.8</v>
      </c>
      <c r="G198" s="5"/>
      <c r="H198" s="5">
        <f>SUM(F198:G198)</f>
        <v>126.8</v>
      </c>
      <c r="I198" s="5"/>
      <c r="J198" s="5">
        <f>SUM(H198:I198)</f>
        <v>126.8</v>
      </c>
      <c r="K198" s="5">
        <v>2.4</v>
      </c>
      <c r="L198" s="5">
        <f>SUM(J198:K198)</f>
        <v>129.19999999999999</v>
      </c>
      <c r="M198" s="5"/>
      <c r="N198" s="5">
        <f>SUM(L198:M198)</f>
        <v>129.19999999999999</v>
      </c>
      <c r="O198" s="5"/>
      <c r="P198" s="5">
        <f>SUM(N198:O198)</f>
        <v>129.19999999999999</v>
      </c>
      <c r="Q198" s="5">
        <v>130.4</v>
      </c>
      <c r="R198" s="5"/>
      <c r="S198" s="5">
        <f>SUM(Q198:R198)</f>
        <v>130.4</v>
      </c>
      <c r="T198" s="5"/>
      <c r="U198" s="5">
        <f>SUM(S198:T198)</f>
        <v>130.4</v>
      </c>
      <c r="V198" s="5"/>
      <c r="W198" s="5">
        <f>SUM(U198:V198)</f>
        <v>130.4</v>
      </c>
      <c r="X198" s="5"/>
      <c r="Y198" s="5">
        <f>SUM(W198:X198)</f>
        <v>130.4</v>
      </c>
      <c r="Z198" s="5"/>
      <c r="AA198" s="5">
        <f>SUM(Y198:Z198)</f>
        <v>130.4</v>
      </c>
      <c r="AB198" s="5"/>
      <c r="AC198" s="5">
        <f>SUM(AA198:AB198)</f>
        <v>130.4</v>
      </c>
      <c r="AD198" s="5">
        <v>130.4</v>
      </c>
      <c r="AE198" s="5"/>
      <c r="AF198" s="5">
        <f>SUM(AD198:AE198)</f>
        <v>130.4</v>
      </c>
      <c r="AG198" s="5"/>
      <c r="AH198" s="5">
        <f>SUM(AF198:AG198)</f>
        <v>130.4</v>
      </c>
      <c r="AI198" s="5"/>
      <c r="AJ198" s="5">
        <f>SUM(AH198:AI198)</f>
        <v>130.4</v>
      </c>
      <c r="AK198" s="5"/>
      <c r="AL198" s="5">
        <f>SUM(AJ198:AK198)</f>
        <v>130.4</v>
      </c>
      <c r="AM198" s="5"/>
      <c r="AN198" s="5">
        <f>SUM(AL198:AM198)</f>
        <v>130.4</v>
      </c>
      <c r="AO198" s="95"/>
    </row>
    <row r="199" spans="1:41" ht="47.25" hidden="1" outlineLevel="5" x14ac:dyDescent="0.25">
      <c r="A199" s="102" t="s">
        <v>151</v>
      </c>
      <c r="B199" s="102"/>
      <c r="C199" s="18" t="s">
        <v>557</v>
      </c>
      <c r="D199" s="4">
        <f>D200</f>
        <v>250</v>
      </c>
      <c r="E199" s="4">
        <f t="shared" ref="E199:P199" si="487">E200</f>
        <v>0</v>
      </c>
      <c r="F199" s="4">
        <f t="shared" si="487"/>
        <v>250</v>
      </c>
      <c r="G199" s="4">
        <f t="shared" si="487"/>
        <v>0</v>
      </c>
      <c r="H199" s="4">
        <f t="shared" si="487"/>
        <v>250</v>
      </c>
      <c r="I199" s="4">
        <f t="shared" si="487"/>
        <v>0</v>
      </c>
      <c r="J199" s="4">
        <f t="shared" si="487"/>
        <v>250</v>
      </c>
      <c r="K199" s="4">
        <f t="shared" si="487"/>
        <v>0</v>
      </c>
      <c r="L199" s="4">
        <f t="shared" si="487"/>
        <v>250</v>
      </c>
      <c r="M199" s="4">
        <f t="shared" si="487"/>
        <v>0</v>
      </c>
      <c r="N199" s="4">
        <f t="shared" si="487"/>
        <v>250</v>
      </c>
      <c r="O199" s="4">
        <f t="shared" si="487"/>
        <v>0</v>
      </c>
      <c r="P199" s="4">
        <f t="shared" si="487"/>
        <v>250</v>
      </c>
      <c r="Q199" s="4">
        <f>Q200</f>
        <v>250</v>
      </c>
      <c r="R199" s="4">
        <f t="shared" ref="R199:AC199" si="488">R200</f>
        <v>0</v>
      </c>
      <c r="S199" s="4">
        <f t="shared" si="488"/>
        <v>250</v>
      </c>
      <c r="T199" s="4">
        <f t="shared" si="488"/>
        <v>0</v>
      </c>
      <c r="U199" s="4">
        <f t="shared" si="488"/>
        <v>250</v>
      </c>
      <c r="V199" s="4">
        <f t="shared" si="488"/>
        <v>0</v>
      </c>
      <c r="W199" s="4">
        <f t="shared" si="488"/>
        <v>250</v>
      </c>
      <c r="X199" s="4">
        <f t="shared" si="488"/>
        <v>0</v>
      </c>
      <c r="Y199" s="4">
        <f t="shared" si="488"/>
        <v>250</v>
      </c>
      <c r="Z199" s="4">
        <f t="shared" si="488"/>
        <v>0</v>
      </c>
      <c r="AA199" s="4">
        <f t="shared" si="488"/>
        <v>250</v>
      </c>
      <c r="AB199" s="4">
        <f t="shared" si="488"/>
        <v>0</v>
      </c>
      <c r="AC199" s="4">
        <f t="shared" si="488"/>
        <v>250</v>
      </c>
      <c r="AD199" s="4">
        <f>AD200</f>
        <v>250</v>
      </c>
      <c r="AE199" s="4">
        <f t="shared" ref="AE199:AN199" si="489">AE200</f>
        <v>0</v>
      </c>
      <c r="AF199" s="4">
        <f t="shared" si="489"/>
        <v>250</v>
      </c>
      <c r="AG199" s="4">
        <f t="shared" si="489"/>
        <v>0</v>
      </c>
      <c r="AH199" s="4">
        <f t="shared" si="489"/>
        <v>250</v>
      </c>
      <c r="AI199" s="4">
        <f t="shared" si="489"/>
        <v>0</v>
      </c>
      <c r="AJ199" s="4">
        <f t="shared" si="489"/>
        <v>250</v>
      </c>
      <c r="AK199" s="4">
        <f t="shared" si="489"/>
        <v>0</v>
      </c>
      <c r="AL199" s="4">
        <f t="shared" si="489"/>
        <v>250</v>
      </c>
      <c r="AM199" s="4">
        <f t="shared" si="489"/>
        <v>0</v>
      </c>
      <c r="AN199" s="4">
        <f t="shared" si="489"/>
        <v>250</v>
      </c>
      <c r="AO199" s="95"/>
    </row>
    <row r="200" spans="1:41" ht="47.25" hidden="1" outlineLevel="7" x14ac:dyDescent="0.25">
      <c r="A200" s="103" t="s">
        <v>151</v>
      </c>
      <c r="B200" s="103" t="s">
        <v>8</v>
      </c>
      <c r="C200" s="17" t="s">
        <v>9</v>
      </c>
      <c r="D200" s="5">
        <v>250</v>
      </c>
      <c r="E200" s="5"/>
      <c r="F200" s="5">
        <f>SUM(D200:E200)</f>
        <v>250</v>
      </c>
      <c r="G200" s="5"/>
      <c r="H200" s="5">
        <f>SUM(F200:G200)</f>
        <v>250</v>
      </c>
      <c r="I200" s="5"/>
      <c r="J200" s="5">
        <f>SUM(H200:I200)</f>
        <v>250</v>
      </c>
      <c r="K200" s="5"/>
      <c r="L200" s="5">
        <f>SUM(J200:K200)</f>
        <v>250</v>
      </c>
      <c r="M200" s="5"/>
      <c r="N200" s="5">
        <f>SUM(L200:M200)</f>
        <v>250</v>
      </c>
      <c r="O200" s="5"/>
      <c r="P200" s="5">
        <f>SUM(N200:O200)</f>
        <v>250</v>
      </c>
      <c r="Q200" s="5">
        <v>250</v>
      </c>
      <c r="R200" s="5"/>
      <c r="S200" s="5">
        <f>SUM(Q200:R200)</f>
        <v>250</v>
      </c>
      <c r="T200" s="5"/>
      <c r="U200" s="5">
        <f>SUM(S200:T200)</f>
        <v>250</v>
      </c>
      <c r="V200" s="5"/>
      <c r="W200" s="5">
        <f>SUM(U200:V200)</f>
        <v>250</v>
      </c>
      <c r="X200" s="5"/>
      <c r="Y200" s="5">
        <f>SUM(W200:X200)</f>
        <v>250</v>
      </c>
      <c r="Z200" s="5"/>
      <c r="AA200" s="5">
        <f>SUM(Y200:Z200)</f>
        <v>250</v>
      </c>
      <c r="AB200" s="5"/>
      <c r="AC200" s="5">
        <f>SUM(AA200:AB200)</f>
        <v>250</v>
      </c>
      <c r="AD200" s="5">
        <v>250</v>
      </c>
      <c r="AE200" s="5"/>
      <c r="AF200" s="5">
        <f>SUM(AD200:AE200)</f>
        <v>250</v>
      </c>
      <c r="AG200" s="5"/>
      <c r="AH200" s="5">
        <f>SUM(AF200:AG200)</f>
        <v>250</v>
      </c>
      <c r="AI200" s="5"/>
      <c r="AJ200" s="5">
        <f>SUM(AH200:AI200)</f>
        <v>250</v>
      </c>
      <c r="AK200" s="5"/>
      <c r="AL200" s="5">
        <f>SUM(AJ200:AK200)</f>
        <v>250</v>
      </c>
      <c r="AM200" s="5"/>
      <c r="AN200" s="5">
        <f>SUM(AL200:AM200)</f>
        <v>250</v>
      </c>
      <c r="AO200" s="95"/>
    </row>
    <row r="201" spans="1:41" ht="47.25" hidden="1" outlineLevel="5" x14ac:dyDescent="0.25">
      <c r="A201" s="102" t="s">
        <v>151</v>
      </c>
      <c r="B201" s="102"/>
      <c r="C201" s="18" t="s">
        <v>571</v>
      </c>
      <c r="D201" s="4">
        <f>D202</f>
        <v>371.5</v>
      </c>
      <c r="E201" s="4">
        <f t="shared" ref="E201:P203" si="490">E202</f>
        <v>0</v>
      </c>
      <c r="F201" s="4">
        <f t="shared" si="490"/>
        <v>371.5</v>
      </c>
      <c r="G201" s="4">
        <f t="shared" si="490"/>
        <v>0</v>
      </c>
      <c r="H201" s="4">
        <f t="shared" si="490"/>
        <v>371.5</v>
      </c>
      <c r="I201" s="4">
        <f t="shared" si="490"/>
        <v>0</v>
      </c>
      <c r="J201" s="4">
        <f t="shared" si="490"/>
        <v>371.5</v>
      </c>
      <c r="K201" s="4">
        <f t="shared" si="490"/>
        <v>0</v>
      </c>
      <c r="L201" s="4">
        <f t="shared" si="490"/>
        <v>371.5</v>
      </c>
      <c r="M201" s="4">
        <f t="shared" si="490"/>
        <v>0</v>
      </c>
      <c r="N201" s="4">
        <f t="shared" si="490"/>
        <v>371.5</v>
      </c>
      <c r="O201" s="4">
        <f t="shared" si="490"/>
        <v>0</v>
      </c>
      <c r="P201" s="4">
        <f t="shared" si="490"/>
        <v>371.5</v>
      </c>
      <c r="Q201" s="4">
        <f>Q202</f>
        <v>371.5</v>
      </c>
      <c r="R201" s="4">
        <f t="shared" ref="R201:AC203" si="491">R202</f>
        <v>0</v>
      </c>
      <c r="S201" s="4">
        <f t="shared" si="491"/>
        <v>371.5</v>
      </c>
      <c r="T201" s="4">
        <f t="shared" si="491"/>
        <v>0</v>
      </c>
      <c r="U201" s="4">
        <f t="shared" si="491"/>
        <v>371.5</v>
      </c>
      <c r="V201" s="4">
        <f t="shared" si="491"/>
        <v>0</v>
      </c>
      <c r="W201" s="4">
        <f t="shared" si="491"/>
        <v>371.5</v>
      </c>
      <c r="X201" s="4">
        <f t="shared" si="491"/>
        <v>0</v>
      </c>
      <c r="Y201" s="4">
        <f t="shared" si="491"/>
        <v>371.5</v>
      </c>
      <c r="Z201" s="4">
        <f t="shared" si="491"/>
        <v>0</v>
      </c>
      <c r="AA201" s="4">
        <f t="shared" si="491"/>
        <v>371.5</v>
      </c>
      <c r="AB201" s="4">
        <f t="shared" si="491"/>
        <v>0</v>
      </c>
      <c r="AC201" s="4">
        <f t="shared" si="491"/>
        <v>371.5</v>
      </c>
      <c r="AD201" s="4">
        <f>AD202</f>
        <v>371.5</v>
      </c>
      <c r="AE201" s="4">
        <f t="shared" ref="AE201:AN201" si="492">AE202</f>
        <v>0</v>
      </c>
      <c r="AF201" s="4">
        <f t="shared" si="492"/>
        <v>371.5</v>
      </c>
      <c r="AG201" s="4">
        <f t="shared" si="492"/>
        <v>0</v>
      </c>
      <c r="AH201" s="4">
        <f t="shared" si="492"/>
        <v>371.5</v>
      </c>
      <c r="AI201" s="4">
        <f t="shared" si="492"/>
        <v>0</v>
      </c>
      <c r="AJ201" s="4">
        <f t="shared" si="492"/>
        <v>371.5</v>
      </c>
      <c r="AK201" s="4">
        <f t="shared" si="492"/>
        <v>0</v>
      </c>
      <c r="AL201" s="4">
        <f t="shared" si="492"/>
        <v>371.5</v>
      </c>
      <c r="AM201" s="4">
        <f t="shared" si="492"/>
        <v>0</v>
      </c>
      <c r="AN201" s="4">
        <f t="shared" si="492"/>
        <v>371.5</v>
      </c>
      <c r="AO201" s="95"/>
    </row>
    <row r="202" spans="1:41" ht="47.25" hidden="1" outlineLevel="7" x14ac:dyDescent="0.25">
      <c r="A202" s="103" t="s">
        <v>151</v>
      </c>
      <c r="B202" s="103" t="s">
        <v>8</v>
      </c>
      <c r="C202" s="17" t="s">
        <v>9</v>
      </c>
      <c r="D202" s="5">
        <v>371.5</v>
      </c>
      <c r="E202" s="5"/>
      <c r="F202" s="5">
        <f>SUM(D202:E202)</f>
        <v>371.5</v>
      </c>
      <c r="G202" s="5"/>
      <c r="H202" s="5">
        <f>SUM(F202:G202)</f>
        <v>371.5</v>
      </c>
      <c r="I202" s="5"/>
      <c r="J202" s="5">
        <f>SUM(H202:I202)</f>
        <v>371.5</v>
      </c>
      <c r="K202" s="5"/>
      <c r="L202" s="5">
        <f>SUM(J202:K202)</f>
        <v>371.5</v>
      </c>
      <c r="M202" s="5"/>
      <c r="N202" s="5">
        <f>SUM(L202:M202)</f>
        <v>371.5</v>
      </c>
      <c r="O202" s="5"/>
      <c r="P202" s="5">
        <f>SUM(N202:O202)</f>
        <v>371.5</v>
      </c>
      <c r="Q202" s="5">
        <v>371.5</v>
      </c>
      <c r="R202" s="5"/>
      <c r="S202" s="5">
        <f>SUM(Q202:R202)</f>
        <v>371.5</v>
      </c>
      <c r="T202" s="5"/>
      <c r="U202" s="5">
        <f>SUM(S202:T202)</f>
        <v>371.5</v>
      </c>
      <c r="V202" s="5"/>
      <c r="W202" s="5">
        <f>SUM(U202:V202)</f>
        <v>371.5</v>
      </c>
      <c r="X202" s="5"/>
      <c r="Y202" s="5">
        <f>SUM(W202:X202)</f>
        <v>371.5</v>
      </c>
      <c r="Z202" s="5"/>
      <c r="AA202" s="5">
        <f>SUM(Y202:Z202)</f>
        <v>371.5</v>
      </c>
      <c r="AB202" s="5"/>
      <c r="AC202" s="5">
        <f>SUM(AA202:AB202)</f>
        <v>371.5</v>
      </c>
      <c r="AD202" s="5">
        <v>371.5</v>
      </c>
      <c r="AE202" s="5"/>
      <c r="AF202" s="5">
        <f>SUM(AD202:AE202)</f>
        <v>371.5</v>
      </c>
      <c r="AG202" s="5"/>
      <c r="AH202" s="5">
        <f>SUM(AF202:AG202)</f>
        <v>371.5</v>
      </c>
      <c r="AI202" s="5"/>
      <c r="AJ202" s="5">
        <f>SUM(AH202:AI202)</f>
        <v>371.5</v>
      </c>
      <c r="AK202" s="5"/>
      <c r="AL202" s="5">
        <f>SUM(AJ202:AK202)</f>
        <v>371.5</v>
      </c>
      <c r="AM202" s="5"/>
      <c r="AN202" s="5">
        <f>SUM(AL202:AM202)</f>
        <v>371.5</v>
      </c>
      <c r="AO202" s="95"/>
    </row>
    <row r="203" spans="1:41" ht="31.5" hidden="1" outlineLevel="7" x14ac:dyDescent="0.2">
      <c r="A203" s="7" t="s">
        <v>677</v>
      </c>
      <c r="B203" s="7"/>
      <c r="C203" s="31" t="s">
        <v>808</v>
      </c>
      <c r="D203" s="5"/>
      <c r="E203" s="5"/>
      <c r="F203" s="5"/>
      <c r="G203" s="4">
        <f t="shared" si="490"/>
        <v>5434.6276699999999</v>
      </c>
      <c r="H203" s="4">
        <f t="shared" si="490"/>
        <v>5434.6276699999999</v>
      </c>
      <c r="I203" s="4">
        <f t="shared" si="490"/>
        <v>0</v>
      </c>
      <c r="J203" s="4">
        <f>J204</f>
        <v>5434.6276699999999</v>
      </c>
      <c r="K203" s="4">
        <f>K204</f>
        <v>0</v>
      </c>
      <c r="L203" s="4">
        <f t="shared" si="490"/>
        <v>5434.6276699999999</v>
      </c>
      <c r="M203" s="4">
        <f>M204</f>
        <v>0</v>
      </c>
      <c r="N203" s="4">
        <f t="shared" si="490"/>
        <v>5434.6276699999999</v>
      </c>
      <c r="O203" s="4">
        <f>O204</f>
        <v>0</v>
      </c>
      <c r="P203" s="4">
        <f t="shared" si="490"/>
        <v>5434.6276699999999</v>
      </c>
      <c r="Q203" s="5"/>
      <c r="R203" s="5"/>
      <c r="S203" s="5"/>
      <c r="T203" s="5"/>
      <c r="U203" s="5"/>
      <c r="V203" s="4">
        <f t="shared" si="491"/>
        <v>0</v>
      </c>
      <c r="W203" s="4">
        <f t="shared" si="491"/>
        <v>0</v>
      </c>
      <c r="X203" s="5"/>
      <c r="Y203" s="5"/>
      <c r="Z203" s="5"/>
      <c r="AA203" s="5"/>
      <c r="AB203" s="5"/>
      <c r="AC203" s="5"/>
      <c r="AD203" s="5"/>
      <c r="AE203" s="5"/>
      <c r="AF203" s="5"/>
      <c r="AG203" s="5"/>
      <c r="AH203" s="5"/>
      <c r="AI203" s="5"/>
      <c r="AJ203" s="5"/>
      <c r="AK203" s="5"/>
      <c r="AL203" s="5"/>
      <c r="AM203" s="5"/>
      <c r="AN203" s="5"/>
      <c r="AO203" s="95"/>
    </row>
    <row r="204" spans="1:41" ht="31.5" hidden="1" outlineLevel="7" x14ac:dyDescent="0.2">
      <c r="A204" s="6" t="s">
        <v>677</v>
      </c>
      <c r="B204" s="6" t="s">
        <v>92</v>
      </c>
      <c r="C204" s="19" t="s">
        <v>584</v>
      </c>
      <c r="D204" s="5"/>
      <c r="E204" s="5"/>
      <c r="F204" s="5"/>
      <c r="G204" s="5">
        <v>5434.6276699999999</v>
      </c>
      <c r="H204" s="5">
        <f>SUM(F204:G204)</f>
        <v>5434.6276699999999</v>
      </c>
      <c r="I204" s="5"/>
      <c r="J204" s="5">
        <f>SUM(H204:I204)</f>
        <v>5434.6276699999999</v>
      </c>
      <c r="K204" s="5"/>
      <c r="L204" s="5">
        <f>SUM(J204:K204)</f>
        <v>5434.6276699999999</v>
      </c>
      <c r="M204" s="5"/>
      <c r="N204" s="5">
        <f>SUM(L204:M204)</f>
        <v>5434.6276699999999</v>
      </c>
      <c r="O204" s="5"/>
      <c r="P204" s="5">
        <f>SUM(N204:O204)</f>
        <v>5434.6276699999999</v>
      </c>
      <c r="Q204" s="5"/>
      <c r="R204" s="5"/>
      <c r="S204" s="5"/>
      <c r="T204" s="5"/>
      <c r="U204" s="5"/>
      <c r="V204" s="5"/>
      <c r="W204" s="5">
        <f>SUM(U204:V204)</f>
        <v>0</v>
      </c>
      <c r="X204" s="5"/>
      <c r="Y204" s="5"/>
      <c r="Z204" s="5"/>
      <c r="AA204" s="5"/>
      <c r="AB204" s="5"/>
      <c r="AC204" s="5"/>
      <c r="AD204" s="5"/>
      <c r="AE204" s="5"/>
      <c r="AF204" s="5"/>
      <c r="AG204" s="5"/>
      <c r="AH204" s="5"/>
      <c r="AI204" s="5"/>
      <c r="AJ204" s="5"/>
      <c r="AK204" s="5"/>
      <c r="AL204" s="5"/>
      <c r="AM204" s="5"/>
      <c r="AN204" s="5"/>
      <c r="AO204" s="95"/>
    </row>
    <row r="205" spans="1:41" ht="31.5" outlineLevel="4" collapsed="1" x14ac:dyDescent="0.25">
      <c r="A205" s="102" t="s">
        <v>434</v>
      </c>
      <c r="B205" s="102"/>
      <c r="C205" s="18" t="s">
        <v>435</v>
      </c>
      <c r="D205" s="4">
        <f t="shared" ref="D205:AM206" si="493">D206</f>
        <v>100</v>
      </c>
      <c r="E205" s="4">
        <f t="shared" si="493"/>
        <v>0</v>
      </c>
      <c r="F205" s="4">
        <f t="shared" si="493"/>
        <v>100</v>
      </c>
      <c r="G205" s="4">
        <f t="shared" si="493"/>
        <v>0</v>
      </c>
      <c r="H205" s="4">
        <f t="shared" si="493"/>
        <v>100</v>
      </c>
      <c r="I205" s="4">
        <f t="shared" si="493"/>
        <v>0</v>
      </c>
      <c r="J205" s="4">
        <f t="shared" si="493"/>
        <v>100</v>
      </c>
      <c r="K205" s="4">
        <f t="shared" si="493"/>
        <v>0</v>
      </c>
      <c r="L205" s="4">
        <f t="shared" si="493"/>
        <v>100</v>
      </c>
      <c r="M205" s="4">
        <f t="shared" si="493"/>
        <v>115</v>
      </c>
      <c r="N205" s="4">
        <f t="shared" si="493"/>
        <v>215</v>
      </c>
      <c r="O205" s="4">
        <f t="shared" si="493"/>
        <v>0</v>
      </c>
      <c r="P205" s="4">
        <f t="shared" si="493"/>
        <v>215</v>
      </c>
      <c r="Q205" s="4">
        <f t="shared" si="493"/>
        <v>0</v>
      </c>
      <c r="R205" s="4">
        <f t="shared" si="493"/>
        <v>0</v>
      </c>
      <c r="S205" s="4"/>
      <c r="T205" s="4">
        <f t="shared" si="493"/>
        <v>0</v>
      </c>
      <c r="U205" s="4">
        <f t="shared" si="493"/>
        <v>0</v>
      </c>
      <c r="V205" s="4">
        <f t="shared" si="493"/>
        <v>0</v>
      </c>
      <c r="W205" s="4">
        <f t="shared" si="493"/>
        <v>0</v>
      </c>
      <c r="X205" s="4">
        <f t="shared" si="493"/>
        <v>0</v>
      </c>
      <c r="Y205" s="4">
        <f t="shared" si="493"/>
        <v>0</v>
      </c>
      <c r="Z205" s="4">
        <f t="shared" si="493"/>
        <v>0</v>
      </c>
      <c r="AA205" s="4"/>
      <c r="AB205" s="4">
        <f t="shared" si="493"/>
        <v>0</v>
      </c>
      <c r="AC205" s="4"/>
      <c r="AD205" s="4">
        <f t="shared" si="493"/>
        <v>0</v>
      </c>
      <c r="AE205" s="4">
        <f t="shared" si="493"/>
        <v>0</v>
      </c>
      <c r="AF205" s="4"/>
      <c r="AG205" s="4">
        <f t="shared" si="493"/>
        <v>0</v>
      </c>
      <c r="AH205" s="4">
        <f t="shared" si="493"/>
        <v>0</v>
      </c>
      <c r="AI205" s="4">
        <f t="shared" si="493"/>
        <v>0</v>
      </c>
      <c r="AJ205" s="4">
        <f t="shared" ref="AI205:AJ206" si="494">AJ206</f>
        <v>0</v>
      </c>
      <c r="AK205" s="4">
        <f t="shared" si="493"/>
        <v>0</v>
      </c>
      <c r="AL205" s="4"/>
      <c r="AM205" s="4">
        <f t="shared" si="493"/>
        <v>0</v>
      </c>
      <c r="AN205" s="4"/>
      <c r="AO205" s="95"/>
    </row>
    <row r="206" spans="1:41" ht="31.5" outlineLevel="5" x14ac:dyDescent="0.25">
      <c r="A206" s="102" t="s">
        <v>436</v>
      </c>
      <c r="B206" s="102"/>
      <c r="C206" s="18" t="s">
        <v>437</v>
      </c>
      <c r="D206" s="4">
        <f t="shared" si="493"/>
        <v>100</v>
      </c>
      <c r="E206" s="4">
        <f t="shared" si="493"/>
        <v>0</v>
      </c>
      <c r="F206" s="4">
        <f t="shared" si="493"/>
        <v>100</v>
      </c>
      <c r="G206" s="4">
        <f t="shared" si="493"/>
        <v>0</v>
      </c>
      <c r="H206" s="4">
        <f t="shared" si="493"/>
        <v>100</v>
      </c>
      <c r="I206" s="4">
        <f t="shared" si="493"/>
        <v>0</v>
      </c>
      <c r="J206" s="4">
        <f t="shared" si="493"/>
        <v>100</v>
      </c>
      <c r="K206" s="4">
        <f t="shared" si="493"/>
        <v>0</v>
      </c>
      <c r="L206" s="4">
        <f t="shared" si="493"/>
        <v>100</v>
      </c>
      <c r="M206" s="4">
        <f t="shared" si="493"/>
        <v>115</v>
      </c>
      <c r="N206" s="4">
        <f t="shared" si="493"/>
        <v>215</v>
      </c>
      <c r="O206" s="4">
        <f>O207+O208</f>
        <v>0</v>
      </c>
      <c r="P206" s="4">
        <f>P207+P208</f>
        <v>215</v>
      </c>
      <c r="Q206" s="4">
        <f t="shared" si="493"/>
        <v>0</v>
      </c>
      <c r="R206" s="4">
        <f t="shared" si="493"/>
        <v>0</v>
      </c>
      <c r="S206" s="4"/>
      <c r="T206" s="4">
        <f t="shared" si="493"/>
        <v>0</v>
      </c>
      <c r="U206" s="4">
        <f t="shared" si="493"/>
        <v>0</v>
      </c>
      <c r="V206" s="4">
        <f t="shared" si="493"/>
        <v>0</v>
      </c>
      <c r="W206" s="4">
        <f t="shared" si="493"/>
        <v>0</v>
      </c>
      <c r="X206" s="4">
        <f t="shared" si="493"/>
        <v>0</v>
      </c>
      <c r="Y206" s="4">
        <f t="shared" si="493"/>
        <v>0</v>
      </c>
      <c r="Z206" s="4">
        <f t="shared" si="493"/>
        <v>0</v>
      </c>
      <c r="AA206" s="4"/>
      <c r="AB206" s="4">
        <f t="shared" si="493"/>
        <v>0</v>
      </c>
      <c r="AC206" s="4"/>
      <c r="AD206" s="4">
        <f t="shared" si="493"/>
        <v>0</v>
      </c>
      <c r="AE206" s="4">
        <f t="shared" si="493"/>
        <v>0</v>
      </c>
      <c r="AF206" s="4"/>
      <c r="AG206" s="4">
        <f t="shared" si="493"/>
        <v>0</v>
      </c>
      <c r="AH206" s="4">
        <f t="shared" si="493"/>
        <v>0</v>
      </c>
      <c r="AI206" s="4">
        <f t="shared" si="494"/>
        <v>0</v>
      </c>
      <c r="AJ206" s="4">
        <f t="shared" si="494"/>
        <v>0</v>
      </c>
      <c r="AK206" s="4">
        <f t="shared" ref="AK206" si="495">AK207</f>
        <v>0</v>
      </c>
      <c r="AL206" s="4"/>
      <c r="AM206" s="4">
        <f t="shared" si="493"/>
        <v>0</v>
      </c>
      <c r="AN206" s="4"/>
      <c r="AO206" s="95"/>
    </row>
    <row r="207" spans="1:41" ht="31.5" outlineLevel="7" x14ac:dyDescent="0.25">
      <c r="A207" s="103" t="s">
        <v>436</v>
      </c>
      <c r="B207" s="103" t="s">
        <v>11</v>
      </c>
      <c r="C207" s="17" t="s">
        <v>12</v>
      </c>
      <c r="D207" s="5">
        <v>100</v>
      </c>
      <c r="E207" s="5"/>
      <c r="F207" s="5">
        <f>SUM(D207:E207)</f>
        <v>100</v>
      </c>
      <c r="G207" s="5"/>
      <c r="H207" s="5">
        <f>SUM(F207:G207)</f>
        <v>100</v>
      </c>
      <c r="I207" s="5"/>
      <c r="J207" s="5">
        <f>SUM(H207:I207)</f>
        <v>100</v>
      </c>
      <c r="K207" s="5"/>
      <c r="L207" s="5">
        <f>SUM(J207:K207)</f>
        <v>100</v>
      </c>
      <c r="M207" s="5">
        <f>15+30-20+30+60</f>
        <v>115</v>
      </c>
      <c r="N207" s="5">
        <f>SUM(L207:M207)</f>
        <v>215</v>
      </c>
      <c r="O207" s="5">
        <v>-10</v>
      </c>
      <c r="P207" s="5">
        <f>SUM(N207:O207)</f>
        <v>205</v>
      </c>
      <c r="Q207" s="5"/>
      <c r="R207" s="5"/>
      <c r="S207" s="5"/>
      <c r="T207" s="5"/>
      <c r="U207" s="5">
        <f>SUM(S207:T207)</f>
        <v>0</v>
      </c>
      <c r="V207" s="5"/>
      <c r="W207" s="5">
        <f>SUM(U207:V207)</f>
        <v>0</v>
      </c>
      <c r="X207" s="5"/>
      <c r="Y207" s="5">
        <f>SUM(W207:X207)</f>
        <v>0</v>
      </c>
      <c r="Z207" s="5"/>
      <c r="AA207" s="5"/>
      <c r="AB207" s="5"/>
      <c r="AC207" s="5"/>
      <c r="AD207" s="5"/>
      <c r="AE207" s="5"/>
      <c r="AF207" s="5"/>
      <c r="AG207" s="5"/>
      <c r="AH207" s="5">
        <f>SUM(AF207:AG207)</f>
        <v>0</v>
      </c>
      <c r="AI207" s="5"/>
      <c r="AJ207" s="5">
        <f>SUM(AH207:AI207)</f>
        <v>0</v>
      </c>
      <c r="AK207" s="5"/>
      <c r="AL207" s="5"/>
      <c r="AM207" s="5"/>
      <c r="AN207" s="5"/>
      <c r="AO207" s="95"/>
    </row>
    <row r="208" spans="1:41" ht="31.5" outlineLevel="7" x14ac:dyDescent="0.2">
      <c r="A208" s="103" t="s">
        <v>436</v>
      </c>
      <c r="B208" s="103" t="s">
        <v>92</v>
      </c>
      <c r="C208" s="10" t="s">
        <v>93</v>
      </c>
      <c r="D208" s="5"/>
      <c r="E208" s="5"/>
      <c r="F208" s="5"/>
      <c r="G208" s="5"/>
      <c r="H208" s="5"/>
      <c r="I208" s="5"/>
      <c r="J208" s="5"/>
      <c r="K208" s="5"/>
      <c r="L208" s="5"/>
      <c r="M208" s="5"/>
      <c r="N208" s="5"/>
      <c r="O208" s="5">
        <v>10</v>
      </c>
      <c r="P208" s="5">
        <f>SUM(N208:O208)</f>
        <v>10</v>
      </c>
      <c r="Q208" s="5"/>
      <c r="R208" s="5"/>
      <c r="S208" s="5"/>
      <c r="T208" s="5"/>
      <c r="U208" s="5"/>
      <c r="V208" s="5"/>
      <c r="W208" s="5"/>
      <c r="X208" s="5"/>
      <c r="Y208" s="5"/>
      <c r="Z208" s="5"/>
      <c r="AA208" s="5"/>
      <c r="AB208" s="5"/>
      <c r="AC208" s="5"/>
      <c r="AD208" s="5"/>
      <c r="AE208" s="5"/>
      <c r="AF208" s="5"/>
      <c r="AG208" s="5"/>
      <c r="AH208" s="5"/>
      <c r="AI208" s="5"/>
      <c r="AJ208" s="5"/>
      <c r="AK208" s="5"/>
      <c r="AL208" s="5"/>
      <c r="AM208" s="5"/>
      <c r="AN208" s="5"/>
      <c r="AO208" s="95"/>
    </row>
    <row r="209" spans="1:41" ht="31.5" hidden="1" outlineLevel="4" x14ac:dyDescent="0.25">
      <c r="A209" s="102" t="s">
        <v>480</v>
      </c>
      <c r="B209" s="102"/>
      <c r="C209" s="18" t="s">
        <v>481</v>
      </c>
      <c r="D209" s="4">
        <f t="shared" ref="D209:AM210" si="496">D210</f>
        <v>37</v>
      </c>
      <c r="E209" s="4">
        <f t="shared" si="496"/>
        <v>0</v>
      </c>
      <c r="F209" s="4">
        <f t="shared" si="496"/>
        <v>37</v>
      </c>
      <c r="G209" s="4">
        <f t="shared" si="496"/>
        <v>0</v>
      </c>
      <c r="H209" s="4">
        <f t="shared" si="496"/>
        <v>37</v>
      </c>
      <c r="I209" s="4">
        <f t="shared" si="496"/>
        <v>0</v>
      </c>
      <c r="J209" s="4">
        <f t="shared" si="496"/>
        <v>37</v>
      </c>
      <c r="K209" s="4">
        <f t="shared" si="496"/>
        <v>0</v>
      </c>
      <c r="L209" s="4">
        <f t="shared" si="496"/>
        <v>37</v>
      </c>
      <c r="M209" s="4">
        <f t="shared" si="496"/>
        <v>0</v>
      </c>
      <c r="N209" s="4">
        <f t="shared" si="496"/>
        <v>37</v>
      </c>
      <c r="O209" s="4">
        <f t="shared" si="496"/>
        <v>0</v>
      </c>
      <c r="P209" s="4">
        <f t="shared" si="496"/>
        <v>37</v>
      </c>
      <c r="Q209" s="4">
        <f t="shared" si="496"/>
        <v>0</v>
      </c>
      <c r="R209" s="4">
        <f t="shared" si="496"/>
        <v>0</v>
      </c>
      <c r="S209" s="4"/>
      <c r="T209" s="4">
        <f t="shared" si="496"/>
        <v>0</v>
      </c>
      <c r="U209" s="4">
        <f t="shared" si="496"/>
        <v>0</v>
      </c>
      <c r="V209" s="4">
        <f t="shared" si="496"/>
        <v>0</v>
      </c>
      <c r="W209" s="4">
        <f t="shared" si="496"/>
        <v>0</v>
      </c>
      <c r="X209" s="4">
        <f t="shared" si="496"/>
        <v>0</v>
      </c>
      <c r="Y209" s="4">
        <f t="shared" si="496"/>
        <v>0</v>
      </c>
      <c r="Z209" s="4">
        <f t="shared" si="496"/>
        <v>0</v>
      </c>
      <c r="AA209" s="4">
        <f t="shared" si="496"/>
        <v>0</v>
      </c>
      <c r="AB209" s="4">
        <f t="shared" si="496"/>
        <v>0</v>
      </c>
      <c r="AC209" s="4">
        <f t="shared" si="496"/>
        <v>0</v>
      </c>
      <c r="AD209" s="4">
        <f t="shared" si="496"/>
        <v>0</v>
      </c>
      <c r="AE209" s="4">
        <f t="shared" si="496"/>
        <v>0</v>
      </c>
      <c r="AF209" s="4"/>
      <c r="AG209" s="4">
        <f t="shared" si="496"/>
        <v>0</v>
      </c>
      <c r="AH209" s="4">
        <f t="shared" si="496"/>
        <v>0</v>
      </c>
      <c r="AI209" s="4">
        <f t="shared" si="496"/>
        <v>0</v>
      </c>
      <c r="AJ209" s="4">
        <f t="shared" ref="AI209:AJ210" si="497">AJ210</f>
        <v>0</v>
      </c>
      <c r="AK209" s="4">
        <f t="shared" si="496"/>
        <v>0</v>
      </c>
      <c r="AL209" s="4">
        <f t="shared" ref="AK209:AL210" si="498">AL210</f>
        <v>0</v>
      </c>
      <c r="AM209" s="4">
        <f t="shared" si="496"/>
        <v>0</v>
      </c>
      <c r="AN209" s="4">
        <f t="shared" ref="AM209:AN210" si="499">AN210</f>
        <v>0</v>
      </c>
      <c r="AO209" s="95"/>
    </row>
    <row r="210" spans="1:41" ht="15.75" hidden="1" outlineLevel="5" x14ac:dyDescent="0.25">
      <c r="A210" s="102" t="s">
        <v>482</v>
      </c>
      <c r="B210" s="102"/>
      <c r="C210" s="18" t="s">
        <v>483</v>
      </c>
      <c r="D210" s="4">
        <f t="shared" si="496"/>
        <v>37</v>
      </c>
      <c r="E210" s="4">
        <f t="shared" si="496"/>
        <v>0</v>
      </c>
      <c r="F210" s="4">
        <f t="shared" si="496"/>
        <v>37</v>
      </c>
      <c r="G210" s="4">
        <f t="shared" si="496"/>
        <v>0</v>
      </c>
      <c r="H210" s="4">
        <f t="shared" si="496"/>
        <v>37</v>
      </c>
      <c r="I210" s="4">
        <f t="shared" si="496"/>
        <v>0</v>
      </c>
      <c r="J210" s="4">
        <f t="shared" si="496"/>
        <v>37</v>
      </c>
      <c r="K210" s="4">
        <f t="shared" si="496"/>
        <v>0</v>
      </c>
      <c r="L210" s="4">
        <f t="shared" si="496"/>
        <v>37</v>
      </c>
      <c r="M210" s="4">
        <f t="shared" si="496"/>
        <v>0</v>
      </c>
      <c r="N210" s="4">
        <f t="shared" si="496"/>
        <v>37</v>
      </c>
      <c r="O210" s="4">
        <f t="shared" si="496"/>
        <v>0</v>
      </c>
      <c r="P210" s="4">
        <f t="shared" si="496"/>
        <v>37</v>
      </c>
      <c r="Q210" s="4">
        <f t="shared" si="496"/>
        <v>0</v>
      </c>
      <c r="R210" s="4">
        <f t="shared" si="496"/>
        <v>0</v>
      </c>
      <c r="S210" s="4"/>
      <c r="T210" s="4">
        <f t="shared" si="496"/>
        <v>0</v>
      </c>
      <c r="U210" s="4">
        <f t="shared" si="496"/>
        <v>0</v>
      </c>
      <c r="V210" s="4">
        <f t="shared" si="496"/>
        <v>0</v>
      </c>
      <c r="W210" s="4">
        <f t="shared" si="496"/>
        <v>0</v>
      </c>
      <c r="X210" s="4">
        <f t="shared" si="496"/>
        <v>0</v>
      </c>
      <c r="Y210" s="4">
        <f t="shared" si="496"/>
        <v>0</v>
      </c>
      <c r="Z210" s="4">
        <f t="shared" si="496"/>
        <v>0</v>
      </c>
      <c r="AA210" s="4">
        <f t="shared" si="496"/>
        <v>0</v>
      </c>
      <c r="AB210" s="4">
        <f t="shared" si="496"/>
        <v>0</v>
      </c>
      <c r="AC210" s="4">
        <f t="shared" si="496"/>
        <v>0</v>
      </c>
      <c r="AD210" s="4">
        <f t="shared" si="496"/>
        <v>0</v>
      </c>
      <c r="AE210" s="4">
        <f t="shared" si="496"/>
        <v>0</v>
      </c>
      <c r="AF210" s="4"/>
      <c r="AG210" s="4">
        <f t="shared" si="496"/>
        <v>0</v>
      </c>
      <c r="AH210" s="4">
        <f t="shared" si="496"/>
        <v>0</v>
      </c>
      <c r="AI210" s="4">
        <f t="shared" si="497"/>
        <v>0</v>
      </c>
      <c r="AJ210" s="4">
        <f t="shared" si="497"/>
        <v>0</v>
      </c>
      <c r="AK210" s="4">
        <f t="shared" si="498"/>
        <v>0</v>
      </c>
      <c r="AL210" s="4">
        <f t="shared" si="498"/>
        <v>0</v>
      </c>
      <c r="AM210" s="4">
        <f t="shared" si="499"/>
        <v>0</v>
      </c>
      <c r="AN210" s="4">
        <f t="shared" si="499"/>
        <v>0</v>
      </c>
      <c r="AO210" s="95"/>
    </row>
    <row r="211" spans="1:41" ht="31.5" hidden="1" outlineLevel="7" x14ac:dyDescent="0.25">
      <c r="A211" s="103" t="s">
        <v>482</v>
      </c>
      <c r="B211" s="103" t="s">
        <v>11</v>
      </c>
      <c r="C211" s="17" t="s">
        <v>12</v>
      </c>
      <c r="D211" s="5">
        <v>37</v>
      </c>
      <c r="E211" s="5"/>
      <c r="F211" s="5">
        <f>SUM(D211:E211)</f>
        <v>37</v>
      </c>
      <c r="G211" s="5"/>
      <c r="H211" s="5">
        <f>SUM(F211:G211)</f>
        <v>37</v>
      </c>
      <c r="I211" s="5"/>
      <c r="J211" s="5">
        <f>SUM(H211:I211)</f>
        <v>37</v>
      </c>
      <c r="K211" s="5"/>
      <c r="L211" s="5">
        <f>SUM(J211:K211)</f>
        <v>37</v>
      </c>
      <c r="M211" s="5"/>
      <c r="N211" s="5">
        <f>SUM(L211:M211)</f>
        <v>37</v>
      </c>
      <c r="O211" s="5"/>
      <c r="P211" s="5">
        <f>SUM(N211:O211)</f>
        <v>37</v>
      </c>
      <c r="Q211" s="5"/>
      <c r="R211" s="5"/>
      <c r="S211" s="5"/>
      <c r="T211" s="5"/>
      <c r="U211" s="5">
        <f>SUM(S211:T211)</f>
        <v>0</v>
      </c>
      <c r="V211" s="5"/>
      <c r="W211" s="5">
        <f>SUM(U211:V211)</f>
        <v>0</v>
      </c>
      <c r="X211" s="5"/>
      <c r="Y211" s="5">
        <f>SUM(W211:X211)</f>
        <v>0</v>
      </c>
      <c r="Z211" s="5"/>
      <c r="AA211" s="5">
        <f>SUM(Y211:Z211)</f>
        <v>0</v>
      </c>
      <c r="AB211" s="5"/>
      <c r="AC211" s="5">
        <f>SUM(AA211:AB211)</f>
        <v>0</v>
      </c>
      <c r="AD211" s="5"/>
      <c r="AE211" s="5"/>
      <c r="AF211" s="5"/>
      <c r="AG211" s="5"/>
      <c r="AH211" s="5">
        <f>SUM(AF211:AG211)</f>
        <v>0</v>
      </c>
      <c r="AI211" s="5"/>
      <c r="AJ211" s="5">
        <f>SUM(AH211:AI211)</f>
        <v>0</v>
      </c>
      <c r="AK211" s="5"/>
      <c r="AL211" s="5">
        <f>SUM(AJ211:AK211)</f>
        <v>0</v>
      </c>
      <c r="AM211" s="5"/>
      <c r="AN211" s="5">
        <f>SUM(AL211:AM211)</f>
        <v>0</v>
      </c>
      <c r="AO211" s="95"/>
    </row>
    <row r="212" spans="1:41" ht="47.25" hidden="1" outlineLevel="4" x14ac:dyDescent="0.25">
      <c r="A212" s="102" t="s">
        <v>80</v>
      </c>
      <c r="B212" s="102"/>
      <c r="C212" s="18" t="s">
        <v>81</v>
      </c>
      <c r="D212" s="4">
        <f t="shared" ref="D212:AM213" si="500">D213</f>
        <v>442.5</v>
      </c>
      <c r="E212" s="4">
        <f t="shared" si="500"/>
        <v>0</v>
      </c>
      <c r="F212" s="4">
        <f t="shared" si="500"/>
        <v>442.5</v>
      </c>
      <c r="G212" s="4">
        <f t="shared" si="500"/>
        <v>0</v>
      </c>
      <c r="H212" s="4">
        <f t="shared" si="500"/>
        <v>442.5</v>
      </c>
      <c r="I212" s="4">
        <f t="shared" si="500"/>
        <v>0</v>
      </c>
      <c r="J212" s="4">
        <f t="shared" si="500"/>
        <v>442.5</v>
      </c>
      <c r="K212" s="4">
        <f t="shared" si="500"/>
        <v>0</v>
      </c>
      <c r="L212" s="4">
        <f t="shared" si="500"/>
        <v>442.5</v>
      </c>
      <c r="M212" s="4">
        <f t="shared" si="500"/>
        <v>-100</v>
      </c>
      <c r="N212" s="4">
        <f t="shared" si="500"/>
        <v>342.5</v>
      </c>
      <c r="O212" s="4">
        <f t="shared" si="500"/>
        <v>0</v>
      </c>
      <c r="P212" s="4">
        <f t="shared" si="500"/>
        <v>342.5</v>
      </c>
      <c r="Q212" s="4">
        <f t="shared" si="500"/>
        <v>442.5</v>
      </c>
      <c r="R212" s="4">
        <f t="shared" si="500"/>
        <v>0</v>
      </c>
      <c r="S212" s="4">
        <f t="shared" si="500"/>
        <v>442.5</v>
      </c>
      <c r="T212" s="4">
        <f t="shared" si="500"/>
        <v>0</v>
      </c>
      <c r="U212" s="4">
        <f t="shared" si="500"/>
        <v>442.5</v>
      </c>
      <c r="V212" s="4">
        <f t="shared" si="500"/>
        <v>0</v>
      </c>
      <c r="W212" s="4">
        <f t="shared" si="500"/>
        <v>442.5</v>
      </c>
      <c r="X212" s="4">
        <f t="shared" si="500"/>
        <v>0</v>
      </c>
      <c r="Y212" s="4">
        <f t="shared" si="500"/>
        <v>442.5</v>
      </c>
      <c r="Z212" s="4">
        <f t="shared" si="500"/>
        <v>0</v>
      </c>
      <c r="AA212" s="4">
        <f t="shared" si="500"/>
        <v>442.5</v>
      </c>
      <c r="AB212" s="4">
        <f t="shared" si="500"/>
        <v>0</v>
      </c>
      <c r="AC212" s="4">
        <f t="shared" si="500"/>
        <v>442.5</v>
      </c>
      <c r="AD212" s="4">
        <f t="shared" si="500"/>
        <v>442.5</v>
      </c>
      <c r="AE212" s="4">
        <f t="shared" si="500"/>
        <v>0</v>
      </c>
      <c r="AF212" s="4">
        <f t="shared" si="500"/>
        <v>442.5</v>
      </c>
      <c r="AG212" s="4">
        <f t="shared" si="500"/>
        <v>0</v>
      </c>
      <c r="AH212" s="4">
        <f t="shared" si="500"/>
        <v>442.5</v>
      </c>
      <c r="AI212" s="4">
        <f t="shared" si="500"/>
        <v>0</v>
      </c>
      <c r="AJ212" s="4">
        <f t="shared" ref="AI212:AJ213" si="501">AJ213</f>
        <v>442.5</v>
      </c>
      <c r="AK212" s="4">
        <f t="shared" si="500"/>
        <v>0</v>
      </c>
      <c r="AL212" s="4">
        <f t="shared" ref="AK212:AL213" si="502">AL213</f>
        <v>442.5</v>
      </c>
      <c r="AM212" s="4">
        <f t="shared" si="500"/>
        <v>0</v>
      </c>
      <c r="AN212" s="4">
        <f t="shared" ref="AM212:AN213" si="503">AN213</f>
        <v>442.5</v>
      </c>
      <c r="AO212" s="95"/>
    </row>
    <row r="213" spans="1:41" ht="15.75" hidden="1" outlineLevel="5" x14ac:dyDescent="0.25">
      <c r="A213" s="102" t="s">
        <v>82</v>
      </c>
      <c r="B213" s="102"/>
      <c r="C213" s="18" t="s">
        <v>83</v>
      </c>
      <c r="D213" s="4">
        <f t="shared" si="500"/>
        <v>442.5</v>
      </c>
      <c r="E213" s="4">
        <f t="shared" si="500"/>
        <v>0</v>
      </c>
      <c r="F213" s="4">
        <f t="shared" si="500"/>
        <v>442.5</v>
      </c>
      <c r="G213" s="4">
        <f t="shared" si="500"/>
        <v>0</v>
      </c>
      <c r="H213" s="4">
        <f t="shared" si="500"/>
        <v>442.5</v>
      </c>
      <c r="I213" s="4">
        <f t="shared" si="500"/>
        <v>0</v>
      </c>
      <c r="J213" s="4">
        <f t="shared" si="500"/>
        <v>442.5</v>
      </c>
      <c r="K213" s="4">
        <f t="shared" si="500"/>
        <v>0</v>
      </c>
      <c r="L213" s="4">
        <f t="shared" si="500"/>
        <v>442.5</v>
      </c>
      <c r="M213" s="4">
        <f t="shared" si="500"/>
        <v>-100</v>
      </c>
      <c r="N213" s="4">
        <f t="shared" si="500"/>
        <v>342.5</v>
      </c>
      <c r="O213" s="4">
        <f t="shared" si="500"/>
        <v>0</v>
      </c>
      <c r="P213" s="4">
        <f t="shared" si="500"/>
        <v>342.5</v>
      </c>
      <c r="Q213" s="4">
        <f t="shared" si="500"/>
        <v>442.5</v>
      </c>
      <c r="R213" s="4">
        <f t="shared" si="500"/>
        <v>0</v>
      </c>
      <c r="S213" s="4">
        <f t="shared" si="500"/>
        <v>442.5</v>
      </c>
      <c r="T213" s="4">
        <f t="shared" si="500"/>
        <v>0</v>
      </c>
      <c r="U213" s="4">
        <f t="shared" si="500"/>
        <v>442.5</v>
      </c>
      <c r="V213" s="4">
        <f t="shared" si="500"/>
        <v>0</v>
      </c>
      <c r="W213" s="4">
        <f t="shared" si="500"/>
        <v>442.5</v>
      </c>
      <c r="X213" s="4">
        <f t="shared" si="500"/>
        <v>0</v>
      </c>
      <c r="Y213" s="4">
        <f t="shared" si="500"/>
        <v>442.5</v>
      </c>
      <c r="Z213" s="4">
        <f t="shared" si="500"/>
        <v>0</v>
      </c>
      <c r="AA213" s="4">
        <f t="shared" si="500"/>
        <v>442.5</v>
      </c>
      <c r="AB213" s="4">
        <f t="shared" si="500"/>
        <v>0</v>
      </c>
      <c r="AC213" s="4">
        <f t="shared" si="500"/>
        <v>442.5</v>
      </c>
      <c r="AD213" s="4">
        <f t="shared" si="500"/>
        <v>442.5</v>
      </c>
      <c r="AE213" s="4">
        <f t="shared" si="500"/>
        <v>0</v>
      </c>
      <c r="AF213" s="4">
        <f t="shared" si="500"/>
        <v>442.5</v>
      </c>
      <c r="AG213" s="4">
        <f t="shared" si="500"/>
        <v>0</v>
      </c>
      <c r="AH213" s="4">
        <f t="shared" si="500"/>
        <v>442.5</v>
      </c>
      <c r="AI213" s="4">
        <f t="shared" si="501"/>
        <v>0</v>
      </c>
      <c r="AJ213" s="4">
        <f t="shared" si="501"/>
        <v>442.5</v>
      </c>
      <c r="AK213" s="4">
        <f t="shared" si="502"/>
        <v>0</v>
      </c>
      <c r="AL213" s="4">
        <f t="shared" si="502"/>
        <v>442.5</v>
      </c>
      <c r="AM213" s="4">
        <f t="shared" si="503"/>
        <v>0</v>
      </c>
      <c r="AN213" s="4">
        <f t="shared" si="503"/>
        <v>442.5</v>
      </c>
      <c r="AO213" s="95"/>
    </row>
    <row r="214" spans="1:41" ht="31.5" hidden="1" outlineLevel="7" x14ac:dyDescent="0.25">
      <c r="A214" s="103" t="s">
        <v>82</v>
      </c>
      <c r="B214" s="103" t="s">
        <v>11</v>
      </c>
      <c r="C214" s="17" t="s">
        <v>12</v>
      </c>
      <c r="D214" s="5">
        <v>442.5</v>
      </c>
      <c r="E214" s="5"/>
      <c r="F214" s="5">
        <f>SUM(D214:E214)</f>
        <v>442.5</v>
      </c>
      <c r="G214" s="5"/>
      <c r="H214" s="5">
        <f>SUM(F214:G214)</f>
        <v>442.5</v>
      </c>
      <c r="I214" s="5"/>
      <c r="J214" s="5">
        <f>SUM(H214:I214)</f>
        <v>442.5</v>
      </c>
      <c r="K214" s="5"/>
      <c r="L214" s="5">
        <f>SUM(J214:K214)</f>
        <v>442.5</v>
      </c>
      <c r="M214" s="5">
        <v>-100</v>
      </c>
      <c r="N214" s="5">
        <f>SUM(L214:M214)</f>
        <v>342.5</v>
      </c>
      <c r="O214" s="5"/>
      <c r="P214" s="5">
        <f>SUM(N214:O214)</f>
        <v>342.5</v>
      </c>
      <c r="Q214" s="5">
        <v>442.5</v>
      </c>
      <c r="R214" s="5"/>
      <c r="S214" s="5">
        <f>SUM(Q214:R214)</f>
        <v>442.5</v>
      </c>
      <c r="T214" s="5"/>
      <c r="U214" s="5">
        <f>SUM(S214:T214)</f>
        <v>442.5</v>
      </c>
      <c r="V214" s="5"/>
      <c r="W214" s="5">
        <f>SUM(U214:V214)</f>
        <v>442.5</v>
      </c>
      <c r="X214" s="5"/>
      <c r="Y214" s="5">
        <f>SUM(W214:X214)</f>
        <v>442.5</v>
      </c>
      <c r="Z214" s="5"/>
      <c r="AA214" s="5">
        <f>SUM(Y214:Z214)</f>
        <v>442.5</v>
      </c>
      <c r="AB214" s="5"/>
      <c r="AC214" s="5">
        <f>SUM(AA214:AB214)</f>
        <v>442.5</v>
      </c>
      <c r="AD214" s="5">
        <v>442.5</v>
      </c>
      <c r="AE214" s="5"/>
      <c r="AF214" s="5">
        <f>SUM(AD214:AE214)</f>
        <v>442.5</v>
      </c>
      <c r="AG214" s="5"/>
      <c r="AH214" s="5">
        <f>SUM(AF214:AG214)</f>
        <v>442.5</v>
      </c>
      <c r="AI214" s="5"/>
      <c r="AJ214" s="5">
        <f>SUM(AH214:AI214)</f>
        <v>442.5</v>
      </c>
      <c r="AK214" s="5"/>
      <c r="AL214" s="5">
        <f>SUM(AJ214:AK214)</f>
        <v>442.5</v>
      </c>
      <c r="AM214" s="5"/>
      <c r="AN214" s="5">
        <f>SUM(AL214:AM214)</f>
        <v>442.5</v>
      </c>
      <c r="AO214" s="95"/>
    </row>
    <row r="215" spans="1:41" ht="31.5" outlineLevel="3" collapsed="1" x14ac:dyDescent="0.25">
      <c r="A215" s="102" t="s">
        <v>124</v>
      </c>
      <c r="B215" s="102"/>
      <c r="C215" s="18" t="s">
        <v>125</v>
      </c>
      <c r="D215" s="4">
        <f>D216+D220</f>
        <v>13810.999999999998</v>
      </c>
      <c r="E215" s="4">
        <f t="shared" ref="E215:L215" si="504">E216+E220</f>
        <v>0</v>
      </c>
      <c r="F215" s="4">
        <f t="shared" si="504"/>
        <v>13810.999999999998</v>
      </c>
      <c r="G215" s="4">
        <f t="shared" si="504"/>
        <v>0</v>
      </c>
      <c r="H215" s="4">
        <f t="shared" si="504"/>
        <v>13810.999999999998</v>
      </c>
      <c r="I215" s="4">
        <f t="shared" si="504"/>
        <v>1282.96837</v>
      </c>
      <c r="J215" s="4">
        <f t="shared" si="504"/>
        <v>15093.968369999999</v>
      </c>
      <c r="K215" s="4">
        <f t="shared" si="504"/>
        <v>0</v>
      </c>
      <c r="L215" s="4">
        <f t="shared" si="504"/>
        <v>15093.968369999999</v>
      </c>
      <c r="M215" s="4">
        <f t="shared" ref="M215:N215" si="505">M216+M220</f>
        <v>277.99157000000002</v>
      </c>
      <c r="N215" s="4">
        <f t="shared" si="505"/>
        <v>15371.959939999997</v>
      </c>
      <c r="O215" s="4">
        <f t="shared" ref="O215:P215" si="506">O216+O220</f>
        <v>1071.5537300000001</v>
      </c>
      <c r="P215" s="4">
        <f t="shared" si="506"/>
        <v>16443.513669999997</v>
      </c>
      <c r="Q215" s="4">
        <f>Q216+Q220</f>
        <v>13679.699999999999</v>
      </c>
      <c r="R215" s="4">
        <f t="shared" ref="R215:Y215" si="507">R216+R220</f>
        <v>0</v>
      </c>
      <c r="S215" s="4">
        <f t="shared" si="507"/>
        <v>13679.699999999999</v>
      </c>
      <c r="T215" s="4">
        <f t="shared" si="507"/>
        <v>0</v>
      </c>
      <c r="U215" s="4">
        <f t="shared" si="507"/>
        <v>13679.699999999999</v>
      </c>
      <c r="V215" s="4">
        <f t="shared" si="507"/>
        <v>0</v>
      </c>
      <c r="W215" s="4">
        <f t="shared" si="507"/>
        <v>13679.699999999999</v>
      </c>
      <c r="X215" s="4">
        <f t="shared" si="507"/>
        <v>0</v>
      </c>
      <c r="Y215" s="4">
        <f t="shared" si="507"/>
        <v>13679.699999999999</v>
      </c>
      <c r="Z215" s="4">
        <f t="shared" ref="Z215:AA215" si="508">Z216+Z220</f>
        <v>0</v>
      </c>
      <c r="AA215" s="4">
        <f t="shared" si="508"/>
        <v>13679.699999999999</v>
      </c>
      <c r="AB215" s="4">
        <f t="shared" ref="AB215:AC215" si="509">AB216+AB220</f>
        <v>0</v>
      </c>
      <c r="AC215" s="4">
        <f t="shared" si="509"/>
        <v>13679.699999999999</v>
      </c>
      <c r="AD215" s="4">
        <f>AD216+AD220</f>
        <v>12392.099999999999</v>
      </c>
      <c r="AE215" s="4">
        <f t="shared" ref="AE215:AH215" si="510">AE216+AE220</f>
        <v>0</v>
      </c>
      <c r="AF215" s="4">
        <f t="shared" si="510"/>
        <v>12392.099999999999</v>
      </c>
      <c r="AG215" s="4">
        <f t="shared" si="510"/>
        <v>0</v>
      </c>
      <c r="AH215" s="4">
        <f t="shared" si="510"/>
        <v>12392.099999999999</v>
      </c>
      <c r="AI215" s="4">
        <f t="shared" ref="AI215:AN215" si="511">AI216+AI220</f>
        <v>0</v>
      </c>
      <c r="AJ215" s="4">
        <f t="shared" si="511"/>
        <v>12392.099999999999</v>
      </c>
      <c r="AK215" s="4">
        <f t="shared" si="511"/>
        <v>0</v>
      </c>
      <c r="AL215" s="4">
        <f t="shared" si="511"/>
        <v>12392.099999999999</v>
      </c>
      <c r="AM215" s="4">
        <f t="shared" si="511"/>
        <v>0</v>
      </c>
      <c r="AN215" s="4">
        <f t="shared" si="511"/>
        <v>12392.099999999999</v>
      </c>
      <c r="AO215" s="95"/>
    </row>
    <row r="216" spans="1:41" ht="31.5" customHeight="1" outlineLevel="4" x14ac:dyDescent="0.25">
      <c r="A216" s="102" t="s">
        <v>126</v>
      </c>
      <c r="B216" s="102"/>
      <c r="C216" s="18" t="s">
        <v>127</v>
      </c>
      <c r="D216" s="4">
        <f>D217</f>
        <v>1218.2</v>
      </c>
      <c r="E216" s="4">
        <f t="shared" ref="E216:AD217" si="512">E217</f>
        <v>0</v>
      </c>
      <c r="F216" s="4">
        <f t="shared" si="512"/>
        <v>1218.2</v>
      </c>
      <c r="G216" s="4">
        <f t="shared" si="512"/>
        <v>0</v>
      </c>
      <c r="H216" s="4">
        <f t="shared" si="512"/>
        <v>1218.2</v>
      </c>
      <c r="I216" s="4">
        <f t="shared" si="512"/>
        <v>0</v>
      </c>
      <c r="J216" s="4">
        <f t="shared" si="512"/>
        <v>1218.2</v>
      </c>
      <c r="K216" s="4">
        <f t="shared" si="512"/>
        <v>0</v>
      </c>
      <c r="L216" s="4">
        <f t="shared" si="512"/>
        <v>1218.2</v>
      </c>
      <c r="M216" s="4">
        <f t="shared" si="512"/>
        <v>125.99157</v>
      </c>
      <c r="N216" s="4">
        <f t="shared" si="512"/>
        <v>1344.19157</v>
      </c>
      <c r="O216" s="4">
        <f t="shared" si="512"/>
        <v>0</v>
      </c>
      <c r="P216" s="4">
        <f t="shared" si="512"/>
        <v>1344.19157</v>
      </c>
      <c r="Q216" s="4">
        <f>Q217</f>
        <v>1218.2</v>
      </c>
      <c r="R216" s="4">
        <f t="shared" ref="R216:U217" si="513">R217</f>
        <v>0</v>
      </c>
      <c r="S216" s="4">
        <f t="shared" si="513"/>
        <v>1218.2</v>
      </c>
      <c r="T216" s="4">
        <f t="shared" si="513"/>
        <v>0</v>
      </c>
      <c r="U216" s="4">
        <f t="shared" si="513"/>
        <v>1218.2</v>
      </c>
      <c r="V216" s="4">
        <f t="shared" si="512"/>
        <v>0</v>
      </c>
      <c r="W216" s="4">
        <f t="shared" si="512"/>
        <v>1218.2</v>
      </c>
      <c r="X216" s="4">
        <f t="shared" si="512"/>
        <v>0</v>
      </c>
      <c r="Y216" s="4">
        <f t="shared" si="512"/>
        <v>1218.2</v>
      </c>
      <c r="Z216" s="4">
        <f t="shared" si="512"/>
        <v>0</v>
      </c>
      <c r="AA216" s="4">
        <f t="shared" si="512"/>
        <v>1218.2</v>
      </c>
      <c r="AB216" s="4">
        <f t="shared" si="512"/>
        <v>0</v>
      </c>
      <c r="AC216" s="4">
        <f t="shared" si="512"/>
        <v>1218.2</v>
      </c>
      <c r="AD216" s="4">
        <f>AD217</f>
        <v>1096</v>
      </c>
      <c r="AE216" s="4">
        <f t="shared" ref="AE216:AN217" si="514">AE217</f>
        <v>0</v>
      </c>
      <c r="AF216" s="4">
        <f t="shared" si="514"/>
        <v>1096</v>
      </c>
      <c r="AG216" s="4">
        <f t="shared" si="514"/>
        <v>0</v>
      </c>
      <c r="AH216" s="4">
        <f t="shared" si="514"/>
        <v>1096</v>
      </c>
      <c r="AI216" s="4">
        <f t="shared" si="514"/>
        <v>0</v>
      </c>
      <c r="AJ216" s="4">
        <f t="shared" si="514"/>
        <v>1096</v>
      </c>
      <c r="AK216" s="4">
        <f t="shared" si="514"/>
        <v>0</v>
      </c>
      <c r="AL216" s="4">
        <f t="shared" si="514"/>
        <v>1096</v>
      </c>
      <c r="AM216" s="4">
        <f t="shared" si="514"/>
        <v>0</v>
      </c>
      <c r="AN216" s="4">
        <f t="shared" si="514"/>
        <v>1096</v>
      </c>
      <c r="AO216" s="95"/>
    </row>
    <row r="217" spans="1:41" ht="31.5" outlineLevel="5" x14ac:dyDescent="0.25">
      <c r="A217" s="102" t="s">
        <v>128</v>
      </c>
      <c r="B217" s="102"/>
      <c r="C217" s="18" t="s">
        <v>129</v>
      </c>
      <c r="D217" s="4">
        <f>D218</f>
        <v>1218.2</v>
      </c>
      <c r="E217" s="4">
        <f t="shared" si="512"/>
        <v>0</v>
      </c>
      <c r="F217" s="4">
        <f t="shared" si="512"/>
        <v>1218.2</v>
      </c>
      <c r="G217" s="4">
        <f t="shared" si="512"/>
        <v>0</v>
      </c>
      <c r="H217" s="4">
        <f t="shared" si="512"/>
        <v>1218.2</v>
      </c>
      <c r="I217" s="4">
        <f t="shared" si="512"/>
        <v>0</v>
      </c>
      <c r="J217" s="4">
        <f t="shared" si="512"/>
        <v>1218.2</v>
      </c>
      <c r="K217" s="4">
        <f t="shared" si="512"/>
        <v>0</v>
      </c>
      <c r="L217" s="4">
        <f t="shared" si="512"/>
        <v>1218.2</v>
      </c>
      <c r="M217" s="4">
        <f t="shared" si="512"/>
        <v>125.99157</v>
      </c>
      <c r="N217" s="4">
        <f t="shared" si="512"/>
        <v>1344.19157</v>
      </c>
      <c r="O217" s="4">
        <f>O218+O219</f>
        <v>0</v>
      </c>
      <c r="P217" s="4">
        <f>P218+P219</f>
        <v>1344.19157</v>
      </c>
      <c r="Q217" s="4">
        <f t="shared" si="512"/>
        <v>1218.2</v>
      </c>
      <c r="R217" s="4">
        <f t="shared" si="513"/>
        <v>0</v>
      </c>
      <c r="S217" s="4">
        <f t="shared" si="513"/>
        <v>1218.2</v>
      </c>
      <c r="T217" s="4">
        <f t="shared" si="513"/>
        <v>0</v>
      </c>
      <c r="U217" s="4">
        <f t="shared" si="513"/>
        <v>1218.2</v>
      </c>
      <c r="V217" s="4">
        <f t="shared" si="512"/>
        <v>0</v>
      </c>
      <c r="W217" s="4">
        <f t="shared" si="512"/>
        <v>1218.2</v>
      </c>
      <c r="X217" s="4">
        <f t="shared" si="512"/>
        <v>0</v>
      </c>
      <c r="Y217" s="4">
        <f t="shared" si="512"/>
        <v>1218.2</v>
      </c>
      <c r="Z217" s="4">
        <f t="shared" si="512"/>
        <v>0</v>
      </c>
      <c r="AA217" s="4">
        <f t="shared" si="512"/>
        <v>1218.2</v>
      </c>
      <c r="AB217" s="4">
        <f t="shared" si="512"/>
        <v>0</v>
      </c>
      <c r="AC217" s="4">
        <f t="shared" si="512"/>
        <v>1218.2</v>
      </c>
      <c r="AD217" s="4">
        <f t="shared" si="512"/>
        <v>1096</v>
      </c>
      <c r="AE217" s="4">
        <f t="shared" si="514"/>
        <v>0</v>
      </c>
      <c r="AF217" s="4">
        <f t="shared" si="514"/>
        <v>1096</v>
      </c>
      <c r="AG217" s="4">
        <f t="shared" si="514"/>
        <v>0</v>
      </c>
      <c r="AH217" s="4">
        <f t="shared" si="514"/>
        <v>1096</v>
      </c>
      <c r="AI217" s="4">
        <f t="shared" si="514"/>
        <v>0</v>
      </c>
      <c r="AJ217" s="4">
        <f t="shared" si="514"/>
        <v>1096</v>
      </c>
      <c r="AK217" s="4">
        <f t="shared" si="514"/>
        <v>0</v>
      </c>
      <c r="AL217" s="4">
        <f t="shared" si="514"/>
        <v>1096</v>
      </c>
      <c r="AM217" s="4">
        <f t="shared" si="514"/>
        <v>0</v>
      </c>
      <c r="AN217" s="4">
        <f t="shared" si="514"/>
        <v>1096</v>
      </c>
      <c r="AO217" s="95"/>
    </row>
    <row r="218" spans="1:41" ht="31.5" outlineLevel="7" x14ac:dyDescent="0.25">
      <c r="A218" s="103" t="s">
        <v>128</v>
      </c>
      <c r="B218" s="103" t="s">
        <v>11</v>
      </c>
      <c r="C218" s="17" t="s">
        <v>12</v>
      </c>
      <c r="D218" s="5">
        <v>1218.2</v>
      </c>
      <c r="E218" s="5"/>
      <c r="F218" s="5">
        <f>SUM(D218:E218)</f>
        <v>1218.2</v>
      </c>
      <c r="G218" s="5"/>
      <c r="H218" s="5">
        <f>SUM(F218:G218)</f>
        <v>1218.2</v>
      </c>
      <c r="I218" s="5"/>
      <c r="J218" s="5">
        <f>SUM(H218:I218)</f>
        <v>1218.2</v>
      </c>
      <c r="K218" s="5"/>
      <c r="L218" s="5">
        <f>SUM(J218:K218)</f>
        <v>1218.2</v>
      </c>
      <c r="M218" s="5">
        <f>100+25.99157</f>
        <v>125.99157</v>
      </c>
      <c r="N218" s="5">
        <f>SUM(L218:M218)</f>
        <v>1344.19157</v>
      </c>
      <c r="O218" s="5">
        <v>-26</v>
      </c>
      <c r="P218" s="5">
        <f>SUM(N218:O218)</f>
        <v>1318.19157</v>
      </c>
      <c r="Q218" s="5">
        <v>1218.2</v>
      </c>
      <c r="R218" s="5"/>
      <c r="S218" s="5">
        <f>SUM(Q218:R218)</f>
        <v>1218.2</v>
      </c>
      <c r="T218" s="5"/>
      <c r="U218" s="5">
        <f>SUM(S218:T218)</f>
        <v>1218.2</v>
      </c>
      <c r="V218" s="5"/>
      <c r="W218" s="5">
        <f>SUM(U218:V218)</f>
        <v>1218.2</v>
      </c>
      <c r="X218" s="5"/>
      <c r="Y218" s="5">
        <f>SUM(W218:X218)</f>
        <v>1218.2</v>
      </c>
      <c r="Z218" s="5"/>
      <c r="AA218" s="5">
        <f>SUM(Y218:Z218)</f>
        <v>1218.2</v>
      </c>
      <c r="AB218" s="5"/>
      <c r="AC218" s="5">
        <f>SUM(AA218:AB218)</f>
        <v>1218.2</v>
      </c>
      <c r="AD218" s="5">
        <v>1096</v>
      </c>
      <c r="AE218" s="5"/>
      <c r="AF218" s="5">
        <f>SUM(AD218:AE218)</f>
        <v>1096</v>
      </c>
      <c r="AG218" s="5"/>
      <c r="AH218" s="5">
        <f>SUM(AF218:AG218)</f>
        <v>1096</v>
      </c>
      <c r="AI218" s="5"/>
      <c r="AJ218" s="5">
        <f>SUM(AH218:AI218)</f>
        <v>1096</v>
      </c>
      <c r="AK218" s="5"/>
      <c r="AL218" s="5">
        <f>SUM(AJ218:AK218)</f>
        <v>1096</v>
      </c>
      <c r="AM218" s="5"/>
      <c r="AN218" s="5">
        <f>SUM(AL218:AM218)</f>
        <v>1096</v>
      </c>
      <c r="AO218" s="95"/>
    </row>
    <row r="219" spans="1:41" ht="31.5" outlineLevel="7" x14ac:dyDescent="0.25">
      <c r="A219" s="103" t="s">
        <v>128</v>
      </c>
      <c r="B219" s="103" t="s">
        <v>92</v>
      </c>
      <c r="C219" s="17" t="s">
        <v>93</v>
      </c>
      <c r="D219" s="5"/>
      <c r="E219" s="5"/>
      <c r="F219" s="5"/>
      <c r="G219" s="5"/>
      <c r="H219" s="5"/>
      <c r="I219" s="5"/>
      <c r="J219" s="5"/>
      <c r="K219" s="5"/>
      <c r="L219" s="5"/>
      <c r="M219" s="5"/>
      <c r="N219" s="5"/>
      <c r="O219" s="5">
        <v>26</v>
      </c>
      <c r="P219" s="5">
        <f>SUM(N219:O219)</f>
        <v>26</v>
      </c>
      <c r="Q219" s="5"/>
      <c r="R219" s="5"/>
      <c r="S219" s="5"/>
      <c r="T219" s="5"/>
      <c r="U219" s="5"/>
      <c r="V219" s="5"/>
      <c r="W219" s="5"/>
      <c r="X219" s="5"/>
      <c r="Y219" s="5"/>
      <c r="Z219" s="5"/>
      <c r="AA219" s="5"/>
      <c r="AB219" s="5"/>
      <c r="AC219" s="5"/>
      <c r="AD219" s="5"/>
      <c r="AE219" s="5"/>
      <c r="AF219" s="5"/>
      <c r="AG219" s="5"/>
      <c r="AH219" s="5"/>
      <c r="AI219" s="5"/>
      <c r="AJ219" s="5"/>
      <c r="AK219" s="5"/>
      <c r="AL219" s="5"/>
      <c r="AM219" s="5"/>
      <c r="AN219" s="5"/>
      <c r="AO219" s="95"/>
    </row>
    <row r="220" spans="1:41" ht="31.5" outlineLevel="4" x14ac:dyDescent="0.25">
      <c r="A220" s="102" t="s">
        <v>137</v>
      </c>
      <c r="B220" s="102"/>
      <c r="C220" s="18" t="s">
        <v>138</v>
      </c>
      <c r="D220" s="4">
        <f>D221+D224+D227</f>
        <v>12592.799999999997</v>
      </c>
      <c r="E220" s="4">
        <f t="shared" ref="E220:AH220" si="515">E221+E224+E227</f>
        <v>0</v>
      </c>
      <c r="F220" s="4">
        <f t="shared" si="515"/>
        <v>12592.799999999997</v>
      </c>
      <c r="G220" s="4">
        <f t="shared" si="515"/>
        <v>0</v>
      </c>
      <c r="H220" s="4">
        <f t="shared" si="515"/>
        <v>12592.799999999997</v>
      </c>
      <c r="I220" s="4">
        <f t="shared" si="515"/>
        <v>1282.96837</v>
      </c>
      <c r="J220" s="4">
        <f t="shared" si="515"/>
        <v>13875.768369999998</v>
      </c>
      <c r="K220" s="4">
        <f t="shared" ref="K220:L220" si="516">K221+K224+K227</f>
        <v>0</v>
      </c>
      <c r="L220" s="4">
        <f t="shared" si="516"/>
        <v>13875.768369999998</v>
      </c>
      <c r="M220" s="4">
        <f t="shared" ref="M220:N220" si="517">M221+M224+M227</f>
        <v>152</v>
      </c>
      <c r="N220" s="4">
        <f t="shared" si="517"/>
        <v>14027.768369999998</v>
      </c>
      <c r="O220" s="4">
        <f t="shared" ref="O220:P220" si="518">O221+O224+O227</f>
        <v>1071.5537300000001</v>
      </c>
      <c r="P220" s="4">
        <f t="shared" si="518"/>
        <v>15099.322099999998</v>
      </c>
      <c r="Q220" s="4">
        <f t="shared" si="515"/>
        <v>12461.499999999998</v>
      </c>
      <c r="R220" s="4">
        <f t="shared" si="515"/>
        <v>0</v>
      </c>
      <c r="S220" s="4">
        <f t="shared" si="515"/>
        <v>12461.499999999998</v>
      </c>
      <c r="T220" s="4">
        <f t="shared" si="515"/>
        <v>0</v>
      </c>
      <c r="U220" s="4">
        <f t="shared" si="515"/>
        <v>12461.499999999998</v>
      </c>
      <c r="V220" s="4">
        <f t="shared" si="515"/>
        <v>0</v>
      </c>
      <c r="W220" s="4">
        <f t="shared" si="515"/>
        <v>12461.499999999998</v>
      </c>
      <c r="X220" s="4">
        <f t="shared" si="515"/>
        <v>0</v>
      </c>
      <c r="Y220" s="4">
        <f t="shared" si="515"/>
        <v>12461.499999999998</v>
      </c>
      <c r="Z220" s="4">
        <f t="shared" ref="Z220:AA220" si="519">Z221+Z224+Z227</f>
        <v>0</v>
      </c>
      <c r="AA220" s="4">
        <f t="shared" si="519"/>
        <v>12461.499999999998</v>
      </c>
      <c r="AB220" s="4">
        <f t="shared" ref="AB220:AC220" si="520">AB221+AB224+AB227</f>
        <v>0</v>
      </c>
      <c r="AC220" s="4">
        <f t="shared" si="520"/>
        <v>12461.499999999998</v>
      </c>
      <c r="AD220" s="4">
        <f t="shared" si="515"/>
        <v>11296.099999999999</v>
      </c>
      <c r="AE220" s="4">
        <f t="shared" si="515"/>
        <v>0</v>
      </c>
      <c r="AF220" s="4">
        <f t="shared" si="515"/>
        <v>11296.099999999999</v>
      </c>
      <c r="AG220" s="4">
        <f t="shared" si="515"/>
        <v>0</v>
      </c>
      <c r="AH220" s="4">
        <f t="shared" si="515"/>
        <v>11296.099999999999</v>
      </c>
      <c r="AI220" s="4">
        <f t="shared" ref="AI220:AN220" si="521">AI221+AI224+AI227</f>
        <v>0</v>
      </c>
      <c r="AJ220" s="4">
        <f t="shared" si="521"/>
        <v>11296.099999999999</v>
      </c>
      <c r="AK220" s="4">
        <f t="shared" si="521"/>
        <v>0</v>
      </c>
      <c r="AL220" s="4">
        <f t="shared" si="521"/>
        <v>11296.099999999999</v>
      </c>
      <c r="AM220" s="4">
        <f t="shared" si="521"/>
        <v>0</v>
      </c>
      <c r="AN220" s="4">
        <f t="shared" si="521"/>
        <v>11296.099999999999</v>
      </c>
      <c r="AO220" s="95"/>
    </row>
    <row r="221" spans="1:41" ht="31.5" outlineLevel="5" x14ac:dyDescent="0.25">
      <c r="A221" s="102" t="s">
        <v>139</v>
      </c>
      <c r="B221" s="102"/>
      <c r="C221" s="18" t="s">
        <v>140</v>
      </c>
      <c r="D221" s="4">
        <f>D222+D223</f>
        <v>10988.199999999999</v>
      </c>
      <c r="E221" s="4">
        <f t="shared" ref="E221:L221" si="522">E222+E223</f>
        <v>0</v>
      </c>
      <c r="F221" s="4">
        <f t="shared" si="522"/>
        <v>10988.199999999999</v>
      </c>
      <c r="G221" s="4">
        <f t="shared" si="522"/>
        <v>0</v>
      </c>
      <c r="H221" s="4">
        <f t="shared" si="522"/>
        <v>10988.199999999999</v>
      </c>
      <c r="I221" s="4">
        <f t="shared" si="522"/>
        <v>1282.96837</v>
      </c>
      <c r="J221" s="4">
        <f t="shared" si="522"/>
        <v>12271.168369999999</v>
      </c>
      <c r="K221" s="4">
        <f t="shared" si="522"/>
        <v>0</v>
      </c>
      <c r="L221" s="4">
        <f t="shared" si="522"/>
        <v>12271.168369999999</v>
      </c>
      <c r="M221" s="4">
        <f t="shared" ref="M221:N221" si="523">M222+M223</f>
        <v>117</v>
      </c>
      <c r="N221" s="4">
        <f t="shared" si="523"/>
        <v>12388.168369999999</v>
      </c>
      <c r="O221" s="4">
        <f t="shared" ref="O221:P221" si="524">O222+O223</f>
        <v>1071.5537300000001</v>
      </c>
      <c r="P221" s="4">
        <f t="shared" si="524"/>
        <v>13459.722099999999</v>
      </c>
      <c r="Q221" s="4">
        <f>Q222+Q223</f>
        <v>10988.199999999999</v>
      </c>
      <c r="R221" s="4">
        <f t="shared" ref="R221:Y221" si="525">R222+R223</f>
        <v>0</v>
      </c>
      <c r="S221" s="4">
        <f t="shared" si="525"/>
        <v>10988.199999999999</v>
      </c>
      <c r="T221" s="4">
        <f t="shared" si="525"/>
        <v>0</v>
      </c>
      <c r="U221" s="4">
        <f t="shared" si="525"/>
        <v>10988.199999999999</v>
      </c>
      <c r="V221" s="4">
        <f t="shared" si="525"/>
        <v>0</v>
      </c>
      <c r="W221" s="4">
        <f t="shared" si="525"/>
        <v>10988.199999999999</v>
      </c>
      <c r="X221" s="4">
        <f t="shared" si="525"/>
        <v>0</v>
      </c>
      <c r="Y221" s="4">
        <f t="shared" si="525"/>
        <v>10988.199999999999</v>
      </c>
      <c r="Z221" s="4">
        <f t="shared" ref="Z221:AA221" si="526">Z222+Z223</f>
        <v>0</v>
      </c>
      <c r="AA221" s="4">
        <f t="shared" si="526"/>
        <v>10988.199999999999</v>
      </c>
      <c r="AB221" s="4">
        <f t="shared" ref="AB221:AC221" si="527">AB222+AB223</f>
        <v>0</v>
      </c>
      <c r="AC221" s="4">
        <f t="shared" si="527"/>
        <v>10988.199999999999</v>
      </c>
      <c r="AD221" s="4">
        <f>AD222+AD223</f>
        <v>9832.7999999999993</v>
      </c>
      <c r="AE221" s="4">
        <f t="shared" ref="AE221:AH221" si="528">AE222+AE223</f>
        <v>0</v>
      </c>
      <c r="AF221" s="4">
        <f t="shared" si="528"/>
        <v>9832.7999999999993</v>
      </c>
      <c r="AG221" s="4">
        <f t="shared" si="528"/>
        <v>0</v>
      </c>
      <c r="AH221" s="4">
        <f t="shared" si="528"/>
        <v>9832.7999999999993</v>
      </c>
      <c r="AI221" s="4">
        <f t="shared" ref="AI221:AN221" si="529">AI222+AI223</f>
        <v>0</v>
      </c>
      <c r="AJ221" s="4">
        <f t="shared" si="529"/>
        <v>9832.7999999999993</v>
      </c>
      <c r="AK221" s="4">
        <f t="shared" si="529"/>
        <v>0</v>
      </c>
      <c r="AL221" s="4">
        <f t="shared" si="529"/>
        <v>9832.7999999999993</v>
      </c>
      <c r="AM221" s="4">
        <f t="shared" si="529"/>
        <v>0</v>
      </c>
      <c r="AN221" s="4">
        <f t="shared" si="529"/>
        <v>9832.7999999999993</v>
      </c>
      <c r="AO221" s="95"/>
    </row>
    <row r="222" spans="1:41" ht="31.5" hidden="1" outlineLevel="7" x14ac:dyDescent="0.25">
      <c r="A222" s="103" t="s">
        <v>139</v>
      </c>
      <c r="B222" s="103" t="s">
        <v>11</v>
      </c>
      <c r="C222" s="17" t="s">
        <v>12</v>
      </c>
      <c r="D222" s="5">
        <v>32.799999999999997</v>
      </c>
      <c r="E222" s="5"/>
      <c r="F222" s="5">
        <f>SUM(D222:E222)</f>
        <v>32.799999999999997</v>
      </c>
      <c r="G222" s="5"/>
      <c r="H222" s="5">
        <f>SUM(F222:G222)</f>
        <v>32.799999999999997</v>
      </c>
      <c r="I222" s="5"/>
      <c r="J222" s="5">
        <f>SUM(H222:I222)</f>
        <v>32.799999999999997</v>
      </c>
      <c r="K222" s="5"/>
      <c r="L222" s="5">
        <f>SUM(J222:K222)</f>
        <v>32.799999999999997</v>
      </c>
      <c r="M222" s="5">
        <v>117</v>
      </c>
      <c r="N222" s="5">
        <f>SUM(L222:M222)</f>
        <v>149.80000000000001</v>
      </c>
      <c r="O222" s="5"/>
      <c r="P222" s="5">
        <f>SUM(N222:O222)</f>
        <v>149.80000000000001</v>
      </c>
      <c r="Q222" s="5">
        <v>32.799999999999997</v>
      </c>
      <c r="R222" s="5"/>
      <c r="S222" s="5">
        <f>SUM(Q222:R222)</f>
        <v>32.799999999999997</v>
      </c>
      <c r="T222" s="5"/>
      <c r="U222" s="5">
        <f>SUM(S222:T222)</f>
        <v>32.799999999999997</v>
      </c>
      <c r="V222" s="5"/>
      <c r="W222" s="5">
        <f>SUM(U222:V222)</f>
        <v>32.799999999999997</v>
      </c>
      <c r="X222" s="5"/>
      <c r="Y222" s="5">
        <f>SUM(W222:X222)</f>
        <v>32.799999999999997</v>
      </c>
      <c r="Z222" s="5"/>
      <c r="AA222" s="5">
        <f>SUM(Y222:Z222)</f>
        <v>32.799999999999997</v>
      </c>
      <c r="AB222" s="5"/>
      <c r="AC222" s="5">
        <f>SUM(AA222:AB222)</f>
        <v>32.799999999999997</v>
      </c>
      <c r="AD222" s="5">
        <v>32.799999999999997</v>
      </c>
      <c r="AE222" s="5"/>
      <c r="AF222" s="5">
        <f>SUM(AD222:AE222)</f>
        <v>32.799999999999997</v>
      </c>
      <c r="AG222" s="5"/>
      <c r="AH222" s="5">
        <f>SUM(AF222:AG222)</f>
        <v>32.799999999999997</v>
      </c>
      <c r="AI222" s="5"/>
      <c r="AJ222" s="5">
        <f>SUM(AH222:AI222)</f>
        <v>32.799999999999997</v>
      </c>
      <c r="AK222" s="5"/>
      <c r="AL222" s="5">
        <f>SUM(AJ222:AK222)</f>
        <v>32.799999999999997</v>
      </c>
      <c r="AM222" s="5"/>
      <c r="AN222" s="5">
        <f>SUM(AL222:AM222)</f>
        <v>32.799999999999997</v>
      </c>
      <c r="AO222" s="95"/>
    </row>
    <row r="223" spans="1:41" ht="31.5" outlineLevel="7" x14ac:dyDescent="0.25">
      <c r="A223" s="103" t="s">
        <v>139</v>
      </c>
      <c r="B223" s="103" t="s">
        <v>92</v>
      </c>
      <c r="C223" s="17" t="s">
        <v>93</v>
      </c>
      <c r="D223" s="5">
        <v>10955.4</v>
      </c>
      <c r="E223" s="5"/>
      <c r="F223" s="5">
        <f>SUM(D223:E223)</f>
        <v>10955.4</v>
      </c>
      <c r="G223" s="5"/>
      <c r="H223" s="5">
        <f>SUM(F223:G223)</f>
        <v>10955.4</v>
      </c>
      <c r="I223" s="5">
        <v>1282.96837</v>
      </c>
      <c r="J223" s="5">
        <f>SUM(H223:I223)</f>
        <v>12238.36837</v>
      </c>
      <c r="K223" s="5"/>
      <c r="L223" s="5">
        <f>SUM(J223:K223)</f>
        <v>12238.36837</v>
      </c>
      <c r="M223" s="5"/>
      <c r="N223" s="5">
        <f>SUM(L223:M223)</f>
        <v>12238.36837</v>
      </c>
      <c r="O223" s="5">
        <v>1071.5537300000001</v>
      </c>
      <c r="P223" s="5">
        <f>SUM(N223:O223)</f>
        <v>13309.9221</v>
      </c>
      <c r="Q223" s="5">
        <v>10955.4</v>
      </c>
      <c r="R223" s="5"/>
      <c r="S223" s="5">
        <f>SUM(Q223:R223)</f>
        <v>10955.4</v>
      </c>
      <c r="T223" s="5"/>
      <c r="U223" s="5">
        <f>SUM(S223:T223)</f>
        <v>10955.4</v>
      </c>
      <c r="V223" s="5"/>
      <c r="W223" s="5">
        <f>SUM(U223:V223)</f>
        <v>10955.4</v>
      </c>
      <c r="X223" s="5"/>
      <c r="Y223" s="5">
        <f>SUM(W223:X223)</f>
        <v>10955.4</v>
      </c>
      <c r="Z223" s="5"/>
      <c r="AA223" s="5">
        <f>SUM(Y223:Z223)</f>
        <v>10955.4</v>
      </c>
      <c r="AB223" s="5"/>
      <c r="AC223" s="5">
        <f>SUM(AA223:AB223)</f>
        <v>10955.4</v>
      </c>
      <c r="AD223" s="5">
        <v>9800</v>
      </c>
      <c r="AE223" s="5"/>
      <c r="AF223" s="5">
        <f>SUM(AD223:AE223)</f>
        <v>9800</v>
      </c>
      <c r="AG223" s="5"/>
      <c r="AH223" s="5">
        <f>SUM(AF223:AG223)</f>
        <v>9800</v>
      </c>
      <c r="AI223" s="5"/>
      <c r="AJ223" s="5">
        <f>SUM(AH223:AI223)</f>
        <v>9800</v>
      </c>
      <c r="AK223" s="5"/>
      <c r="AL223" s="5">
        <f>SUM(AJ223:AK223)</f>
        <v>9800</v>
      </c>
      <c r="AM223" s="5"/>
      <c r="AN223" s="5">
        <f>SUM(AL223:AM223)</f>
        <v>9800</v>
      </c>
      <c r="AO223" s="95"/>
    </row>
    <row r="224" spans="1:41" ht="15.75" hidden="1" outlineLevel="5" x14ac:dyDescent="0.25">
      <c r="A224" s="102" t="s">
        <v>178</v>
      </c>
      <c r="B224" s="102"/>
      <c r="C224" s="18" t="s">
        <v>179</v>
      </c>
      <c r="D224" s="4">
        <f>D225+D226</f>
        <v>263.3</v>
      </c>
      <c r="E224" s="4">
        <f t="shared" ref="E224:L224" si="530">E225+E226</f>
        <v>0</v>
      </c>
      <c r="F224" s="4">
        <f t="shared" si="530"/>
        <v>263.3</v>
      </c>
      <c r="G224" s="4">
        <f t="shared" si="530"/>
        <v>0</v>
      </c>
      <c r="H224" s="4">
        <f t="shared" si="530"/>
        <v>263.3</v>
      </c>
      <c r="I224" s="4">
        <f t="shared" si="530"/>
        <v>0</v>
      </c>
      <c r="J224" s="4">
        <f t="shared" si="530"/>
        <v>263.3</v>
      </c>
      <c r="K224" s="4">
        <f t="shared" si="530"/>
        <v>0</v>
      </c>
      <c r="L224" s="4">
        <f t="shared" si="530"/>
        <v>263.3</v>
      </c>
      <c r="M224" s="4">
        <f t="shared" ref="M224:N224" si="531">M225+M226</f>
        <v>35</v>
      </c>
      <c r="N224" s="4">
        <f t="shared" si="531"/>
        <v>298.3</v>
      </c>
      <c r="O224" s="4">
        <f t="shared" ref="O224:P224" si="532">O225+O226</f>
        <v>0</v>
      </c>
      <c r="P224" s="4">
        <f t="shared" si="532"/>
        <v>298.3</v>
      </c>
      <c r="Q224" s="4">
        <f>Q225+Q226</f>
        <v>263.3</v>
      </c>
      <c r="R224" s="4">
        <f t="shared" ref="R224:Y224" si="533">R225+R226</f>
        <v>0</v>
      </c>
      <c r="S224" s="4">
        <f t="shared" si="533"/>
        <v>263.3</v>
      </c>
      <c r="T224" s="4">
        <f t="shared" si="533"/>
        <v>0</v>
      </c>
      <c r="U224" s="4">
        <f t="shared" si="533"/>
        <v>263.3</v>
      </c>
      <c r="V224" s="4">
        <f t="shared" si="533"/>
        <v>0</v>
      </c>
      <c r="W224" s="4">
        <f t="shared" si="533"/>
        <v>263.3</v>
      </c>
      <c r="X224" s="4">
        <f t="shared" si="533"/>
        <v>0</v>
      </c>
      <c r="Y224" s="4">
        <f t="shared" si="533"/>
        <v>263.3</v>
      </c>
      <c r="Z224" s="4">
        <f t="shared" ref="Z224:AA224" si="534">Z225+Z226</f>
        <v>0</v>
      </c>
      <c r="AA224" s="4">
        <f t="shared" si="534"/>
        <v>263.3</v>
      </c>
      <c r="AB224" s="4">
        <f t="shared" ref="AB224:AC224" si="535">AB225+AB226</f>
        <v>0</v>
      </c>
      <c r="AC224" s="4">
        <f t="shared" si="535"/>
        <v>263.3</v>
      </c>
      <c r="AD224" s="4">
        <f>AD225+AD226</f>
        <v>263.3</v>
      </c>
      <c r="AE224" s="4">
        <f t="shared" ref="AE224:AH224" si="536">AE225+AE226</f>
        <v>0</v>
      </c>
      <c r="AF224" s="4">
        <f t="shared" si="536"/>
        <v>263.3</v>
      </c>
      <c r="AG224" s="4">
        <f t="shared" si="536"/>
        <v>0</v>
      </c>
      <c r="AH224" s="4">
        <f t="shared" si="536"/>
        <v>263.3</v>
      </c>
      <c r="AI224" s="4">
        <f t="shared" ref="AI224:AN224" si="537">AI225+AI226</f>
        <v>0</v>
      </c>
      <c r="AJ224" s="4">
        <f t="shared" si="537"/>
        <v>263.3</v>
      </c>
      <c r="AK224" s="4">
        <f t="shared" si="537"/>
        <v>0</v>
      </c>
      <c r="AL224" s="4">
        <f t="shared" si="537"/>
        <v>263.3</v>
      </c>
      <c r="AM224" s="4">
        <f t="shared" si="537"/>
        <v>0</v>
      </c>
      <c r="AN224" s="4">
        <f t="shared" si="537"/>
        <v>263.3</v>
      </c>
      <c r="AO224" s="95"/>
    </row>
    <row r="225" spans="1:41" ht="31.5" hidden="1" outlineLevel="7" x14ac:dyDescent="0.25">
      <c r="A225" s="103" t="s">
        <v>178</v>
      </c>
      <c r="B225" s="103" t="s">
        <v>11</v>
      </c>
      <c r="C225" s="17" t="s">
        <v>12</v>
      </c>
      <c r="D225" s="5">
        <v>145</v>
      </c>
      <c r="E225" s="5"/>
      <c r="F225" s="5">
        <f t="shared" ref="F225:F226" si="538">SUM(D225:E225)</f>
        <v>145</v>
      </c>
      <c r="G225" s="5"/>
      <c r="H225" s="5">
        <f t="shared" ref="H225:H226" si="539">SUM(F225:G225)</f>
        <v>145</v>
      </c>
      <c r="I225" s="5"/>
      <c r="J225" s="5">
        <f t="shared" ref="J225:J226" si="540">SUM(H225:I225)</f>
        <v>145</v>
      </c>
      <c r="K225" s="5">
        <v>118.3</v>
      </c>
      <c r="L225" s="5">
        <f t="shared" ref="L225" si="541">SUM(J225:K225)</f>
        <v>263.3</v>
      </c>
      <c r="M225" s="5">
        <v>35</v>
      </c>
      <c r="N225" s="5">
        <f t="shared" ref="N225" si="542">SUM(L225:M225)</f>
        <v>298.3</v>
      </c>
      <c r="O225" s="5"/>
      <c r="P225" s="5">
        <f t="shared" ref="P225" si="543">SUM(N225:O225)</f>
        <v>298.3</v>
      </c>
      <c r="Q225" s="5">
        <v>145</v>
      </c>
      <c r="R225" s="5"/>
      <c r="S225" s="5">
        <f t="shared" ref="S225:S226" si="544">SUM(Q225:R225)</f>
        <v>145</v>
      </c>
      <c r="T225" s="5"/>
      <c r="U225" s="5">
        <f t="shared" ref="U225:U226" si="545">SUM(S225:T225)</f>
        <v>145</v>
      </c>
      <c r="V225" s="5"/>
      <c r="W225" s="5">
        <f t="shared" ref="W225:W226" si="546">SUM(U225:V225)</f>
        <v>145</v>
      </c>
      <c r="X225" s="5"/>
      <c r="Y225" s="5">
        <f t="shared" ref="Y225:Y226" si="547">SUM(W225:X225)</f>
        <v>145</v>
      </c>
      <c r="Z225" s="5"/>
      <c r="AA225" s="5">
        <f t="shared" ref="AA225:AA226" si="548">SUM(Y225:Z225)</f>
        <v>145</v>
      </c>
      <c r="AB225" s="5"/>
      <c r="AC225" s="5">
        <f t="shared" ref="AC225:AC226" si="549">SUM(AA225:AB225)</f>
        <v>145</v>
      </c>
      <c r="AD225" s="5">
        <v>145</v>
      </c>
      <c r="AE225" s="5"/>
      <c r="AF225" s="5">
        <f t="shared" ref="AF225:AF226" si="550">SUM(AD225:AE225)</f>
        <v>145</v>
      </c>
      <c r="AG225" s="5"/>
      <c r="AH225" s="5">
        <f t="shared" ref="AH225:AH226" si="551">SUM(AF225:AG225)</f>
        <v>145</v>
      </c>
      <c r="AI225" s="5"/>
      <c r="AJ225" s="5">
        <f t="shared" ref="AJ225:AJ226" si="552">SUM(AH225:AI225)</f>
        <v>145</v>
      </c>
      <c r="AK225" s="5"/>
      <c r="AL225" s="5">
        <f t="shared" ref="AL225:AL226" si="553">SUM(AJ225:AK225)</f>
        <v>145</v>
      </c>
      <c r="AM225" s="5"/>
      <c r="AN225" s="5">
        <f t="shared" ref="AN225:AN226" si="554">SUM(AL225:AM225)</f>
        <v>145</v>
      </c>
      <c r="AO225" s="95"/>
    </row>
    <row r="226" spans="1:41" ht="31.5" hidden="1" outlineLevel="7" x14ac:dyDescent="0.25">
      <c r="A226" s="103" t="s">
        <v>178</v>
      </c>
      <c r="B226" s="103" t="s">
        <v>92</v>
      </c>
      <c r="C226" s="17" t="s">
        <v>93</v>
      </c>
      <c r="D226" s="5">
        <v>118.3</v>
      </c>
      <c r="E226" s="5"/>
      <c r="F226" s="5">
        <f t="shared" si="538"/>
        <v>118.3</v>
      </c>
      <c r="G226" s="5"/>
      <c r="H226" s="5">
        <f t="shared" si="539"/>
        <v>118.3</v>
      </c>
      <c r="I226" s="5"/>
      <c r="J226" s="5">
        <f t="shared" si="540"/>
        <v>118.3</v>
      </c>
      <c r="K226" s="5">
        <v>-118.3</v>
      </c>
      <c r="L226" s="5"/>
      <c r="M226" s="5"/>
      <c r="N226" s="5"/>
      <c r="O226" s="5"/>
      <c r="P226" s="5"/>
      <c r="Q226" s="5">
        <v>118.3</v>
      </c>
      <c r="R226" s="5"/>
      <c r="S226" s="5">
        <f t="shared" si="544"/>
        <v>118.3</v>
      </c>
      <c r="T226" s="5"/>
      <c r="U226" s="5">
        <f t="shared" si="545"/>
        <v>118.3</v>
      </c>
      <c r="V226" s="5"/>
      <c r="W226" s="5">
        <f t="shared" si="546"/>
        <v>118.3</v>
      </c>
      <c r="X226" s="5"/>
      <c r="Y226" s="5">
        <f t="shared" si="547"/>
        <v>118.3</v>
      </c>
      <c r="Z226" s="5"/>
      <c r="AA226" s="5">
        <f t="shared" si="548"/>
        <v>118.3</v>
      </c>
      <c r="AB226" s="5"/>
      <c r="AC226" s="5">
        <f t="shared" si="549"/>
        <v>118.3</v>
      </c>
      <c r="AD226" s="5">
        <v>118.3</v>
      </c>
      <c r="AE226" s="5"/>
      <c r="AF226" s="5">
        <f t="shared" si="550"/>
        <v>118.3</v>
      </c>
      <c r="AG226" s="5"/>
      <c r="AH226" s="5">
        <f t="shared" si="551"/>
        <v>118.3</v>
      </c>
      <c r="AI226" s="5"/>
      <c r="AJ226" s="5">
        <f t="shared" si="552"/>
        <v>118.3</v>
      </c>
      <c r="AK226" s="5"/>
      <c r="AL226" s="5">
        <f t="shared" si="553"/>
        <v>118.3</v>
      </c>
      <c r="AM226" s="5"/>
      <c r="AN226" s="5">
        <f t="shared" si="554"/>
        <v>118.3</v>
      </c>
      <c r="AO226" s="95"/>
    </row>
    <row r="227" spans="1:41" ht="15.75" hidden="1" outlineLevel="5" x14ac:dyDescent="0.25">
      <c r="A227" s="102" t="s">
        <v>141</v>
      </c>
      <c r="B227" s="102"/>
      <c r="C227" s="18" t="s">
        <v>142</v>
      </c>
      <c r="D227" s="4">
        <f>D228</f>
        <v>1341.3</v>
      </c>
      <c r="E227" s="4">
        <f t="shared" ref="E227:P227" si="555">E228</f>
        <v>0</v>
      </c>
      <c r="F227" s="4">
        <f t="shared" si="555"/>
        <v>1341.3</v>
      </c>
      <c r="G227" s="4">
        <f t="shared" si="555"/>
        <v>0</v>
      </c>
      <c r="H227" s="4">
        <f t="shared" si="555"/>
        <v>1341.3</v>
      </c>
      <c r="I227" s="4">
        <f t="shared" si="555"/>
        <v>0</v>
      </c>
      <c r="J227" s="4">
        <f t="shared" si="555"/>
        <v>1341.3</v>
      </c>
      <c r="K227" s="4">
        <f t="shared" si="555"/>
        <v>0</v>
      </c>
      <c r="L227" s="4">
        <f t="shared" si="555"/>
        <v>1341.3</v>
      </c>
      <c r="M227" s="4">
        <f t="shared" si="555"/>
        <v>0</v>
      </c>
      <c r="N227" s="4">
        <f t="shared" si="555"/>
        <v>1341.3</v>
      </c>
      <c r="O227" s="4">
        <f t="shared" si="555"/>
        <v>0</v>
      </c>
      <c r="P227" s="4">
        <f t="shared" si="555"/>
        <v>1341.3</v>
      </c>
      <c r="Q227" s="4">
        <f>Q228</f>
        <v>1210</v>
      </c>
      <c r="R227" s="4">
        <f t="shared" ref="R227:AC227" si="556">R228</f>
        <v>0</v>
      </c>
      <c r="S227" s="4">
        <f t="shared" si="556"/>
        <v>1210</v>
      </c>
      <c r="T227" s="4">
        <f t="shared" si="556"/>
        <v>0</v>
      </c>
      <c r="U227" s="4">
        <f t="shared" si="556"/>
        <v>1210</v>
      </c>
      <c r="V227" s="4">
        <f t="shared" si="556"/>
        <v>0</v>
      </c>
      <c r="W227" s="4">
        <f t="shared" si="556"/>
        <v>1210</v>
      </c>
      <c r="X227" s="4">
        <f t="shared" si="556"/>
        <v>0</v>
      </c>
      <c r="Y227" s="4">
        <f t="shared" si="556"/>
        <v>1210</v>
      </c>
      <c r="Z227" s="4">
        <f t="shared" si="556"/>
        <v>0</v>
      </c>
      <c r="AA227" s="4">
        <f t="shared" si="556"/>
        <v>1210</v>
      </c>
      <c r="AB227" s="4">
        <f t="shared" si="556"/>
        <v>0</v>
      </c>
      <c r="AC227" s="4">
        <f t="shared" si="556"/>
        <v>1210</v>
      </c>
      <c r="AD227" s="4">
        <f>AD228</f>
        <v>1200</v>
      </c>
      <c r="AE227" s="4">
        <f t="shared" ref="AE227:AN227" si="557">AE228</f>
        <v>0</v>
      </c>
      <c r="AF227" s="4">
        <f t="shared" si="557"/>
        <v>1200</v>
      </c>
      <c r="AG227" s="4">
        <f t="shared" si="557"/>
        <v>0</v>
      </c>
      <c r="AH227" s="4">
        <f t="shared" si="557"/>
        <v>1200</v>
      </c>
      <c r="AI227" s="4">
        <f t="shared" si="557"/>
        <v>0</v>
      </c>
      <c r="AJ227" s="4">
        <f t="shared" si="557"/>
        <v>1200</v>
      </c>
      <c r="AK227" s="4">
        <f t="shared" si="557"/>
        <v>0</v>
      </c>
      <c r="AL227" s="4">
        <f t="shared" si="557"/>
        <v>1200</v>
      </c>
      <c r="AM227" s="4">
        <f t="shared" si="557"/>
        <v>0</v>
      </c>
      <c r="AN227" s="4">
        <f t="shared" si="557"/>
        <v>1200</v>
      </c>
      <c r="AO227" s="95"/>
    </row>
    <row r="228" spans="1:41" ht="31.5" hidden="1" outlineLevel="7" x14ac:dyDescent="0.25">
      <c r="A228" s="103" t="s">
        <v>141</v>
      </c>
      <c r="B228" s="103" t="s">
        <v>92</v>
      </c>
      <c r="C228" s="17" t="s">
        <v>93</v>
      </c>
      <c r="D228" s="5">
        <v>1341.3</v>
      </c>
      <c r="E228" s="5"/>
      <c r="F228" s="5">
        <f>SUM(D228:E228)</f>
        <v>1341.3</v>
      </c>
      <c r="G228" s="5"/>
      <c r="H228" s="5">
        <f>SUM(F228:G228)</f>
        <v>1341.3</v>
      </c>
      <c r="I228" s="5"/>
      <c r="J228" s="5">
        <f>SUM(H228:I228)</f>
        <v>1341.3</v>
      </c>
      <c r="K228" s="5"/>
      <c r="L228" s="5">
        <f>SUM(J228:K228)</f>
        <v>1341.3</v>
      </c>
      <c r="M228" s="5"/>
      <c r="N228" s="5">
        <f>SUM(L228:M228)</f>
        <v>1341.3</v>
      </c>
      <c r="O228" s="5"/>
      <c r="P228" s="5">
        <f>SUM(N228:O228)</f>
        <v>1341.3</v>
      </c>
      <c r="Q228" s="5">
        <v>1210</v>
      </c>
      <c r="R228" s="5"/>
      <c r="S228" s="5">
        <f>SUM(Q228:R228)</f>
        <v>1210</v>
      </c>
      <c r="T228" s="5"/>
      <c r="U228" s="5">
        <f>SUM(S228:T228)</f>
        <v>1210</v>
      </c>
      <c r="V228" s="5"/>
      <c r="W228" s="5">
        <f>SUM(U228:V228)</f>
        <v>1210</v>
      </c>
      <c r="X228" s="5"/>
      <c r="Y228" s="5">
        <f>SUM(W228:X228)</f>
        <v>1210</v>
      </c>
      <c r="Z228" s="5"/>
      <c r="AA228" s="5">
        <f>SUM(Y228:Z228)</f>
        <v>1210</v>
      </c>
      <c r="AB228" s="5"/>
      <c r="AC228" s="5">
        <f>SUM(AA228:AB228)</f>
        <v>1210</v>
      </c>
      <c r="AD228" s="5">
        <v>1200</v>
      </c>
      <c r="AE228" s="5"/>
      <c r="AF228" s="5">
        <f>SUM(AD228:AE228)</f>
        <v>1200</v>
      </c>
      <c r="AG228" s="5"/>
      <c r="AH228" s="5">
        <f>SUM(AF228:AG228)</f>
        <v>1200</v>
      </c>
      <c r="AI228" s="5"/>
      <c r="AJ228" s="5">
        <f>SUM(AH228:AI228)</f>
        <v>1200</v>
      </c>
      <c r="AK228" s="5"/>
      <c r="AL228" s="5">
        <f>SUM(AJ228:AK228)</f>
        <v>1200</v>
      </c>
      <c r="AM228" s="5"/>
      <c r="AN228" s="5">
        <f>SUM(AL228:AM228)</f>
        <v>1200</v>
      </c>
      <c r="AO228" s="95"/>
    </row>
    <row r="229" spans="1:41" ht="31.5" hidden="1" outlineLevel="3" x14ac:dyDescent="0.25">
      <c r="A229" s="102" t="s">
        <v>180</v>
      </c>
      <c r="B229" s="102"/>
      <c r="C229" s="18" t="s">
        <v>181</v>
      </c>
      <c r="D229" s="4">
        <f>D230+D237</f>
        <v>835.2</v>
      </c>
      <c r="E229" s="4">
        <f t="shared" ref="E229:AH229" si="558">E230+E237</f>
        <v>0</v>
      </c>
      <c r="F229" s="4">
        <f t="shared" si="558"/>
        <v>835.2</v>
      </c>
      <c r="G229" s="4">
        <f t="shared" si="558"/>
        <v>0</v>
      </c>
      <c r="H229" s="4">
        <f t="shared" si="558"/>
        <v>835.2</v>
      </c>
      <c r="I229" s="4">
        <f t="shared" si="558"/>
        <v>0</v>
      </c>
      <c r="J229" s="4">
        <f t="shared" si="558"/>
        <v>835.2</v>
      </c>
      <c r="K229" s="4">
        <f t="shared" ref="K229:L229" si="559">K230+K237</f>
        <v>0</v>
      </c>
      <c r="L229" s="4">
        <f t="shared" si="559"/>
        <v>835.2</v>
      </c>
      <c r="M229" s="4">
        <f t="shared" ref="M229:N229" si="560">M230+M237</f>
        <v>-35</v>
      </c>
      <c r="N229" s="4">
        <f t="shared" si="560"/>
        <v>800.2</v>
      </c>
      <c r="O229" s="4">
        <f t="shared" ref="O229:P229" si="561">O230+O237</f>
        <v>0</v>
      </c>
      <c r="P229" s="4">
        <f t="shared" si="561"/>
        <v>800.2</v>
      </c>
      <c r="Q229" s="4">
        <f t="shared" si="558"/>
        <v>586.20000000000005</v>
      </c>
      <c r="R229" s="4">
        <f t="shared" si="558"/>
        <v>0</v>
      </c>
      <c r="S229" s="4">
        <f t="shared" si="558"/>
        <v>586.20000000000005</v>
      </c>
      <c r="T229" s="4">
        <f t="shared" si="558"/>
        <v>0</v>
      </c>
      <c r="U229" s="4">
        <f t="shared" si="558"/>
        <v>586.20000000000005</v>
      </c>
      <c r="V229" s="4">
        <f t="shared" si="558"/>
        <v>0</v>
      </c>
      <c r="W229" s="4">
        <f t="shared" si="558"/>
        <v>586.20000000000005</v>
      </c>
      <c r="X229" s="4">
        <f t="shared" si="558"/>
        <v>0</v>
      </c>
      <c r="Y229" s="4">
        <f t="shared" si="558"/>
        <v>586.20000000000005</v>
      </c>
      <c r="Z229" s="4">
        <f t="shared" ref="Z229:AA229" si="562">Z230+Z237</f>
        <v>0</v>
      </c>
      <c r="AA229" s="4">
        <f t="shared" si="562"/>
        <v>586.20000000000005</v>
      </c>
      <c r="AB229" s="4">
        <f t="shared" ref="AB229:AC229" si="563">AB230+AB237</f>
        <v>0</v>
      </c>
      <c r="AC229" s="4">
        <f t="shared" si="563"/>
        <v>586.20000000000005</v>
      </c>
      <c r="AD229" s="4">
        <f t="shared" si="558"/>
        <v>586.20000000000005</v>
      </c>
      <c r="AE229" s="4">
        <f t="shared" si="558"/>
        <v>0</v>
      </c>
      <c r="AF229" s="4">
        <f t="shared" si="558"/>
        <v>586.20000000000005</v>
      </c>
      <c r="AG229" s="4">
        <f t="shared" si="558"/>
        <v>0</v>
      </c>
      <c r="AH229" s="4">
        <f t="shared" si="558"/>
        <v>586.20000000000005</v>
      </c>
      <c r="AI229" s="4">
        <f t="shared" ref="AI229:AN229" si="564">AI230+AI237</f>
        <v>0</v>
      </c>
      <c r="AJ229" s="4">
        <f t="shared" si="564"/>
        <v>586.20000000000005</v>
      </c>
      <c r="AK229" s="4">
        <f t="shared" si="564"/>
        <v>0</v>
      </c>
      <c r="AL229" s="4">
        <f t="shared" si="564"/>
        <v>586.20000000000005</v>
      </c>
      <c r="AM229" s="4">
        <f t="shared" si="564"/>
        <v>0</v>
      </c>
      <c r="AN229" s="4">
        <f t="shared" si="564"/>
        <v>586.20000000000005</v>
      </c>
      <c r="AO229" s="95"/>
    </row>
    <row r="230" spans="1:41" ht="15.75" hidden="1" outlineLevel="4" x14ac:dyDescent="0.25">
      <c r="A230" s="102" t="s">
        <v>182</v>
      </c>
      <c r="B230" s="102"/>
      <c r="C230" s="18" t="s">
        <v>183</v>
      </c>
      <c r="D230" s="4">
        <f>D231+D233+D235</f>
        <v>780.2</v>
      </c>
      <c r="E230" s="4">
        <f t="shared" ref="E230:AH230" si="565">E231+E233+E235</f>
        <v>0</v>
      </c>
      <c r="F230" s="4">
        <f t="shared" si="565"/>
        <v>780.2</v>
      </c>
      <c r="G230" s="4">
        <f t="shared" si="565"/>
        <v>0</v>
      </c>
      <c r="H230" s="4">
        <f t="shared" si="565"/>
        <v>780.2</v>
      </c>
      <c r="I230" s="4">
        <f t="shared" si="565"/>
        <v>0</v>
      </c>
      <c r="J230" s="4">
        <f t="shared" si="565"/>
        <v>780.2</v>
      </c>
      <c r="K230" s="4">
        <f t="shared" ref="K230:L230" si="566">K231+K233+K235</f>
        <v>0</v>
      </c>
      <c r="L230" s="4">
        <f t="shared" si="566"/>
        <v>780.2</v>
      </c>
      <c r="M230" s="4">
        <f t="shared" ref="M230:N230" si="567">M231+M233+M235</f>
        <v>0</v>
      </c>
      <c r="N230" s="4">
        <f t="shared" si="567"/>
        <v>780.2</v>
      </c>
      <c r="O230" s="4">
        <f t="shared" ref="O230:P230" si="568">O231+O233+O235</f>
        <v>0</v>
      </c>
      <c r="P230" s="4">
        <f t="shared" si="568"/>
        <v>780.2</v>
      </c>
      <c r="Q230" s="4">
        <f t="shared" si="565"/>
        <v>531.20000000000005</v>
      </c>
      <c r="R230" s="4">
        <f t="shared" si="565"/>
        <v>0</v>
      </c>
      <c r="S230" s="4">
        <f t="shared" si="565"/>
        <v>531.20000000000005</v>
      </c>
      <c r="T230" s="4">
        <f t="shared" si="565"/>
        <v>0</v>
      </c>
      <c r="U230" s="4">
        <f t="shared" si="565"/>
        <v>531.20000000000005</v>
      </c>
      <c r="V230" s="4">
        <f t="shared" si="565"/>
        <v>0</v>
      </c>
      <c r="W230" s="4">
        <f t="shared" si="565"/>
        <v>531.20000000000005</v>
      </c>
      <c r="X230" s="4">
        <f t="shared" si="565"/>
        <v>0</v>
      </c>
      <c r="Y230" s="4">
        <f t="shared" si="565"/>
        <v>531.20000000000005</v>
      </c>
      <c r="Z230" s="4">
        <f t="shared" ref="Z230:AA230" si="569">Z231+Z233+Z235</f>
        <v>0</v>
      </c>
      <c r="AA230" s="4">
        <f t="shared" si="569"/>
        <v>531.20000000000005</v>
      </c>
      <c r="AB230" s="4">
        <f t="shared" ref="AB230:AC230" si="570">AB231+AB233+AB235</f>
        <v>0</v>
      </c>
      <c r="AC230" s="4">
        <f t="shared" si="570"/>
        <v>531.20000000000005</v>
      </c>
      <c r="AD230" s="4">
        <f t="shared" si="565"/>
        <v>531.20000000000005</v>
      </c>
      <c r="AE230" s="4">
        <f t="shared" si="565"/>
        <v>0</v>
      </c>
      <c r="AF230" s="4">
        <f t="shared" si="565"/>
        <v>531.20000000000005</v>
      </c>
      <c r="AG230" s="4">
        <f t="shared" si="565"/>
        <v>0</v>
      </c>
      <c r="AH230" s="4">
        <f t="shared" si="565"/>
        <v>531.20000000000005</v>
      </c>
      <c r="AI230" s="4">
        <f t="shared" ref="AI230:AN230" si="571">AI231+AI233+AI235</f>
        <v>0</v>
      </c>
      <c r="AJ230" s="4">
        <f t="shared" si="571"/>
        <v>531.20000000000005</v>
      </c>
      <c r="AK230" s="4">
        <f t="shared" si="571"/>
        <v>0</v>
      </c>
      <c r="AL230" s="4">
        <f t="shared" si="571"/>
        <v>531.20000000000005</v>
      </c>
      <c r="AM230" s="4">
        <f t="shared" si="571"/>
        <v>0</v>
      </c>
      <c r="AN230" s="4">
        <f t="shared" si="571"/>
        <v>531.20000000000005</v>
      </c>
      <c r="AO230" s="95"/>
    </row>
    <row r="231" spans="1:41" ht="15.75" hidden="1" outlineLevel="5" x14ac:dyDescent="0.25">
      <c r="A231" s="102" t="s">
        <v>184</v>
      </c>
      <c r="B231" s="102"/>
      <c r="C231" s="18" t="s">
        <v>185</v>
      </c>
      <c r="D231" s="4">
        <f>D232</f>
        <v>485</v>
      </c>
      <c r="E231" s="4">
        <f t="shared" ref="E231:P231" si="572">E232</f>
        <v>0</v>
      </c>
      <c r="F231" s="4">
        <f t="shared" si="572"/>
        <v>485</v>
      </c>
      <c r="G231" s="4">
        <f t="shared" si="572"/>
        <v>0</v>
      </c>
      <c r="H231" s="4">
        <f t="shared" si="572"/>
        <v>485</v>
      </c>
      <c r="I231" s="4">
        <f t="shared" si="572"/>
        <v>0</v>
      </c>
      <c r="J231" s="4">
        <f t="shared" si="572"/>
        <v>485</v>
      </c>
      <c r="K231" s="4">
        <f t="shared" si="572"/>
        <v>0</v>
      </c>
      <c r="L231" s="4">
        <f t="shared" si="572"/>
        <v>485</v>
      </c>
      <c r="M231" s="4">
        <f t="shared" si="572"/>
        <v>0</v>
      </c>
      <c r="N231" s="4">
        <f t="shared" si="572"/>
        <v>485</v>
      </c>
      <c r="O231" s="4">
        <f t="shared" si="572"/>
        <v>0</v>
      </c>
      <c r="P231" s="4">
        <f t="shared" si="572"/>
        <v>485</v>
      </c>
      <c r="Q231" s="4">
        <f>Q232</f>
        <v>436</v>
      </c>
      <c r="R231" s="4">
        <f t="shared" ref="R231:AC231" si="573">R232</f>
        <v>0</v>
      </c>
      <c r="S231" s="4">
        <f t="shared" si="573"/>
        <v>436</v>
      </c>
      <c r="T231" s="4">
        <f t="shared" si="573"/>
        <v>0</v>
      </c>
      <c r="U231" s="4">
        <f t="shared" si="573"/>
        <v>436</v>
      </c>
      <c r="V231" s="4">
        <f t="shared" si="573"/>
        <v>0</v>
      </c>
      <c r="W231" s="4">
        <f t="shared" si="573"/>
        <v>436</v>
      </c>
      <c r="X231" s="4">
        <f t="shared" si="573"/>
        <v>0</v>
      </c>
      <c r="Y231" s="4">
        <f t="shared" si="573"/>
        <v>436</v>
      </c>
      <c r="Z231" s="4">
        <f t="shared" si="573"/>
        <v>0</v>
      </c>
      <c r="AA231" s="4">
        <f t="shared" si="573"/>
        <v>436</v>
      </c>
      <c r="AB231" s="4">
        <f t="shared" si="573"/>
        <v>0</v>
      </c>
      <c r="AC231" s="4">
        <f t="shared" si="573"/>
        <v>436</v>
      </c>
      <c r="AD231" s="4">
        <f>AD232</f>
        <v>436</v>
      </c>
      <c r="AE231" s="4">
        <f t="shared" ref="AE231:AN231" si="574">AE232</f>
        <v>0</v>
      </c>
      <c r="AF231" s="4">
        <f t="shared" si="574"/>
        <v>436</v>
      </c>
      <c r="AG231" s="4">
        <f t="shared" si="574"/>
        <v>0</v>
      </c>
      <c r="AH231" s="4">
        <f t="shared" si="574"/>
        <v>436</v>
      </c>
      <c r="AI231" s="4">
        <f t="shared" si="574"/>
        <v>0</v>
      </c>
      <c r="AJ231" s="4">
        <f t="shared" si="574"/>
        <v>436</v>
      </c>
      <c r="AK231" s="4">
        <f t="shared" si="574"/>
        <v>0</v>
      </c>
      <c r="AL231" s="4">
        <f t="shared" si="574"/>
        <v>436</v>
      </c>
      <c r="AM231" s="4">
        <f t="shared" si="574"/>
        <v>0</v>
      </c>
      <c r="AN231" s="4">
        <f t="shared" si="574"/>
        <v>436</v>
      </c>
      <c r="AO231" s="95"/>
    </row>
    <row r="232" spans="1:41" ht="31.5" hidden="1" outlineLevel="7" x14ac:dyDescent="0.25">
      <c r="A232" s="103" t="s">
        <v>184</v>
      </c>
      <c r="B232" s="103" t="s">
        <v>11</v>
      </c>
      <c r="C232" s="17" t="s">
        <v>12</v>
      </c>
      <c r="D232" s="5">
        <v>485</v>
      </c>
      <c r="E232" s="5"/>
      <c r="F232" s="5">
        <f>SUM(D232:E232)</f>
        <v>485</v>
      </c>
      <c r="G232" s="5"/>
      <c r="H232" s="5">
        <f>SUM(F232:G232)</f>
        <v>485</v>
      </c>
      <c r="I232" s="5"/>
      <c r="J232" s="5">
        <f>SUM(H232:I232)</f>
        <v>485</v>
      </c>
      <c r="K232" s="5"/>
      <c r="L232" s="5">
        <f>SUM(J232:K232)</f>
        <v>485</v>
      </c>
      <c r="M232" s="5"/>
      <c r="N232" s="5">
        <f>SUM(L232:M232)</f>
        <v>485</v>
      </c>
      <c r="O232" s="5"/>
      <c r="P232" s="5">
        <f>SUM(N232:O232)</f>
        <v>485</v>
      </c>
      <c r="Q232" s="5">
        <v>436</v>
      </c>
      <c r="R232" s="5"/>
      <c r="S232" s="5">
        <f>SUM(Q232:R232)</f>
        <v>436</v>
      </c>
      <c r="T232" s="5"/>
      <c r="U232" s="5">
        <f>SUM(S232:T232)</f>
        <v>436</v>
      </c>
      <c r="V232" s="5"/>
      <c r="W232" s="5">
        <f>SUM(U232:V232)</f>
        <v>436</v>
      </c>
      <c r="X232" s="5"/>
      <c r="Y232" s="5">
        <f>SUM(W232:X232)</f>
        <v>436</v>
      </c>
      <c r="Z232" s="5"/>
      <c r="AA232" s="5">
        <f>SUM(Y232:Z232)</f>
        <v>436</v>
      </c>
      <c r="AB232" s="5"/>
      <c r="AC232" s="5">
        <f>SUM(AA232:AB232)</f>
        <v>436</v>
      </c>
      <c r="AD232" s="5">
        <v>436</v>
      </c>
      <c r="AE232" s="5"/>
      <c r="AF232" s="5">
        <f>SUM(AD232:AE232)</f>
        <v>436</v>
      </c>
      <c r="AG232" s="5"/>
      <c r="AH232" s="5">
        <f>SUM(AF232:AG232)</f>
        <v>436</v>
      </c>
      <c r="AI232" s="5"/>
      <c r="AJ232" s="5">
        <f>SUM(AH232:AI232)</f>
        <v>436</v>
      </c>
      <c r="AK232" s="5"/>
      <c r="AL232" s="5">
        <f>SUM(AJ232:AK232)</f>
        <v>436</v>
      </c>
      <c r="AM232" s="5"/>
      <c r="AN232" s="5">
        <f>SUM(AL232:AM232)</f>
        <v>436</v>
      </c>
      <c r="AO232" s="95"/>
    </row>
    <row r="233" spans="1:41" ht="31.5" hidden="1" outlineLevel="5" x14ac:dyDescent="0.25">
      <c r="A233" s="102" t="s">
        <v>279</v>
      </c>
      <c r="B233" s="102"/>
      <c r="C233" s="18" t="s">
        <v>280</v>
      </c>
      <c r="D233" s="4">
        <f>D234</f>
        <v>95.2</v>
      </c>
      <c r="E233" s="4">
        <f t="shared" ref="E233:P233" si="575">E234</f>
        <v>0</v>
      </c>
      <c r="F233" s="4">
        <f t="shared" si="575"/>
        <v>95.2</v>
      </c>
      <c r="G233" s="4">
        <f t="shared" si="575"/>
        <v>0</v>
      </c>
      <c r="H233" s="4">
        <f t="shared" si="575"/>
        <v>95.2</v>
      </c>
      <c r="I233" s="4">
        <f t="shared" si="575"/>
        <v>0</v>
      </c>
      <c r="J233" s="4">
        <f t="shared" si="575"/>
        <v>95.2</v>
      </c>
      <c r="K233" s="4">
        <f t="shared" si="575"/>
        <v>0</v>
      </c>
      <c r="L233" s="4">
        <f t="shared" si="575"/>
        <v>95.2</v>
      </c>
      <c r="M233" s="4">
        <f t="shared" si="575"/>
        <v>0</v>
      </c>
      <c r="N233" s="4">
        <f t="shared" si="575"/>
        <v>95.2</v>
      </c>
      <c r="O233" s="4">
        <f t="shared" si="575"/>
        <v>0</v>
      </c>
      <c r="P233" s="4">
        <f t="shared" si="575"/>
        <v>95.2</v>
      </c>
      <c r="Q233" s="4">
        <f>Q234</f>
        <v>95.2</v>
      </c>
      <c r="R233" s="4">
        <f t="shared" ref="R233:AC233" si="576">R234</f>
        <v>0</v>
      </c>
      <c r="S233" s="4">
        <f t="shared" si="576"/>
        <v>95.2</v>
      </c>
      <c r="T233" s="4">
        <f t="shared" si="576"/>
        <v>0</v>
      </c>
      <c r="U233" s="4">
        <f t="shared" si="576"/>
        <v>95.2</v>
      </c>
      <c r="V233" s="4">
        <f t="shared" si="576"/>
        <v>0</v>
      </c>
      <c r="W233" s="4">
        <f t="shared" si="576"/>
        <v>95.2</v>
      </c>
      <c r="X233" s="4">
        <f t="shared" si="576"/>
        <v>0</v>
      </c>
      <c r="Y233" s="4">
        <f t="shared" si="576"/>
        <v>95.2</v>
      </c>
      <c r="Z233" s="4">
        <f t="shared" si="576"/>
        <v>0</v>
      </c>
      <c r="AA233" s="4">
        <f t="shared" si="576"/>
        <v>95.2</v>
      </c>
      <c r="AB233" s="4">
        <f t="shared" si="576"/>
        <v>0</v>
      </c>
      <c r="AC233" s="4">
        <f t="shared" si="576"/>
        <v>95.2</v>
      </c>
      <c r="AD233" s="4">
        <f>AD234</f>
        <v>95.2</v>
      </c>
      <c r="AE233" s="4">
        <f t="shared" ref="AE233:AN233" si="577">AE234</f>
        <v>0</v>
      </c>
      <c r="AF233" s="4">
        <f t="shared" si="577"/>
        <v>95.2</v>
      </c>
      <c r="AG233" s="4">
        <f t="shared" si="577"/>
        <v>0</v>
      </c>
      <c r="AH233" s="4">
        <f t="shared" si="577"/>
        <v>95.2</v>
      </c>
      <c r="AI233" s="4">
        <f t="shared" si="577"/>
        <v>0</v>
      </c>
      <c r="AJ233" s="4">
        <f t="shared" si="577"/>
        <v>95.2</v>
      </c>
      <c r="AK233" s="4">
        <f t="shared" si="577"/>
        <v>0</v>
      </c>
      <c r="AL233" s="4">
        <f t="shared" si="577"/>
        <v>95.2</v>
      </c>
      <c r="AM233" s="4">
        <f t="shared" si="577"/>
        <v>0</v>
      </c>
      <c r="AN233" s="4">
        <f t="shared" si="577"/>
        <v>95.2</v>
      </c>
      <c r="AO233" s="95"/>
    </row>
    <row r="234" spans="1:41" ht="31.5" hidden="1" outlineLevel="7" x14ac:dyDescent="0.25">
      <c r="A234" s="103" t="s">
        <v>279</v>
      </c>
      <c r="B234" s="103" t="s">
        <v>11</v>
      </c>
      <c r="C234" s="17" t="s">
        <v>12</v>
      </c>
      <c r="D234" s="5">
        <v>95.2</v>
      </c>
      <c r="E234" s="5"/>
      <c r="F234" s="5">
        <f>SUM(D234:E234)</f>
        <v>95.2</v>
      </c>
      <c r="G234" s="5"/>
      <c r="H234" s="5">
        <f>SUM(F234:G234)</f>
        <v>95.2</v>
      </c>
      <c r="I234" s="5"/>
      <c r="J234" s="5">
        <f>SUM(H234:I234)</f>
        <v>95.2</v>
      </c>
      <c r="K234" s="5"/>
      <c r="L234" s="5">
        <f>SUM(J234:K234)</f>
        <v>95.2</v>
      </c>
      <c r="M234" s="5"/>
      <c r="N234" s="5">
        <f>SUM(L234:M234)</f>
        <v>95.2</v>
      </c>
      <c r="O234" s="5"/>
      <c r="P234" s="5">
        <f>SUM(N234:O234)</f>
        <v>95.2</v>
      </c>
      <c r="Q234" s="5">
        <v>95.2</v>
      </c>
      <c r="R234" s="5"/>
      <c r="S234" s="5">
        <f>SUM(Q234:R234)</f>
        <v>95.2</v>
      </c>
      <c r="T234" s="5"/>
      <c r="U234" s="5">
        <f>SUM(S234:T234)</f>
        <v>95.2</v>
      </c>
      <c r="V234" s="5"/>
      <c r="W234" s="5">
        <f>SUM(U234:V234)</f>
        <v>95.2</v>
      </c>
      <c r="X234" s="5"/>
      <c r="Y234" s="5">
        <f>SUM(W234:X234)</f>
        <v>95.2</v>
      </c>
      <c r="Z234" s="5"/>
      <c r="AA234" s="5">
        <f>SUM(Y234:Z234)</f>
        <v>95.2</v>
      </c>
      <c r="AB234" s="5"/>
      <c r="AC234" s="5">
        <f>SUM(AA234:AB234)</f>
        <v>95.2</v>
      </c>
      <c r="AD234" s="5">
        <v>95.2</v>
      </c>
      <c r="AE234" s="5"/>
      <c r="AF234" s="5">
        <f>SUM(AD234:AE234)</f>
        <v>95.2</v>
      </c>
      <c r="AG234" s="5"/>
      <c r="AH234" s="5">
        <f>SUM(AF234:AG234)</f>
        <v>95.2</v>
      </c>
      <c r="AI234" s="5"/>
      <c r="AJ234" s="5">
        <f>SUM(AH234:AI234)</f>
        <v>95.2</v>
      </c>
      <c r="AK234" s="5"/>
      <c r="AL234" s="5">
        <f>SUM(AJ234:AK234)</f>
        <v>95.2</v>
      </c>
      <c r="AM234" s="5"/>
      <c r="AN234" s="5">
        <f>SUM(AL234:AM234)</f>
        <v>95.2</v>
      </c>
      <c r="AO234" s="95"/>
    </row>
    <row r="235" spans="1:41" ht="15.75" hidden="1" outlineLevel="5" x14ac:dyDescent="0.25">
      <c r="A235" s="102" t="s">
        <v>281</v>
      </c>
      <c r="B235" s="102"/>
      <c r="C235" s="18" t="s">
        <v>282</v>
      </c>
      <c r="D235" s="4">
        <f>D236</f>
        <v>200</v>
      </c>
      <c r="E235" s="4">
        <f t="shared" ref="E235:P235" si="578">E236</f>
        <v>0</v>
      </c>
      <c r="F235" s="4">
        <f t="shared" si="578"/>
        <v>200</v>
      </c>
      <c r="G235" s="4">
        <f t="shared" si="578"/>
        <v>0</v>
      </c>
      <c r="H235" s="4">
        <f t="shared" si="578"/>
        <v>200</v>
      </c>
      <c r="I235" s="4">
        <f t="shared" si="578"/>
        <v>0</v>
      </c>
      <c r="J235" s="4">
        <f t="shared" si="578"/>
        <v>200</v>
      </c>
      <c r="K235" s="4">
        <f t="shared" si="578"/>
        <v>0</v>
      </c>
      <c r="L235" s="4">
        <f t="shared" si="578"/>
        <v>200</v>
      </c>
      <c r="M235" s="4">
        <f t="shared" si="578"/>
        <v>0</v>
      </c>
      <c r="N235" s="4">
        <f t="shared" si="578"/>
        <v>200</v>
      </c>
      <c r="O235" s="4">
        <f t="shared" si="578"/>
        <v>0</v>
      </c>
      <c r="P235" s="4">
        <f t="shared" si="578"/>
        <v>200</v>
      </c>
      <c r="Q235" s="4">
        <f>Q236</f>
        <v>0</v>
      </c>
      <c r="R235" s="4">
        <f t="shared" ref="R235" si="579">R236</f>
        <v>0</v>
      </c>
      <c r="S235" s="4"/>
      <c r="T235" s="4">
        <f t="shared" ref="T235:AC235" si="580">T236</f>
        <v>0</v>
      </c>
      <c r="U235" s="4">
        <f t="shared" si="580"/>
        <v>0</v>
      </c>
      <c r="V235" s="4">
        <f t="shared" si="580"/>
        <v>0</v>
      </c>
      <c r="W235" s="4">
        <f t="shared" si="580"/>
        <v>0</v>
      </c>
      <c r="X235" s="4">
        <f t="shared" si="580"/>
        <v>0</v>
      </c>
      <c r="Y235" s="4">
        <f t="shared" si="580"/>
        <v>0</v>
      </c>
      <c r="Z235" s="4">
        <f t="shared" si="580"/>
        <v>0</v>
      </c>
      <c r="AA235" s="4">
        <f t="shared" si="580"/>
        <v>0</v>
      </c>
      <c r="AB235" s="4">
        <f t="shared" si="580"/>
        <v>0</v>
      </c>
      <c r="AC235" s="4">
        <f t="shared" si="580"/>
        <v>0</v>
      </c>
      <c r="AD235" s="4">
        <f>AD236</f>
        <v>0</v>
      </c>
      <c r="AE235" s="4">
        <f t="shared" ref="AE235" si="581">AE236</f>
        <v>0</v>
      </c>
      <c r="AF235" s="4"/>
      <c r="AG235" s="4">
        <f t="shared" ref="AG235:AN235" si="582">AG236</f>
        <v>0</v>
      </c>
      <c r="AH235" s="4">
        <f t="shared" si="582"/>
        <v>0</v>
      </c>
      <c r="AI235" s="4">
        <f t="shared" si="582"/>
        <v>0</v>
      </c>
      <c r="AJ235" s="4">
        <f t="shared" si="582"/>
        <v>0</v>
      </c>
      <c r="AK235" s="4">
        <f t="shared" si="582"/>
        <v>0</v>
      </c>
      <c r="AL235" s="4">
        <f t="shared" si="582"/>
        <v>0</v>
      </c>
      <c r="AM235" s="4">
        <f t="shared" si="582"/>
        <v>0</v>
      </c>
      <c r="AN235" s="4">
        <f t="shared" si="582"/>
        <v>0</v>
      </c>
      <c r="AO235" s="95"/>
    </row>
    <row r="236" spans="1:41" ht="31.5" hidden="1" outlineLevel="7" x14ac:dyDescent="0.25">
      <c r="A236" s="103" t="s">
        <v>281</v>
      </c>
      <c r="B236" s="103" t="s">
        <v>11</v>
      </c>
      <c r="C236" s="17" t="s">
        <v>12</v>
      </c>
      <c r="D236" s="5">
        <v>200</v>
      </c>
      <c r="E236" s="5"/>
      <c r="F236" s="5">
        <f>SUM(D236:E236)</f>
        <v>200</v>
      </c>
      <c r="G236" s="5"/>
      <c r="H236" s="5">
        <f>SUM(F236:G236)</f>
        <v>200</v>
      </c>
      <c r="I236" s="5"/>
      <c r="J236" s="5">
        <f>SUM(H236:I236)</f>
        <v>200</v>
      </c>
      <c r="K236" s="5"/>
      <c r="L236" s="5">
        <f>SUM(J236:K236)</f>
        <v>200</v>
      </c>
      <c r="M236" s="5"/>
      <c r="N236" s="5">
        <f>SUM(L236:M236)</f>
        <v>200</v>
      </c>
      <c r="O236" s="5"/>
      <c r="P236" s="5">
        <f>SUM(N236:O236)</f>
        <v>200</v>
      </c>
      <c r="Q236" s="5"/>
      <c r="R236" s="5"/>
      <c r="S236" s="5"/>
      <c r="T236" s="5"/>
      <c r="U236" s="5">
        <f>SUM(S236:T236)</f>
        <v>0</v>
      </c>
      <c r="V236" s="5"/>
      <c r="W236" s="5">
        <f>SUM(U236:V236)</f>
        <v>0</v>
      </c>
      <c r="X236" s="5"/>
      <c r="Y236" s="5">
        <f>SUM(W236:X236)</f>
        <v>0</v>
      </c>
      <c r="Z236" s="5"/>
      <c r="AA236" s="5">
        <f>SUM(Y236:Z236)</f>
        <v>0</v>
      </c>
      <c r="AB236" s="5"/>
      <c r="AC236" s="5">
        <f>SUM(AA236:AB236)</f>
        <v>0</v>
      </c>
      <c r="AD236" s="5"/>
      <c r="AE236" s="5"/>
      <c r="AF236" s="5"/>
      <c r="AG236" s="5"/>
      <c r="AH236" s="5">
        <f>SUM(AF236:AG236)</f>
        <v>0</v>
      </c>
      <c r="AI236" s="5"/>
      <c r="AJ236" s="5">
        <f>SUM(AH236:AI236)</f>
        <v>0</v>
      </c>
      <c r="AK236" s="5"/>
      <c r="AL236" s="5">
        <f>SUM(AJ236:AK236)</f>
        <v>0</v>
      </c>
      <c r="AM236" s="5"/>
      <c r="AN236" s="5">
        <f>SUM(AL236:AM236)</f>
        <v>0</v>
      </c>
      <c r="AO236" s="95"/>
    </row>
    <row r="237" spans="1:41" ht="31.5" hidden="1" outlineLevel="4" x14ac:dyDescent="0.25">
      <c r="A237" s="102" t="s">
        <v>283</v>
      </c>
      <c r="B237" s="102"/>
      <c r="C237" s="18" t="s">
        <v>284</v>
      </c>
      <c r="D237" s="4">
        <f t="shared" ref="D237:AM238" si="583">D238</f>
        <v>55</v>
      </c>
      <c r="E237" s="4">
        <f t="shared" si="583"/>
        <v>0</v>
      </c>
      <c r="F237" s="4">
        <f t="shared" si="583"/>
        <v>55</v>
      </c>
      <c r="G237" s="4">
        <f t="shared" si="583"/>
        <v>0</v>
      </c>
      <c r="H237" s="4">
        <f t="shared" si="583"/>
        <v>55</v>
      </c>
      <c r="I237" s="4">
        <f t="shared" si="583"/>
        <v>0</v>
      </c>
      <c r="J237" s="4">
        <f t="shared" si="583"/>
        <v>55</v>
      </c>
      <c r="K237" s="4">
        <f t="shared" si="583"/>
        <v>0</v>
      </c>
      <c r="L237" s="4">
        <f t="shared" si="583"/>
        <v>55</v>
      </c>
      <c r="M237" s="4">
        <f t="shared" si="583"/>
        <v>-35</v>
      </c>
      <c r="N237" s="4">
        <f t="shared" si="583"/>
        <v>20</v>
      </c>
      <c r="O237" s="4">
        <f t="shared" si="583"/>
        <v>0</v>
      </c>
      <c r="P237" s="4">
        <f t="shared" si="583"/>
        <v>20</v>
      </c>
      <c r="Q237" s="4">
        <f t="shared" si="583"/>
        <v>55</v>
      </c>
      <c r="R237" s="4">
        <f t="shared" si="583"/>
        <v>0</v>
      </c>
      <c r="S237" s="4">
        <f t="shared" si="583"/>
        <v>55</v>
      </c>
      <c r="T237" s="4">
        <f t="shared" si="583"/>
        <v>0</v>
      </c>
      <c r="U237" s="4">
        <f t="shared" si="583"/>
        <v>55</v>
      </c>
      <c r="V237" s="4">
        <f t="shared" si="583"/>
        <v>0</v>
      </c>
      <c r="W237" s="4">
        <f t="shared" si="583"/>
        <v>55</v>
      </c>
      <c r="X237" s="4">
        <f t="shared" si="583"/>
        <v>0</v>
      </c>
      <c r="Y237" s="4">
        <f t="shared" si="583"/>
        <v>55</v>
      </c>
      <c r="Z237" s="4">
        <f t="shared" si="583"/>
        <v>0</v>
      </c>
      <c r="AA237" s="4">
        <f t="shared" si="583"/>
        <v>55</v>
      </c>
      <c r="AB237" s="4">
        <f t="shared" si="583"/>
        <v>0</v>
      </c>
      <c r="AC237" s="4">
        <f t="shared" si="583"/>
        <v>55</v>
      </c>
      <c r="AD237" s="4">
        <f t="shared" si="583"/>
        <v>55</v>
      </c>
      <c r="AE237" s="4">
        <f t="shared" si="583"/>
        <v>0</v>
      </c>
      <c r="AF237" s="4">
        <f t="shared" si="583"/>
        <v>55</v>
      </c>
      <c r="AG237" s="4">
        <f t="shared" si="583"/>
        <v>0</v>
      </c>
      <c r="AH237" s="4">
        <f t="shared" si="583"/>
        <v>55</v>
      </c>
      <c r="AI237" s="4">
        <f t="shared" si="583"/>
        <v>0</v>
      </c>
      <c r="AJ237" s="4">
        <f t="shared" ref="AI237:AJ238" si="584">AJ238</f>
        <v>55</v>
      </c>
      <c r="AK237" s="4">
        <f t="shared" si="583"/>
        <v>0</v>
      </c>
      <c r="AL237" s="4">
        <f t="shared" ref="AK237:AL238" si="585">AL238</f>
        <v>55</v>
      </c>
      <c r="AM237" s="4">
        <f t="shared" si="583"/>
        <v>0</v>
      </c>
      <c r="AN237" s="4">
        <f t="shared" ref="AM237:AN238" si="586">AN238</f>
        <v>55</v>
      </c>
      <c r="AO237" s="95"/>
    </row>
    <row r="238" spans="1:41" ht="15.75" hidden="1" outlineLevel="5" x14ac:dyDescent="0.25">
      <c r="A238" s="102" t="s">
        <v>285</v>
      </c>
      <c r="B238" s="102"/>
      <c r="C238" s="18" t="s">
        <v>286</v>
      </c>
      <c r="D238" s="4">
        <f t="shared" si="583"/>
        <v>55</v>
      </c>
      <c r="E238" s="4">
        <f t="shared" si="583"/>
        <v>0</v>
      </c>
      <c r="F238" s="4">
        <f t="shared" si="583"/>
        <v>55</v>
      </c>
      <c r="G238" s="4">
        <f t="shared" si="583"/>
        <v>0</v>
      </c>
      <c r="H238" s="4">
        <f t="shared" si="583"/>
        <v>55</v>
      </c>
      <c r="I238" s="4">
        <f t="shared" si="583"/>
        <v>0</v>
      </c>
      <c r="J238" s="4">
        <f t="shared" si="583"/>
        <v>55</v>
      </c>
      <c r="K238" s="4">
        <f t="shared" si="583"/>
        <v>0</v>
      </c>
      <c r="L238" s="4">
        <f t="shared" si="583"/>
        <v>55</v>
      </c>
      <c r="M238" s="4">
        <f t="shared" si="583"/>
        <v>-35</v>
      </c>
      <c r="N238" s="4">
        <f t="shared" si="583"/>
        <v>20</v>
      </c>
      <c r="O238" s="4">
        <f t="shared" si="583"/>
        <v>0</v>
      </c>
      <c r="P238" s="4">
        <f t="shared" si="583"/>
        <v>20</v>
      </c>
      <c r="Q238" s="4">
        <f t="shared" si="583"/>
        <v>55</v>
      </c>
      <c r="R238" s="4">
        <f t="shared" si="583"/>
        <v>0</v>
      </c>
      <c r="S238" s="4">
        <f t="shared" si="583"/>
        <v>55</v>
      </c>
      <c r="T238" s="4">
        <f t="shared" si="583"/>
        <v>0</v>
      </c>
      <c r="U238" s="4">
        <f t="shared" si="583"/>
        <v>55</v>
      </c>
      <c r="V238" s="4">
        <f t="shared" si="583"/>
        <v>0</v>
      </c>
      <c r="W238" s="4">
        <f t="shared" si="583"/>
        <v>55</v>
      </c>
      <c r="X238" s="4">
        <f t="shared" si="583"/>
        <v>0</v>
      </c>
      <c r="Y238" s="4">
        <f t="shared" si="583"/>
        <v>55</v>
      </c>
      <c r="Z238" s="4">
        <f t="shared" si="583"/>
        <v>0</v>
      </c>
      <c r="AA238" s="4">
        <f t="shared" si="583"/>
        <v>55</v>
      </c>
      <c r="AB238" s="4">
        <f t="shared" si="583"/>
        <v>0</v>
      </c>
      <c r="AC238" s="4">
        <f t="shared" si="583"/>
        <v>55</v>
      </c>
      <c r="AD238" s="4">
        <f t="shared" si="583"/>
        <v>55</v>
      </c>
      <c r="AE238" s="4">
        <f t="shared" si="583"/>
        <v>0</v>
      </c>
      <c r="AF238" s="4">
        <f t="shared" si="583"/>
        <v>55</v>
      </c>
      <c r="AG238" s="4">
        <f t="shared" si="583"/>
        <v>0</v>
      </c>
      <c r="AH238" s="4">
        <f t="shared" si="583"/>
        <v>55</v>
      </c>
      <c r="AI238" s="4">
        <f t="shared" si="584"/>
        <v>0</v>
      </c>
      <c r="AJ238" s="4">
        <f t="shared" si="584"/>
        <v>55</v>
      </c>
      <c r="AK238" s="4">
        <f t="shared" si="585"/>
        <v>0</v>
      </c>
      <c r="AL238" s="4">
        <f t="shared" si="585"/>
        <v>55</v>
      </c>
      <c r="AM238" s="4">
        <f t="shared" si="586"/>
        <v>0</v>
      </c>
      <c r="AN238" s="4">
        <f t="shared" si="586"/>
        <v>55</v>
      </c>
      <c r="AO238" s="95"/>
    </row>
    <row r="239" spans="1:41" ht="31.5" hidden="1" outlineLevel="7" x14ac:dyDescent="0.25">
      <c r="A239" s="103" t="s">
        <v>285</v>
      </c>
      <c r="B239" s="103" t="s">
        <v>11</v>
      </c>
      <c r="C239" s="17" t="s">
        <v>12</v>
      </c>
      <c r="D239" s="5">
        <v>55</v>
      </c>
      <c r="E239" s="5"/>
      <c r="F239" s="5">
        <f>SUM(D239:E239)</f>
        <v>55</v>
      </c>
      <c r="G239" s="5"/>
      <c r="H239" s="5">
        <f>SUM(F239:G239)</f>
        <v>55</v>
      </c>
      <c r="I239" s="5"/>
      <c r="J239" s="5">
        <f>SUM(H239:I239)</f>
        <v>55</v>
      </c>
      <c r="K239" s="5"/>
      <c r="L239" s="5">
        <f>SUM(J239:K239)</f>
        <v>55</v>
      </c>
      <c r="M239" s="5">
        <v>-35</v>
      </c>
      <c r="N239" s="5">
        <f>SUM(L239:M239)</f>
        <v>20</v>
      </c>
      <c r="O239" s="5"/>
      <c r="P239" s="5">
        <f>SUM(N239:O239)</f>
        <v>20</v>
      </c>
      <c r="Q239" s="5">
        <v>55</v>
      </c>
      <c r="R239" s="5"/>
      <c r="S239" s="5">
        <f>SUM(Q239:R239)</f>
        <v>55</v>
      </c>
      <c r="T239" s="5"/>
      <c r="U239" s="5">
        <f>SUM(S239:T239)</f>
        <v>55</v>
      </c>
      <c r="V239" s="5"/>
      <c r="W239" s="5">
        <f>SUM(U239:V239)</f>
        <v>55</v>
      </c>
      <c r="X239" s="5"/>
      <c r="Y239" s="5">
        <f>SUM(W239:X239)</f>
        <v>55</v>
      </c>
      <c r="Z239" s="5"/>
      <c r="AA239" s="5">
        <f>SUM(Y239:Z239)</f>
        <v>55</v>
      </c>
      <c r="AB239" s="5"/>
      <c r="AC239" s="5">
        <f>SUM(AA239:AB239)</f>
        <v>55</v>
      </c>
      <c r="AD239" s="5">
        <v>55</v>
      </c>
      <c r="AE239" s="5"/>
      <c r="AF239" s="5">
        <f>SUM(AD239:AE239)</f>
        <v>55</v>
      </c>
      <c r="AG239" s="5"/>
      <c r="AH239" s="5">
        <f>SUM(AF239:AG239)</f>
        <v>55</v>
      </c>
      <c r="AI239" s="5"/>
      <c r="AJ239" s="5">
        <f>SUM(AH239:AI239)</f>
        <v>55</v>
      </c>
      <c r="AK239" s="5"/>
      <c r="AL239" s="5">
        <f>SUM(AJ239:AK239)</f>
        <v>55</v>
      </c>
      <c r="AM239" s="5"/>
      <c r="AN239" s="5">
        <f>SUM(AL239:AM239)</f>
        <v>55</v>
      </c>
      <c r="AO239" s="95"/>
    </row>
    <row r="240" spans="1:41" ht="47.25" outlineLevel="3" collapsed="1" x14ac:dyDescent="0.25">
      <c r="A240" s="102" t="s">
        <v>130</v>
      </c>
      <c r="B240" s="102"/>
      <c r="C240" s="18" t="s">
        <v>131</v>
      </c>
      <c r="D240" s="4">
        <f t="shared" ref="D240:AM241" si="587">D241</f>
        <v>22813.4</v>
      </c>
      <c r="E240" s="4">
        <f t="shared" si="587"/>
        <v>0</v>
      </c>
      <c r="F240" s="4">
        <f t="shared" si="587"/>
        <v>22813.4</v>
      </c>
      <c r="G240" s="4">
        <f t="shared" si="587"/>
        <v>363.33332999999999</v>
      </c>
      <c r="H240" s="4">
        <f t="shared" si="587"/>
        <v>23176.733329999999</v>
      </c>
      <c r="I240" s="4">
        <f t="shared" si="587"/>
        <v>524.20249000000001</v>
      </c>
      <c r="J240" s="4">
        <f t="shared" si="587"/>
        <v>23700.935819999999</v>
      </c>
      <c r="K240" s="4">
        <f t="shared" si="587"/>
        <v>0</v>
      </c>
      <c r="L240" s="4">
        <f t="shared" si="587"/>
        <v>23700.935819999999</v>
      </c>
      <c r="M240" s="4">
        <f t="shared" si="587"/>
        <v>0</v>
      </c>
      <c r="N240" s="4">
        <f t="shared" si="587"/>
        <v>23700.935819999999</v>
      </c>
      <c r="O240" s="4">
        <f t="shared" si="587"/>
        <v>9.9999999999994316E-2</v>
      </c>
      <c r="P240" s="4">
        <f t="shared" si="587"/>
        <v>23701.035820000001</v>
      </c>
      <c r="Q240" s="4">
        <f t="shared" si="587"/>
        <v>21576.400000000001</v>
      </c>
      <c r="R240" s="4">
        <f t="shared" si="587"/>
        <v>0</v>
      </c>
      <c r="S240" s="4">
        <f t="shared" si="587"/>
        <v>21576.400000000001</v>
      </c>
      <c r="T240" s="4">
        <f t="shared" si="587"/>
        <v>0</v>
      </c>
      <c r="U240" s="4">
        <f t="shared" si="587"/>
        <v>21576.400000000001</v>
      </c>
      <c r="V240" s="4">
        <f t="shared" si="587"/>
        <v>0</v>
      </c>
      <c r="W240" s="4">
        <f t="shared" si="587"/>
        <v>21576.400000000001</v>
      </c>
      <c r="X240" s="4">
        <f t="shared" si="587"/>
        <v>0</v>
      </c>
      <c r="Y240" s="4">
        <f t="shared" si="587"/>
        <v>21576.400000000001</v>
      </c>
      <c r="Z240" s="4">
        <f t="shared" si="587"/>
        <v>0</v>
      </c>
      <c r="AA240" s="4">
        <f t="shared" si="587"/>
        <v>21576.400000000001</v>
      </c>
      <c r="AB240" s="4">
        <f t="shared" si="587"/>
        <v>0</v>
      </c>
      <c r="AC240" s="4">
        <f t="shared" si="587"/>
        <v>21576.400000000001</v>
      </c>
      <c r="AD240" s="4">
        <f t="shared" si="587"/>
        <v>19554.900000000001</v>
      </c>
      <c r="AE240" s="4">
        <f t="shared" si="587"/>
        <v>0</v>
      </c>
      <c r="AF240" s="4">
        <f t="shared" si="587"/>
        <v>19554.900000000001</v>
      </c>
      <c r="AG240" s="4">
        <f t="shared" si="587"/>
        <v>0</v>
      </c>
      <c r="AH240" s="4">
        <f t="shared" si="587"/>
        <v>19554.900000000001</v>
      </c>
      <c r="AI240" s="4">
        <f t="shared" si="587"/>
        <v>0</v>
      </c>
      <c r="AJ240" s="4">
        <f t="shared" ref="AI240:AJ241" si="588">AJ241</f>
        <v>19554.900000000001</v>
      </c>
      <c r="AK240" s="4">
        <f t="shared" si="587"/>
        <v>0</v>
      </c>
      <c r="AL240" s="4">
        <f t="shared" ref="AK240:AL241" si="589">AL241</f>
        <v>19554.900000000001</v>
      </c>
      <c r="AM240" s="4">
        <f t="shared" si="587"/>
        <v>0</v>
      </c>
      <c r="AN240" s="4">
        <f t="shared" ref="AM240:AN241" si="590">AN241</f>
        <v>19554.900000000001</v>
      </c>
      <c r="AO240" s="95"/>
    </row>
    <row r="241" spans="1:41" ht="31.5" outlineLevel="4" x14ac:dyDescent="0.25">
      <c r="A241" s="102" t="s">
        <v>132</v>
      </c>
      <c r="B241" s="102"/>
      <c r="C241" s="18" t="s">
        <v>57</v>
      </c>
      <c r="D241" s="4">
        <f t="shared" si="587"/>
        <v>22813.4</v>
      </c>
      <c r="E241" s="4">
        <f t="shared" si="587"/>
        <v>0</v>
      </c>
      <c r="F241" s="4">
        <f t="shared" si="587"/>
        <v>22813.4</v>
      </c>
      <c r="G241" s="4">
        <f t="shared" si="587"/>
        <v>363.33332999999999</v>
      </c>
      <c r="H241" s="4">
        <f t="shared" si="587"/>
        <v>23176.733329999999</v>
      </c>
      <c r="I241" s="4">
        <f t="shared" si="587"/>
        <v>524.20249000000001</v>
      </c>
      <c r="J241" s="4">
        <f t="shared" si="587"/>
        <v>23700.935819999999</v>
      </c>
      <c r="K241" s="4">
        <f t="shared" si="587"/>
        <v>0</v>
      </c>
      <c r="L241" s="4">
        <f t="shared" si="587"/>
        <v>23700.935819999999</v>
      </c>
      <c r="M241" s="4">
        <f t="shared" si="587"/>
        <v>0</v>
      </c>
      <c r="N241" s="4">
        <f t="shared" si="587"/>
        <v>23700.935819999999</v>
      </c>
      <c r="O241" s="4">
        <f t="shared" si="587"/>
        <v>9.9999999999994316E-2</v>
      </c>
      <c r="P241" s="4">
        <f t="shared" si="587"/>
        <v>23701.035820000001</v>
      </c>
      <c r="Q241" s="4">
        <f t="shared" si="587"/>
        <v>21576.400000000001</v>
      </c>
      <c r="R241" s="4">
        <f t="shared" si="587"/>
        <v>0</v>
      </c>
      <c r="S241" s="4">
        <f t="shared" si="587"/>
        <v>21576.400000000001</v>
      </c>
      <c r="T241" s="4">
        <f t="shared" si="587"/>
        <v>0</v>
      </c>
      <c r="U241" s="4">
        <f t="shared" si="587"/>
        <v>21576.400000000001</v>
      </c>
      <c r="V241" s="4">
        <f t="shared" si="587"/>
        <v>0</v>
      </c>
      <c r="W241" s="4">
        <f t="shared" si="587"/>
        <v>21576.400000000001</v>
      </c>
      <c r="X241" s="4">
        <f t="shared" si="587"/>
        <v>0</v>
      </c>
      <c r="Y241" s="4">
        <f t="shared" si="587"/>
        <v>21576.400000000001</v>
      </c>
      <c r="Z241" s="4">
        <f t="shared" si="587"/>
        <v>0</v>
      </c>
      <c r="AA241" s="4">
        <f t="shared" si="587"/>
        <v>21576.400000000001</v>
      </c>
      <c r="AB241" s="4">
        <f t="shared" si="587"/>
        <v>0</v>
      </c>
      <c r="AC241" s="4">
        <f t="shared" si="587"/>
        <v>21576.400000000001</v>
      </c>
      <c r="AD241" s="4">
        <f t="shared" si="587"/>
        <v>19554.900000000001</v>
      </c>
      <c r="AE241" s="4">
        <f t="shared" si="587"/>
        <v>0</v>
      </c>
      <c r="AF241" s="4">
        <f t="shared" si="587"/>
        <v>19554.900000000001</v>
      </c>
      <c r="AG241" s="4">
        <f t="shared" si="587"/>
        <v>0</v>
      </c>
      <c r="AH241" s="4">
        <f t="shared" si="587"/>
        <v>19554.900000000001</v>
      </c>
      <c r="AI241" s="4">
        <f t="shared" si="588"/>
        <v>0</v>
      </c>
      <c r="AJ241" s="4">
        <f t="shared" si="588"/>
        <v>19554.900000000001</v>
      </c>
      <c r="AK241" s="4">
        <f t="shared" si="589"/>
        <v>0</v>
      </c>
      <c r="AL241" s="4">
        <f t="shared" si="589"/>
        <v>19554.900000000001</v>
      </c>
      <c r="AM241" s="4">
        <f t="shared" si="590"/>
        <v>0</v>
      </c>
      <c r="AN241" s="4">
        <f t="shared" si="590"/>
        <v>19554.900000000001</v>
      </c>
      <c r="AO241" s="95"/>
    </row>
    <row r="242" spans="1:41" ht="15.75" outlineLevel="5" x14ac:dyDescent="0.25">
      <c r="A242" s="102" t="s">
        <v>133</v>
      </c>
      <c r="B242" s="102"/>
      <c r="C242" s="18" t="s">
        <v>134</v>
      </c>
      <c r="D242" s="4">
        <f>D243+D244+D245</f>
        <v>22813.4</v>
      </c>
      <c r="E242" s="4">
        <f t="shared" ref="E242:L242" si="591">E243+E244+E245</f>
        <v>0</v>
      </c>
      <c r="F242" s="4">
        <f t="shared" si="591"/>
        <v>22813.4</v>
      </c>
      <c r="G242" s="4">
        <f t="shared" si="591"/>
        <v>363.33332999999999</v>
      </c>
      <c r="H242" s="4">
        <f t="shared" si="591"/>
        <v>23176.733329999999</v>
      </c>
      <c r="I242" s="4">
        <f t="shared" si="591"/>
        <v>524.20249000000001</v>
      </c>
      <c r="J242" s="4">
        <f t="shared" si="591"/>
        <v>23700.935819999999</v>
      </c>
      <c r="K242" s="4">
        <f t="shared" si="591"/>
        <v>0</v>
      </c>
      <c r="L242" s="4">
        <f t="shared" si="591"/>
        <v>23700.935819999999</v>
      </c>
      <c r="M242" s="4">
        <f t="shared" ref="M242:N242" si="592">M243+M244+M245</f>
        <v>0</v>
      </c>
      <c r="N242" s="4">
        <f t="shared" si="592"/>
        <v>23700.935819999999</v>
      </c>
      <c r="O242" s="4">
        <f t="shared" ref="O242:P242" si="593">O243+O244+O245</f>
        <v>9.9999999999994316E-2</v>
      </c>
      <c r="P242" s="4">
        <f t="shared" si="593"/>
        <v>23701.035820000001</v>
      </c>
      <c r="Q242" s="4">
        <f>Q243+Q244+Q245</f>
        <v>21576.400000000001</v>
      </c>
      <c r="R242" s="4">
        <f t="shared" ref="R242:Y242" si="594">R243+R244+R245</f>
        <v>0</v>
      </c>
      <c r="S242" s="4">
        <f t="shared" si="594"/>
        <v>21576.400000000001</v>
      </c>
      <c r="T242" s="4">
        <f t="shared" si="594"/>
        <v>0</v>
      </c>
      <c r="U242" s="4">
        <f t="shared" si="594"/>
        <v>21576.400000000001</v>
      </c>
      <c r="V242" s="4">
        <f t="shared" si="594"/>
        <v>0</v>
      </c>
      <c r="W242" s="4">
        <f t="shared" si="594"/>
        <v>21576.400000000001</v>
      </c>
      <c r="X242" s="4">
        <f t="shared" si="594"/>
        <v>0</v>
      </c>
      <c r="Y242" s="4">
        <f t="shared" si="594"/>
        <v>21576.400000000001</v>
      </c>
      <c r="Z242" s="4">
        <f t="shared" ref="Z242:AA242" si="595">Z243+Z244+Z245</f>
        <v>0</v>
      </c>
      <c r="AA242" s="4">
        <f t="shared" si="595"/>
        <v>21576.400000000001</v>
      </c>
      <c r="AB242" s="4">
        <f t="shared" ref="AB242:AC242" si="596">AB243+AB244+AB245</f>
        <v>0</v>
      </c>
      <c r="AC242" s="4">
        <f t="shared" si="596"/>
        <v>21576.400000000001</v>
      </c>
      <c r="AD242" s="4">
        <f>AD243+AD244+AD245</f>
        <v>19554.900000000001</v>
      </c>
      <c r="AE242" s="4">
        <f t="shared" ref="AE242:AH242" si="597">AE243+AE244+AE245</f>
        <v>0</v>
      </c>
      <c r="AF242" s="4">
        <f t="shared" si="597"/>
        <v>19554.900000000001</v>
      </c>
      <c r="AG242" s="4">
        <f t="shared" si="597"/>
        <v>0</v>
      </c>
      <c r="AH242" s="4">
        <f t="shared" si="597"/>
        <v>19554.900000000001</v>
      </c>
      <c r="AI242" s="4">
        <f t="shared" ref="AI242:AN242" si="598">AI243+AI244+AI245</f>
        <v>0</v>
      </c>
      <c r="AJ242" s="4">
        <f t="shared" si="598"/>
        <v>19554.900000000001</v>
      </c>
      <c r="AK242" s="4">
        <f t="shared" si="598"/>
        <v>0</v>
      </c>
      <c r="AL242" s="4">
        <f t="shared" si="598"/>
        <v>19554.900000000001</v>
      </c>
      <c r="AM242" s="4">
        <f t="shared" si="598"/>
        <v>0</v>
      </c>
      <c r="AN242" s="4">
        <f t="shared" si="598"/>
        <v>19554.900000000001</v>
      </c>
      <c r="AO242" s="95"/>
    </row>
    <row r="243" spans="1:41" ht="47.25" outlineLevel="7" x14ac:dyDescent="0.25">
      <c r="A243" s="103" t="s">
        <v>133</v>
      </c>
      <c r="B243" s="103" t="s">
        <v>8</v>
      </c>
      <c r="C243" s="17" t="s">
        <v>9</v>
      </c>
      <c r="D243" s="5">
        <v>20765.5</v>
      </c>
      <c r="E243" s="5"/>
      <c r="F243" s="5">
        <f t="shared" ref="F243:F245" si="599">SUM(D243:E243)</f>
        <v>20765.5</v>
      </c>
      <c r="G243" s="5"/>
      <c r="H243" s="5">
        <f t="shared" ref="H243:H245" si="600">SUM(F243:G243)</f>
        <v>20765.5</v>
      </c>
      <c r="I243" s="5">
        <v>524.20249000000001</v>
      </c>
      <c r="J243" s="5">
        <f t="shared" ref="J243:J245" si="601">SUM(H243:I243)</f>
        <v>21289.70249</v>
      </c>
      <c r="K243" s="5"/>
      <c r="L243" s="5">
        <f t="shared" ref="L243:L245" si="602">SUM(J243:K243)</f>
        <v>21289.70249</v>
      </c>
      <c r="M243" s="5"/>
      <c r="N243" s="5">
        <f t="shared" ref="N243:N245" si="603">SUM(L243:M243)</f>
        <v>21289.70249</v>
      </c>
      <c r="O243" s="5">
        <v>39.9</v>
      </c>
      <c r="P243" s="5">
        <f t="shared" ref="P243:P245" si="604">SUM(N243:O243)</f>
        <v>21329.602490000001</v>
      </c>
      <c r="Q243" s="5">
        <v>19766.5</v>
      </c>
      <c r="R243" s="5"/>
      <c r="S243" s="5">
        <f t="shared" ref="S243:S245" si="605">SUM(Q243:R243)</f>
        <v>19766.5</v>
      </c>
      <c r="T243" s="5"/>
      <c r="U243" s="5">
        <f t="shared" ref="U243:U245" si="606">SUM(S243:T243)</f>
        <v>19766.5</v>
      </c>
      <c r="V243" s="5"/>
      <c r="W243" s="5">
        <f t="shared" ref="W243:W245" si="607">SUM(U243:V243)</f>
        <v>19766.5</v>
      </c>
      <c r="X243" s="5"/>
      <c r="Y243" s="5">
        <f t="shared" ref="Y243:Y245" si="608">SUM(W243:X243)</f>
        <v>19766.5</v>
      </c>
      <c r="Z243" s="5"/>
      <c r="AA243" s="5">
        <f t="shared" ref="AA243:AA245" si="609">SUM(Y243:Z243)</f>
        <v>19766.5</v>
      </c>
      <c r="AB243" s="5"/>
      <c r="AC243" s="5">
        <f t="shared" ref="AC243:AC245" si="610">SUM(AA243:AB243)</f>
        <v>19766.5</v>
      </c>
      <c r="AD243" s="5">
        <v>17745</v>
      </c>
      <c r="AE243" s="5"/>
      <c r="AF243" s="5">
        <f t="shared" ref="AF243:AF245" si="611">SUM(AD243:AE243)</f>
        <v>17745</v>
      </c>
      <c r="AG243" s="5"/>
      <c r="AH243" s="5">
        <f t="shared" ref="AH243:AH245" si="612">SUM(AF243:AG243)</f>
        <v>17745</v>
      </c>
      <c r="AI243" s="5"/>
      <c r="AJ243" s="5">
        <f t="shared" ref="AJ243:AJ245" si="613">SUM(AH243:AI243)</f>
        <v>17745</v>
      </c>
      <c r="AK243" s="5"/>
      <c r="AL243" s="5">
        <f t="shared" ref="AL243:AL245" si="614">SUM(AJ243:AK243)</f>
        <v>17745</v>
      </c>
      <c r="AM243" s="5"/>
      <c r="AN243" s="5">
        <f t="shared" ref="AN243:AN245" si="615">SUM(AL243:AM243)</f>
        <v>17745</v>
      </c>
      <c r="AO243" s="95"/>
    </row>
    <row r="244" spans="1:41" ht="31.5" outlineLevel="7" x14ac:dyDescent="0.25">
      <c r="A244" s="103" t="s">
        <v>133</v>
      </c>
      <c r="B244" s="103" t="s">
        <v>11</v>
      </c>
      <c r="C244" s="17" t="s">
        <v>12</v>
      </c>
      <c r="D244" s="5">
        <v>2030.4</v>
      </c>
      <c r="E244" s="5"/>
      <c r="F244" s="5">
        <f t="shared" si="599"/>
        <v>2030.4</v>
      </c>
      <c r="G244" s="5">
        <v>363.33332999999999</v>
      </c>
      <c r="H244" s="5">
        <f t="shared" si="600"/>
        <v>2393.73333</v>
      </c>
      <c r="I244" s="5"/>
      <c r="J244" s="5">
        <f t="shared" si="601"/>
        <v>2393.73333</v>
      </c>
      <c r="K244" s="5">
        <f>-10.8-17.1+10.8+17.1</f>
        <v>0</v>
      </c>
      <c r="L244" s="5">
        <f t="shared" si="602"/>
        <v>2393.73333</v>
      </c>
      <c r="M244" s="5">
        <f>-10.8-17.1+10.8+17.1</f>
        <v>0</v>
      </c>
      <c r="N244" s="5">
        <f t="shared" si="603"/>
        <v>2393.73333</v>
      </c>
      <c r="O244" s="5">
        <f>-61.1+1.3</f>
        <v>-59.800000000000004</v>
      </c>
      <c r="P244" s="5">
        <f t="shared" si="604"/>
        <v>2333.9333299999998</v>
      </c>
      <c r="Q244" s="5">
        <v>1792.4</v>
      </c>
      <c r="R244" s="5"/>
      <c r="S244" s="5">
        <f t="shared" si="605"/>
        <v>1792.4</v>
      </c>
      <c r="T244" s="5"/>
      <c r="U244" s="5">
        <f t="shared" si="606"/>
        <v>1792.4</v>
      </c>
      <c r="V244" s="5"/>
      <c r="W244" s="5">
        <f t="shared" si="607"/>
        <v>1792.4</v>
      </c>
      <c r="X244" s="5"/>
      <c r="Y244" s="5">
        <f t="shared" si="608"/>
        <v>1792.4</v>
      </c>
      <c r="Z244" s="5"/>
      <c r="AA244" s="5">
        <f t="shared" si="609"/>
        <v>1792.4</v>
      </c>
      <c r="AB244" s="5"/>
      <c r="AC244" s="5">
        <f t="shared" si="610"/>
        <v>1792.4</v>
      </c>
      <c r="AD244" s="5">
        <v>1792.4</v>
      </c>
      <c r="AE244" s="5"/>
      <c r="AF244" s="5">
        <f t="shared" si="611"/>
        <v>1792.4</v>
      </c>
      <c r="AG244" s="5"/>
      <c r="AH244" s="5">
        <f t="shared" si="612"/>
        <v>1792.4</v>
      </c>
      <c r="AI244" s="5"/>
      <c r="AJ244" s="5">
        <f t="shared" si="613"/>
        <v>1792.4</v>
      </c>
      <c r="AK244" s="5"/>
      <c r="AL244" s="5">
        <f t="shared" si="614"/>
        <v>1792.4</v>
      </c>
      <c r="AM244" s="5"/>
      <c r="AN244" s="5">
        <f t="shared" si="615"/>
        <v>1792.4</v>
      </c>
      <c r="AO244" s="95"/>
    </row>
    <row r="245" spans="1:41" ht="15.75" outlineLevel="7" x14ac:dyDescent="0.25">
      <c r="A245" s="103" t="s">
        <v>133</v>
      </c>
      <c r="B245" s="103" t="s">
        <v>27</v>
      </c>
      <c r="C245" s="17" t="s">
        <v>28</v>
      </c>
      <c r="D245" s="5">
        <v>17.5</v>
      </c>
      <c r="E245" s="5"/>
      <c r="F245" s="5">
        <f t="shared" si="599"/>
        <v>17.5</v>
      </c>
      <c r="G245" s="5"/>
      <c r="H245" s="5">
        <f t="shared" si="600"/>
        <v>17.5</v>
      </c>
      <c r="I245" s="5"/>
      <c r="J245" s="5">
        <f t="shared" si="601"/>
        <v>17.5</v>
      </c>
      <c r="K245" s="5"/>
      <c r="L245" s="5">
        <f t="shared" si="602"/>
        <v>17.5</v>
      </c>
      <c r="M245" s="5"/>
      <c r="N245" s="5">
        <f t="shared" si="603"/>
        <v>17.5</v>
      </c>
      <c r="O245" s="5">
        <v>20</v>
      </c>
      <c r="P245" s="5">
        <f t="shared" si="604"/>
        <v>37.5</v>
      </c>
      <c r="Q245" s="5">
        <v>17.5</v>
      </c>
      <c r="R245" s="5"/>
      <c r="S245" s="5">
        <f t="shared" si="605"/>
        <v>17.5</v>
      </c>
      <c r="T245" s="5"/>
      <c r="U245" s="5">
        <f t="shared" si="606"/>
        <v>17.5</v>
      </c>
      <c r="V245" s="5"/>
      <c r="W245" s="5">
        <f t="shared" si="607"/>
        <v>17.5</v>
      </c>
      <c r="X245" s="5"/>
      <c r="Y245" s="5">
        <f t="shared" si="608"/>
        <v>17.5</v>
      </c>
      <c r="Z245" s="5"/>
      <c r="AA245" s="5">
        <f t="shared" si="609"/>
        <v>17.5</v>
      </c>
      <c r="AB245" s="5"/>
      <c r="AC245" s="5">
        <f t="shared" si="610"/>
        <v>17.5</v>
      </c>
      <c r="AD245" s="5">
        <v>17.5</v>
      </c>
      <c r="AE245" s="5"/>
      <c r="AF245" s="5">
        <f t="shared" si="611"/>
        <v>17.5</v>
      </c>
      <c r="AG245" s="5"/>
      <c r="AH245" s="5">
        <f t="shared" si="612"/>
        <v>17.5</v>
      </c>
      <c r="AI245" s="5"/>
      <c r="AJ245" s="5">
        <f t="shared" si="613"/>
        <v>17.5</v>
      </c>
      <c r="AK245" s="5"/>
      <c r="AL245" s="5">
        <f t="shared" si="614"/>
        <v>17.5</v>
      </c>
      <c r="AM245" s="5"/>
      <c r="AN245" s="5">
        <f t="shared" si="615"/>
        <v>17.5</v>
      </c>
      <c r="AO245" s="95"/>
    </row>
    <row r="246" spans="1:41" ht="31.5" outlineLevel="2" x14ac:dyDescent="0.25">
      <c r="A246" s="102" t="s">
        <v>158</v>
      </c>
      <c r="B246" s="102"/>
      <c r="C246" s="18" t="s">
        <v>159</v>
      </c>
      <c r="D246" s="4">
        <f t="shared" ref="D246:AH246" si="616">D247+D256+D267+D274</f>
        <v>64912.2</v>
      </c>
      <c r="E246" s="4">
        <f t="shared" si="616"/>
        <v>-7652.3207199999997</v>
      </c>
      <c r="F246" s="4">
        <f t="shared" si="616"/>
        <v>57259.879280000008</v>
      </c>
      <c r="G246" s="4">
        <f t="shared" si="616"/>
        <v>-222.79274999999998</v>
      </c>
      <c r="H246" s="4">
        <f t="shared" si="616"/>
        <v>57037.08653</v>
      </c>
      <c r="I246" s="4">
        <f t="shared" si="616"/>
        <v>211</v>
      </c>
      <c r="J246" s="4">
        <f t="shared" si="616"/>
        <v>57248.08653</v>
      </c>
      <c r="K246" s="4">
        <f t="shared" ref="K246:L246" si="617">K247+K256+K267+K274</f>
        <v>0</v>
      </c>
      <c r="L246" s="4">
        <f t="shared" si="617"/>
        <v>57248.08653</v>
      </c>
      <c r="M246" s="4">
        <f t="shared" ref="M246:N246" si="618">M247+M256+M267+M274</f>
        <v>0</v>
      </c>
      <c r="N246" s="4">
        <f t="shared" si="618"/>
        <v>57248.08653</v>
      </c>
      <c r="O246" s="4">
        <f t="shared" ref="O246:P246" si="619">O247+O256+O267+O274</f>
        <v>3300</v>
      </c>
      <c r="P246" s="4">
        <f t="shared" si="619"/>
        <v>60548.08653</v>
      </c>
      <c r="Q246" s="4">
        <f t="shared" si="616"/>
        <v>27668</v>
      </c>
      <c r="R246" s="4">
        <f t="shared" si="616"/>
        <v>0</v>
      </c>
      <c r="S246" s="4">
        <f t="shared" si="616"/>
        <v>27668</v>
      </c>
      <c r="T246" s="4">
        <f t="shared" si="616"/>
        <v>0</v>
      </c>
      <c r="U246" s="4">
        <f t="shared" si="616"/>
        <v>27668</v>
      </c>
      <c r="V246" s="4">
        <f t="shared" si="616"/>
        <v>0</v>
      </c>
      <c r="W246" s="4">
        <f t="shared" si="616"/>
        <v>27668</v>
      </c>
      <c r="X246" s="4">
        <f t="shared" si="616"/>
        <v>0</v>
      </c>
      <c r="Y246" s="4">
        <f t="shared" si="616"/>
        <v>27668</v>
      </c>
      <c r="Z246" s="4">
        <f t="shared" ref="Z246:AA246" si="620">Z247+Z256+Z267+Z274</f>
        <v>0</v>
      </c>
      <c r="AA246" s="4">
        <f t="shared" si="620"/>
        <v>27668</v>
      </c>
      <c r="AB246" s="4">
        <f t="shared" ref="AB246:AC246" si="621">AB247+AB256+AB267+AB274</f>
        <v>0</v>
      </c>
      <c r="AC246" s="4">
        <f t="shared" si="621"/>
        <v>27668</v>
      </c>
      <c r="AD246" s="4">
        <f t="shared" si="616"/>
        <v>26677.3</v>
      </c>
      <c r="AE246" s="4">
        <f t="shared" si="616"/>
        <v>0</v>
      </c>
      <c r="AF246" s="4">
        <f t="shared" si="616"/>
        <v>26677.3</v>
      </c>
      <c r="AG246" s="4">
        <f t="shared" si="616"/>
        <v>0</v>
      </c>
      <c r="AH246" s="4">
        <f t="shared" si="616"/>
        <v>26677.3</v>
      </c>
      <c r="AI246" s="4">
        <f t="shared" ref="AI246:AN246" si="622">AI247+AI256+AI267+AI274</f>
        <v>0</v>
      </c>
      <c r="AJ246" s="4">
        <f t="shared" si="622"/>
        <v>26677.3</v>
      </c>
      <c r="AK246" s="4">
        <f t="shared" si="622"/>
        <v>0</v>
      </c>
      <c r="AL246" s="4">
        <f t="shared" si="622"/>
        <v>26677.3</v>
      </c>
      <c r="AM246" s="4">
        <f t="shared" si="622"/>
        <v>0</v>
      </c>
      <c r="AN246" s="4">
        <f t="shared" si="622"/>
        <v>26677.3</v>
      </c>
      <c r="AO246" s="95"/>
    </row>
    <row r="247" spans="1:41" ht="31.5" hidden="1" outlineLevel="3" x14ac:dyDescent="0.25">
      <c r="A247" s="102" t="s">
        <v>211</v>
      </c>
      <c r="B247" s="102"/>
      <c r="C247" s="18" t="s">
        <v>212</v>
      </c>
      <c r="D247" s="4">
        <f t="shared" ref="D247:AH247" si="623">D248+D253</f>
        <v>1000</v>
      </c>
      <c r="E247" s="4">
        <f t="shared" si="623"/>
        <v>-500</v>
      </c>
      <c r="F247" s="4">
        <f t="shared" si="623"/>
        <v>500</v>
      </c>
      <c r="G247" s="4">
        <f t="shared" si="623"/>
        <v>0</v>
      </c>
      <c r="H247" s="4">
        <f t="shared" si="623"/>
        <v>500</v>
      </c>
      <c r="I247" s="4">
        <f t="shared" si="623"/>
        <v>211</v>
      </c>
      <c r="J247" s="4">
        <f t="shared" si="623"/>
        <v>711</v>
      </c>
      <c r="K247" s="4">
        <f t="shared" ref="K247:L247" si="624">K248+K253</f>
        <v>0</v>
      </c>
      <c r="L247" s="4">
        <f t="shared" si="624"/>
        <v>711</v>
      </c>
      <c r="M247" s="4">
        <f t="shared" ref="M247:N247" si="625">M248+M253</f>
        <v>0</v>
      </c>
      <c r="N247" s="4">
        <f t="shared" si="625"/>
        <v>711</v>
      </c>
      <c r="O247" s="4">
        <f t="shared" ref="O247:P247" si="626">O248+O253</f>
        <v>0</v>
      </c>
      <c r="P247" s="4">
        <f t="shared" si="626"/>
        <v>711</v>
      </c>
      <c r="Q247" s="4">
        <f t="shared" si="623"/>
        <v>850</v>
      </c>
      <c r="R247" s="4">
        <f t="shared" si="623"/>
        <v>-600</v>
      </c>
      <c r="S247" s="4">
        <f t="shared" si="623"/>
        <v>250</v>
      </c>
      <c r="T247" s="4">
        <f t="shared" si="623"/>
        <v>0</v>
      </c>
      <c r="U247" s="4">
        <f t="shared" si="623"/>
        <v>250</v>
      </c>
      <c r="V247" s="4">
        <f t="shared" si="623"/>
        <v>0</v>
      </c>
      <c r="W247" s="4">
        <f t="shared" si="623"/>
        <v>250</v>
      </c>
      <c r="X247" s="4">
        <f t="shared" si="623"/>
        <v>0</v>
      </c>
      <c r="Y247" s="4">
        <f t="shared" si="623"/>
        <v>250</v>
      </c>
      <c r="Z247" s="4">
        <f t="shared" ref="Z247:AA247" si="627">Z248+Z253</f>
        <v>0</v>
      </c>
      <c r="AA247" s="4">
        <f t="shared" si="627"/>
        <v>250</v>
      </c>
      <c r="AB247" s="4">
        <f t="shared" ref="AB247:AC247" si="628">AB248+AB253</f>
        <v>0</v>
      </c>
      <c r="AC247" s="4">
        <f t="shared" si="628"/>
        <v>250</v>
      </c>
      <c r="AD247" s="4">
        <f t="shared" si="623"/>
        <v>850</v>
      </c>
      <c r="AE247" s="4">
        <f t="shared" si="623"/>
        <v>-600</v>
      </c>
      <c r="AF247" s="4">
        <f t="shared" si="623"/>
        <v>250</v>
      </c>
      <c r="AG247" s="4">
        <f t="shared" si="623"/>
        <v>0</v>
      </c>
      <c r="AH247" s="4">
        <f t="shared" si="623"/>
        <v>250</v>
      </c>
      <c r="AI247" s="4">
        <f t="shared" ref="AI247:AN247" si="629">AI248+AI253</f>
        <v>0</v>
      </c>
      <c r="AJ247" s="4">
        <f t="shared" si="629"/>
        <v>250</v>
      </c>
      <c r="AK247" s="4">
        <f t="shared" si="629"/>
        <v>0</v>
      </c>
      <c r="AL247" s="4">
        <f t="shared" si="629"/>
        <v>250</v>
      </c>
      <c r="AM247" s="4">
        <f t="shared" si="629"/>
        <v>0</v>
      </c>
      <c r="AN247" s="4">
        <f t="shared" si="629"/>
        <v>250</v>
      </c>
      <c r="AO247" s="95"/>
    </row>
    <row r="248" spans="1:41" ht="31.5" hidden="1" outlineLevel="4" x14ac:dyDescent="0.2">
      <c r="A248" s="102" t="s">
        <v>213</v>
      </c>
      <c r="B248" s="102"/>
      <c r="C248" s="12" t="s">
        <v>647</v>
      </c>
      <c r="D248" s="4">
        <f t="shared" ref="D248:AM249" si="630">D249</f>
        <v>700</v>
      </c>
      <c r="E248" s="4">
        <f>E249+E251</f>
        <v>-200</v>
      </c>
      <c r="F248" s="4">
        <f t="shared" ref="F248:AF248" si="631">F249+F251</f>
        <v>500</v>
      </c>
      <c r="G248" s="4">
        <f>G249+G251</f>
        <v>0</v>
      </c>
      <c r="H248" s="4">
        <f t="shared" ref="H248:J248" si="632">H249+H251</f>
        <v>500</v>
      </c>
      <c r="I248" s="4">
        <f>I249+I251</f>
        <v>211</v>
      </c>
      <c r="J248" s="4">
        <f t="shared" si="632"/>
        <v>711</v>
      </c>
      <c r="K248" s="4">
        <f>K249+K251</f>
        <v>0</v>
      </c>
      <c r="L248" s="4">
        <f t="shared" ref="L248:N248" si="633">L249+L251</f>
        <v>711</v>
      </c>
      <c r="M248" s="4">
        <f>M249+M251</f>
        <v>0</v>
      </c>
      <c r="N248" s="4">
        <f t="shared" si="633"/>
        <v>711</v>
      </c>
      <c r="O248" s="4">
        <f>O249+O251</f>
        <v>0</v>
      </c>
      <c r="P248" s="4">
        <f t="shared" ref="P248" si="634">P249+P251</f>
        <v>711</v>
      </c>
      <c r="Q248" s="4">
        <f t="shared" si="631"/>
        <v>600</v>
      </c>
      <c r="R248" s="4">
        <f t="shared" si="631"/>
        <v>-350</v>
      </c>
      <c r="S248" s="4">
        <f t="shared" si="631"/>
        <v>250</v>
      </c>
      <c r="T248" s="4">
        <f>T249+T251</f>
        <v>0</v>
      </c>
      <c r="U248" s="4">
        <f t="shared" ref="U248" si="635">U249+U251</f>
        <v>250</v>
      </c>
      <c r="V248" s="4">
        <f>V249+V251</f>
        <v>0</v>
      </c>
      <c r="W248" s="4">
        <f t="shared" ref="W248" si="636">W249+W251</f>
        <v>250</v>
      </c>
      <c r="X248" s="4">
        <f>X249+X251</f>
        <v>0</v>
      </c>
      <c r="Y248" s="4">
        <f t="shared" ref="Y248:AA248" si="637">Y249+Y251</f>
        <v>250</v>
      </c>
      <c r="Z248" s="4">
        <f>Z249+Z251</f>
        <v>0</v>
      </c>
      <c r="AA248" s="4">
        <f t="shared" si="637"/>
        <v>250</v>
      </c>
      <c r="AB248" s="4">
        <f>AB249+AB251</f>
        <v>0</v>
      </c>
      <c r="AC248" s="4">
        <f t="shared" ref="AC248" si="638">AC249+AC251</f>
        <v>250</v>
      </c>
      <c r="AD248" s="4">
        <f t="shared" si="631"/>
        <v>600</v>
      </c>
      <c r="AE248" s="4">
        <f t="shared" si="631"/>
        <v>-350</v>
      </c>
      <c r="AF248" s="4">
        <f t="shared" si="631"/>
        <v>250</v>
      </c>
      <c r="AG248" s="4">
        <f>AG249+AG251</f>
        <v>0</v>
      </c>
      <c r="AH248" s="4">
        <f t="shared" ref="AH248:AJ248" si="639">AH249+AH251</f>
        <v>250</v>
      </c>
      <c r="AI248" s="4">
        <f>AI249+AI251</f>
        <v>0</v>
      </c>
      <c r="AJ248" s="4">
        <f t="shared" si="639"/>
        <v>250</v>
      </c>
      <c r="AK248" s="4">
        <f>AK249+AK251</f>
        <v>0</v>
      </c>
      <c r="AL248" s="4">
        <f t="shared" ref="AL248" si="640">AL249+AL251</f>
        <v>250</v>
      </c>
      <c r="AM248" s="4">
        <f>AM249+AM251</f>
        <v>0</v>
      </c>
      <c r="AN248" s="4">
        <f t="shared" ref="AN248" si="641">AN249+AN251</f>
        <v>250</v>
      </c>
      <c r="AO248" s="95"/>
    </row>
    <row r="249" spans="1:41" ht="15.75" hidden="1" outlineLevel="5" x14ac:dyDescent="0.25">
      <c r="A249" s="102" t="s">
        <v>214</v>
      </c>
      <c r="B249" s="102"/>
      <c r="C249" s="18" t="s">
        <v>215</v>
      </c>
      <c r="D249" s="4">
        <f t="shared" si="630"/>
        <v>700</v>
      </c>
      <c r="E249" s="4">
        <f t="shared" si="630"/>
        <v>-700</v>
      </c>
      <c r="F249" s="4">
        <f t="shared" si="630"/>
        <v>0</v>
      </c>
      <c r="G249" s="4">
        <f t="shared" si="630"/>
        <v>0</v>
      </c>
      <c r="H249" s="4">
        <f t="shared" si="630"/>
        <v>0</v>
      </c>
      <c r="I249" s="4">
        <f t="shared" si="630"/>
        <v>0</v>
      </c>
      <c r="J249" s="4">
        <f t="shared" si="630"/>
        <v>0</v>
      </c>
      <c r="K249" s="4">
        <f t="shared" si="630"/>
        <v>0</v>
      </c>
      <c r="L249" s="4">
        <f t="shared" si="630"/>
        <v>0</v>
      </c>
      <c r="M249" s="4">
        <f t="shared" si="630"/>
        <v>0</v>
      </c>
      <c r="N249" s="4">
        <f t="shared" si="630"/>
        <v>0</v>
      </c>
      <c r="O249" s="4">
        <f t="shared" si="630"/>
        <v>0</v>
      </c>
      <c r="P249" s="4">
        <f t="shared" si="630"/>
        <v>0</v>
      </c>
      <c r="Q249" s="4">
        <f t="shared" si="630"/>
        <v>600</v>
      </c>
      <c r="R249" s="4">
        <f t="shared" si="630"/>
        <v>-600</v>
      </c>
      <c r="S249" s="4">
        <f t="shared" si="630"/>
        <v>0</v>
      </c>
      <c r="T249" s="4">
        <f t="shared" si="630"/>
        <v>0</v>
      </c>
      <c r="U249" s="4">
        <f t="shared" si="630"/>
        <v>0</v>
      </c>
      <c r="V249" s="4">
        <f t="shared" si="630"/>
        <v>0</v>
      </c>
      <c r="W249" s="4">
        <f t="shared" si="630"/>
        <v>0</v>
      </c>
      <c r="X249" s="4">
        <f t="shared" si="630"/>
        <v>0</v>
      </c>
      <c r="Y249" s="4">
        <f t="shared" si="630"/>
        <v>0</v>
      </c>
      <c r="Z249" s="4">
        <f t="shared" si="630"/>
        <v>0</v>
      </c>
      <c r="AA249" s="4">
        <f t="shared" si="630"/>
        <v>0</v>
      </c>
      <c r="AB249" s="4">
        <f t="shared" si="630"/>
        <v>0</v>
      </c>
      <c r="AC249" s="4">
        <f t="shared" si="630"/>
        <v>0</v>
      </c>
      <c r="AD249" s="4">
        <f t="shared" si="630"/>
        <v>600</v>
      </c>
      <c r="AE249" s="4">
        <f t="shared" si="630"/>
        <v>-600</v>
      </c>
      <c r="AF249" s="4">
        <f t="shared" si="630"/>
        <v>0</v>
      </c>
      <c r="AG249" s="4">
        <f t="shared" si="630"/>
        <v>0</v>
      </c>
      <c r="AH249" s="4">
        <f t="shared" si="630"/>
        <v>0</v>
      </c>
      <c r="AI249" s="4">
        <f t="shared" si="630"/>
        <v>0</v>
      </c>
      <c r="AJ249" s="4">
        <f t="shared" ref="AJ249" si="642">AJ250</f>
        <v>0</v>
      </c>
      <c r="AK249" s="4">
        <f t="shared" si="630"/>
        <v>0</v>
      </c>
      <c r="AL249" s="4">
        <f t="shared" ref="AL249" si="643">AL250</f>
        <v>0</v>
      </c>
      <c r="AM249" s="4">
        <f t="shared" si="630"/>
        <v>0</v>
      </c>
      <c r="AN249" s="4">
        <f t="shared" ref="AN249" si="644">AN250</f>
        <v>0</v>
      </c>
      <c r="AO249" s="95"/>
    </row>
    <row r="250" spans="1:41" ht="31.5" hidden="1" outlineLevel="7" x14ac:dyDescent="0.25">
      <c r="A250" s="103" t="s">
        <v>214</v>
      </c>
      <c r="B250" s="103" t="s">
        <v>92</v>
      </c>
      <c r="C250" s="17" t="s">
        <v>93</v>
      </c>
      <c r="D250" s="5">
        <v>700</v>
      </c>
      <c r="E250" s="5">
        <v>-700</v>
      </c>
      <c r="F250" s="5">
        <f t="shared" ref="F250" si="645">SUM(D250:E250)</f>
        <v>0</v>
      </c>
      <c r="G250" s="5"/>
      <c r="H250" s="5">
        <f t="shared" ref="H250" si="646">SUM(F250:G250)</f>
        <v>0</v>
      </c>
      <c r="I250" s="5"/>
      <c r="J250" s="5">
        <f t="shared" ref="J250" si="647">SUM(H250:I250)</f>
        <v>0</v>
      </c>
      <c r="K250" s="5"/>
      <c r="L250" s="5">
        <f t="shared" ref="L250" si="648">SUM(J250:K250)</f>
        <v>0</v>
      </c>
      <c r="M250" s="5"/>
      <c r="N250" s="5">
        <f t="shared" ref="N250" si="649">SUM(L250:M250)</f>
        <v>0</v>
      </c>
      <c r="O250" s="5"/>
      <c r="P250" s="5">
        <f t="shared" ref="P250" si="650">SUM(N250:O250)</f>
        <v>0</v>
      </c>
      <c r="Q250" s="5">
        <v>600</v>
      </c>
      <c r="R250" s="5">
        <v>-600</v>
      </c>
      <c r="S250" s="5">
        <f t="shared" ref="S250" si="651">SUM(Q250:R250)</f>
        <v>0</v>
      </c>
      <c r="T250" s="5"/>
      <c r="U250" s="5">
        <f t="shared" ref="U250" si="652">SUM(S250:T250)</f>
        <v>0</v>
      </c>
      <c r="V250" s="5"/>
      <c r="W250" s="5">
        <f t="shared" ref="W250" si="653">SUM(U250:V250)</f>
        <v>0</v>
      </c>
      <c r="X250" s="5"/>
      <c r="Y250" s="5">
        <f t="shared" ref="Y250" si="654">SUM(W250:X250)</f>
        <v>0</v>
      </c>
      <c r="Z250" s="5"/>
      <c r="AA250" s="5">
        <f t="shared" ref="AA250" si="655">SUM(Y250:Z250)</f>
        <v>0</v>
      </c>
      <c r="AB250" s="5"/>
      <c r="AC250" s="5">
        <f t="shared" ref="AC250" si="656">SUM(AA250:AB250)</f>
        <v>0</v>
      </c>
      <c r="AD250" s="5">
        <v>600</v>
      </c>
      <c r="AE250" s="5">
        <v>-600</v>
      </c>
      <c r="AF250" s="5">
        <f t="shared" ref="AF250" si="657">SUM(AD250:AE250)</f>
        <v>0</v>
      </c>
      <c r="AG250" s="5"/>
      <c r="AH250" s="5">
        <f t="shared" ref="AH250" si="658">SUM(AF250:AG250)</f>
        <v>0</v>
      </c>
      <c r="AI250" s="5"/>
      <c r="AJ250" s="5">
        <f t="shared" ref="AJ250" si="659">SUM(AH250:AI250)</f>
        <v>0</v>
      </c>
      <c r="AK250" s="5"/>
      <c r="AL250" s="5">
        <f t="shared" ref="AL250" si="660">SUM(AJ250:AK250)</f>
        <v>0</v>
      </c>
      <c r="AM250" s="5"/>
      <c r="AN250" s="5">
        <f t="shared" ref="AN250" si="661">SUM(AL250:AM250)</f>
        <v>0</v>
      </c>
      <c r="AO250" s="95"/>
    </row>
    <row r="251" spans="1:41" ht="15.75" hidden="1" outlineLevel="5" x14ac:dyDescent="0.25">
      <c r="A251" s="102" t="s">
        <v>646</v>
      </c>
      <c r="B251" s="102"/>
      <c r="C251" s="18" t="s">
        <v>219</v>
      </c>
      <c r="D251" s="4">
        <f t="shared" ref="D251:AM254" si="662">D252</f>
        <v>0</v>
      </c>
      <c r="E251" s="4">
        <f t="shared" si="662"/>
        <v>500</v>
      </c>
      <c r="F251" s="4">
        <f t="shared" si="662"/>
        <v>500</v>
      </c>
      <c r="G251" s="4">
        <f t="shared" si="662"/>
        <v>0</v>
      </c>
      <c r="H251" s="4">
        <f t="shared" si="662"/>
        <v>500</v>
      </c>
      <c r="I251" s="4">
        <f t="shared" si="662"/>
        <v>211</v>
      </c>
      <c r="J251" s="4">
        <f t="shared" si="662"/>
        <v>711</v>
      </c>
      <c r="K251" s="4">
        <f t="shared" si="662"/>
        <v>0</v>
      </c>
      <c r="L251" s="4">
        <f t="shared" si="662"/>
        <v>711</v>
      </c>
      <c r="M251" s="4">
        <f t="shared" si="662"/>
        <v>0</v>
      </c>
      <c r="N251" s="4">
        <f t="shared" si="662"/>
        <v>711</v>
      </c>
      <c r="O251" s="4">
        <f t="shared" si="662"/>
        <v>0</v>
      </c>
      <c r="P251" s="4">
        <f t="shared" si="662"/>
        <v>711</v>
      </c>
      <c r="Q251" s="4">
        <f t="shared" si="662"/>
        <v>0</v>
      </c>
      <c r="R251" s="4">
        <f t="shared" si="662"/>
        <v>250</v>
      </c>
      <c r="S251" s="4">
        <f t="shared" si="662"/>
        <v>250</v>
      </c>
      <c r="T251" s="4">
        <f t="shared" si="662"/>
        <v>0</v>
      </c>
      <c r="U251" s="4">
        <f t="shared" si="662"/>
        <v>250</v>
      </c>
      <c r="V251" s="4">
        <f t="shared" si="662"/>
        <v>0</v>
      </c>
      <c r="W251" s="4">
        <f t="shared" si="662"/>
        <v>250</v>
      </c>
      <c r="X251" s="4">
        <f t="shared" si="662"/>
        <v>0</v>
      </c>
      <c r="Y251" s="4">
        <f t="shared" si="662"/>
        <v>250</v>
      </c>
      <c r="Z251" s="4">
        <f t="shared" si="662"/>
        <v>0</v>
      </c>
      <c r="AA251" s="4">
        <f t="shared" si="662"/>
        <v>250</v>
      </c>
      <c r="AB251" s="4">
        <f t="shared" si="662"/>
        <v>0</v>
      </c>
      <c r="AC251" s="4">
        <f t="shared" si="662"/>
        <v>250</v>
      </c>
      <c r="AD251" s="4">
        <f t="shared" si="662"/>
        <v>0</v>
      </c>
      <c r="AE251" s="4">
        <f t="shared" si="662"/>
        <v>250</v>
      </c>
      <c r="AF251" s="4">
        <f t="shared" si="662"/>
        <v>250</v>
      </c>
      <c r="AG251" s="4">
        <f t="shared" si="662"/>
        <v>0</v>
      </c>
      <c r="AH251" s="4">
        <f t="shared" si="662"/>
        <v>250</v>
      </c>
      <c r="AI251" s="4">
        <f t="shared" si="662"/>
        <v>0</v>
      </c>
      <c r="AJ251" s="4">
        <f t="shared" ref="AI251:AJ254" si="663">AJ252</f>
        <v>250</v>
      </c>
      <c r="AK251" s="4">
        <f t="shared" si="662"/>
        <v>0</v>
      </c>
      <c r="AL251" s="4">
        <f t="shared" ref="AK251:AL254" si="664">AL252</f>
        <v>250</v>
      </c>
      <c r="AM251" s="4">
        <f t="shared" si="662"/>
        <v>0</v>
      </c>
      <c r="AN251" s="4">
        <f t="shared" ref="AM251:AN254" si="665">AN252</f>
        <v>250</v>
      </c>
      <c r="AO251" s="95"/>
    </row>
    <row r="252" spans="1:41" ht="15.75" hidden="1" outlineLevel="7" x14ac:dyDescent="0.25">
      <c r="A252" s="103" t="s">
        <v>646</v>
      </c>
      <c r="B252" s="103" t="s">
        <v>27</v>
      </c>
      <c r="C252" s="17" t="s">
        <v>28</v>
      </c>
      <c r="D252" s="5"/>
      <c r="E252" s="5">
        <v>500</v>
      </c>
      <c r="F252" s="5">
        <f t="shared" ref="F252" si="666">SUM(D252:E252)</f>
        <v>500</v>
      </c>
      <c r="G252" s="5"/>
      <c r="H252" s="5">
        <f t="shared" ref="H252" si="667">SUM(F252:G252)</f>
        <v>500</v>
      </c>
      <c r="I252" s="5">
        <v>211</v>
      </c>
      <c r="J252" s="5">
        <f t="shared" ref="J252" si="668">SUM(H252:I252)</f>
        <v>711</v>
      </c>
      <c r="K252" s="5"/>
      <c r="L252" s="5">
        <f t="shared" ref="L252" si="669">SUM(J252:K252)</f>
        <v>711</v>
      </c>
      <c r="M252" s="5"/>
      <c r="N252" s="5">
        <f t="shared" ref="N252" si="670">SUM(L252:M252)</f>
        <v>711</v>
      </c>
      <c r="O252" s="5"/>
      <c r="P252" s="5">
        <f t="shared" ref="P252" si="671">SUM(N252:O252)</f>
        <v>711</v>
      </c>
      <c r="Q252" s="5"/>
      <c r="R252" s="5">
        <v>250</v>
      </c>
      <c r="S252" s="5">
        <f t="shared" ref="S252" si="672">SUM(Q252:R252)</f>
        <v>250</v>
      </c>
      <c r="T252" s="5"/>
      <c r="U252" s="5">
        <f t="shared" ref="U252" si="673">SUM(S252:T252)</f>
        <v>250</v>
      </c>
      <c r="V252" s="5"/>
      <c r="W252" s="5">
        <f t="shared" ref="W252" si="674">SUM(U252:V252)</f>
        <v>250</v>
      </c>
      <c r="X252" s="5"/>
      <c r="Y252" s="5">
        <f t="shared" ref="Y252" si="675">SUM(W252:X252)</f>
        <v>250</v>
      </c>
      <c r="Z252" s="5"/>
      <c r="AA252" s="5">
        <f t="shared" ref="AA252" si="676">SUM(Y252:Z252)</f>
        <v>250</v>
      </c>
      <c r="AB252" s="5"/>
      <c r="AC252" s="5">
        <f t="shared" ref="AC252" si="677">SUM(AA252:AB252)</f>
        <v>250</v>
      </c>
      <c r="AD252" s="5"/>
      <c r="AE252" s="5">
        <v>250</v>
      </c>
      <c r="AF252" s="5">
        <f t="shared" ref="AF252" si="678">SUM(AD252:AE252)</f>
        <v>250</v>
      </c>
      <c r="AG252" s="5"/>
      <c r="AH252" s="5">
        <f t="shared" ref="AH252" si="679">SUM(AF252:AG252)</f>
        <v>250</v>
      </c>
      <c r="AI252" s="5"/>
      <c r="AJ252" s="5">
        <f t="shared" ref="AJ252" si="680">SUM(AH252:AI252)</f>
        <v>250</v>
      </c>
      <c r="AK252" s="5"/>
      <c r="AL252" s="5">
        <f t="shared" ref="AL252" si="681">SUM(AJ252:AK252)</f>
        <v>250</v>
      </c>
      <c r="AM252" s="5"/>
      <c r="AN252" s="5">
        <f t="shared" ref="AN252" si="682">SUM(AL252:AM252)</f>
        <v>250</v>
      </c>
      <c r="AO252" s="95"/>
    </row>
    <row r="253" spans="1:41" ht="31.5" hidden="1" outlineLevel="4" x14ac:dyDescent="0.25">
      <c r="A253" s="102" t="s">
        <v>216</v>
      </c>
      <c r="B253" s="102"/>
      <c r="C253" s="18" t="s">
        <v>217</v>
      </c>
      <c r="D253" s="4">
        <f t="shared" si="662"/>
        <v>300</v>
      </c>
      <c r="E253" s="4">
        <f t="shared" si="662"/>
        <v>-300</v>
      </c>
      <c r="F253" s="4">
        <f t="shared" si="662"/>
        <v>0</v>
      </c>
      <c r="G253" s="4">
        <f t="shared" si="662"/>
        <v>0</v>
      </c>
      <c r="H253" s="4">
        <f t="shared" si="662"/>
        <v>0</v>
      </c>
      <c r="I253" s="4">
        <f t="shared" si="662"/>
        <v>0</v>
      </c>
      <c r="J253" s="4">
        <f t="shared" si="662"/>
        <v>0</v>
      </c>
      <c r="K253" s="4">
        <f t="shared" si="662"/>
        <v>0</v>
      </c>
      <c r="L253" s="4">
        <f t="shared" si="662"/>
        <v>0</v>
      </c>
      <c r="M253" s="4">
        <f t="shared" si="662"/>
        <v>0</v>
      </c>
      <c r="N253" s="4">
        <f t="shared" si="662"/>
        <v>0</v>
      </c>
      <c r="O253" s="4">
        <f t="shared" si="662"/>
        <v>0</v>
      </c>
      <c r="P253" s="4">
        <f t="shared" si="662"/>
        <v>0</v>
      </c>
      <c r="Q253" s="4">
        <f t="shared" si="662"/>
        <v>250</v>
      </c>
      <c r="R253" s="4">
        <f t="shared" si="662"/>
        <v>-250</v>
      </c>
      <c r="S253" s="4">
        <f t="shared" si="662"/>
        <v>0</v>
      </c>
      <c r="T253" s="4">
        <f t="shared" si="662"/>
        <v>0</v>
      </c>
      <c r="U253" s="4">
        <f t="shared" si="662"/>
        <v>0</v>
      </c>
      <c r="V253" s="4">
        <f t="shared" si="662"/>
        <v>0</v>
      </c>
      <c r="W253" s="4">
        <f t="shared" si="662"/>
        <v>0</v>
      </c>
      <c r="X253" s="4">
        <f t="shared" si="662"/>
        <v>0</v>
      </c>
      <c r="Y253" s="4">
        <f t="shared" si="662"/>
        <v>0</v>
      </c>
      <c r="Z253" s="4">
        <f t="shared" si="662"/>
        <v>0</v>
      </c>
      <c r="AA253" s="4">
        <f t="shared" si="662"/>
        <v>0</v>
      </c>
      <c r="AB253" s="4">
        <f t="shared" si="662"/>
        <v>0</v>
      </c>
      <c r="AC253" s="4">
        <f t="shared" si="662"/>
        <v>0</v>
      </c>
      <c r="AD253" s="4">
        <f t="shared" si="662"/>
        <v>250</v>
      </c>
      <c r="AE253" s="4">
        <f t="shared" si="662"/>
        <v>-250</v>
      </c>
      <c r="AF253" s="4">
        <f t="shared" si="662"/>
        <v>0</v>
      </c>
      <c r="AG253" s="4">
        <f t="shared" si="662"/>
        <v>0</v>
      </c>
      <c r="AH253" s="4">
        <f t="shared" si="662"/>
        <v>0</v>
      </c>
      <c r="AI253" s="4">
        <f t="shared" si="663"/>
        <v>0</v>
      </c>
      <c r="AJ253" s="4">
        <f t="shared" si="663"/>
        <v>0</v>
      </c>
      <c r="AK253" s="4">
        <f t="shared" si="664"/>
        <v>0</v>
      </c>
      <c r="AL253" s="4">
        <f t="shared" si="664"/>
        <v>0</v>
      </c>
      <c r="AM253" s="4">
        <f t="shared" si="665"/>
        <v>0</v>
      </c>
      <c r="AN253" s="4">
        <f t="shared" si="665"/>
        <v>0</v>
      </c>
      <c r="AO253" s="95"/>
    </row>
    <row r="254" spans="1:41" ht="15.75" hidden="1" outlineLevel="5" x14ac:dyDescent="0.25">
      <c r="A254" s="102" t="s">
        <v>218</v>
      </c>
      <c r="B254" s="102"/>
      <c r="C254" s="18" t="s">
        <v>219</v>
      </c>
      <c r="D254" s="4">
        <f t="shared" si="662"/>
        <v>300</v>
      </c>
      <c r="E254" s="4">
        <f t="shared" si="662"/>
        <v>-300</v>
      </c>
      <c r="F254" s="4">
        <f t="shared" si="662"/>
        <v>0</v>
      </c>
      <c r="G254" s="4">
        <f t="shared" si="662"/>
        <v>0</v>
      </c>
      <c r="H254" s="4">
        <f t="shared" si="662"/>
        <v>0</v>
      </c>
      <c r="I254" s="4">
        <f t="shared" si="662"/>
        <v>0</v>
      </c>
      <c r="J254" s="4">
        <f t="shared" si="662"/>
        <v>0</v>
      </c>
      <c r="K254" s="4">
        <f t="shared" si="662"/>
        <v>0</v>
      </c>
      <c r="L254" s="4">
        <f t="shared" si="662"/>
        <v>0</v>
      </c>
      <c r="M254" s="4">
        <f t="shared" si="662"/>
        <v>0</v>
      </c>
      <c r="N254" s="4">
        <f t="shared" si="662"/>
        <v>0</v>
      </c>
      <c r="O254" s="4">
        <f t="shared" si="662"/>
        <v>0</v>
      </c>
      <c r="P254" s="4">
        <f t="shared" si="662"/>
        <v>0</v>
      </c>
      <c r="Q254" s="4">
        <f t="shared" si="662"/>
        <v>250</v>
      </c>
      <c r="R254" s="4">
        <f t="shared" si="662"/>
        <v>-250</v>
      </c>
      <c r="S254" s="4">
        <f t="shared" si="662"/>
        <v>0</v>
      </c>
      <c r="T254" s="4">
        <f t="shared" si="662"/>
        <v>0</v>
      </c>
      <c r="U254" s="4">
        <f t="shared" si="662"/>
        <v>0</v>
      </c>
      <c r="V254" s="4">
        <f t="shared" si="662"/>
        <v>0</v>
      </c>
      <c r="W254" s="4">
        <f t="shared" si="662"/>
        <v>0</v>
      </c>
      <c r="X254" s="4">
        <f t="shared" si="662"/>
        <v>0</v>
      </c>
      <c r="Y254" s="4">
        <f t="shared" si="662"/>
        <v>0</v>
      </c>
      <c r="Z254" s="4">
        <f t="shared" si="662"/>
        <v>0</v>
      </c>
      <c r="AA254" s="4">
        <f t="shared" si="662"/>
        <v>0</v>
      </c>
      <c r="AB254" s="4">
        <f t="shared" si="662"/>
        <v>0</v>
      </c>
      <c r="AC254" s="4">
        <f t="shared" si="662"/>
        <v>0</v>
      </c>
      <c r="AD254" s="4">
        <f t="shared" si="662"/>
        <v>250</v>
      </c>
      <c r="AE254" s="4">
        <f t="shared" si="662"/>
        <v>-250</v>
      </c>
      <c r="AF254" s="4">
        <f t="shared" si="662"/>
        <v>0</v>
      </c>
      <c r="AG254" s="4">
        <f t="shared" si="662"/>
        <v>0</v>
      </c>
      <c r="AH254" s="4">
        <f t="shared" si="662"/>
        <v>0</v>
      </c>
      <c r="AI254" s="4">
        <f t="shared" si="663"/>
        <v>0</v>
      </c>
      <c r="AJ254" s="4">
        <f t="shared" si="663"/>
        <v>0</v>
      </c>
      <c r="AK254" s="4">
        <f t="shared" si="664"/>
        <v>0</v>
      </c>
      <c r="AL254" s="4">
        <f t="shared" si="664"/>
        <v>0</v>
      </c>
      <c r="AM254" s="4">
        <f t="shared" si="665"/>
        <v>0</v>
      </c>
      <c r="AN254" s="4">
        <f t="shared" si="665"/>
        <v>0</v>
      </c>
      <c r="AO254" s="95"/>
    </row>
    <row r="255" spans="1:41" ht="15.75" hidden="1" outlineLevel="7" x14ac:dyDescent="0.25">
      <c r="A255" s="103" t="s">
        <v>218</v>
      </c>
      <c r="B255" s="103" t="s">
        <v>27</v>
      </c>
      <c r="C255" s="17" t="s">
        <v>28</v>
      </c>
      <c r="D255" s="5">
        <v>300</v>
      </c>
      <c r="E255" s="5">
        <v>-300</v>
      </c>
      <c r="F255" s="5">
        <f t="shared" ref="F255" si="683">SUM(D255:E255)</f>
        <v>0</v>
      </c>
      <c r="G255" s="5"/>
      <c r="H255" s="5">
        <f t="shared" ref="H255" si="684">SUM(F255:G255)</f>
        <v>0</v>
      </c>
      <c r="I255" s="5"/>
      <c r="J255" s="5">
        <f t="shared" ref="J255" si="685">SUM(H255:I255)</f>
        <v>0</v>
      </c>
      <c r="K255" s="5"/>
      <c r="L255" s="5">
        <f t="shared" ref="L255" si="686">SUM(J255:K255)</f>
        <v>0</v>
      </c>
      <c r="M255" s="5"/>
      <c r="N255" s="5">
        <f t="shared" ref="N255" si="687">SUM(L255:M255)</f>
        <v>0</v>
      </c>
      <c r="O255" s="5"/>
      <c r="P255" s="5">
        <f t="shared" ref="P255" si="688">SUM(N255:O255)</f>
        <v>0</v>
      </c>
      <c r="Q255" s="5">
        <v>250</v>
      </c>
      <c r="R255" s="5">
        <v>-250</v>
      </c>
      <c r="S255" s="5">
        <f t="shared" ref="S255" si="689">SUM(Q255:R255)</f>
        <v>0</v>
      </c>
      <c r="T255" s="5"/>
      <c r="U255" s="5">
        <f t="shared" ref="U255" si="690">SUM(S255:T255)</f>
        <v>0</v>
      </c>
      <c r="V255" s="5"/>
      <c r="W255" s="5">
        <f t="shared" ref="W255" si="691">SUM(U255:V255)</f>
        <v>0</v>
      </c>
      <c r="X255" s="5"/>
      <c r="Y255" s="5">
        <f t="shared" ref="Y255" si="692">SUM(W255:X255)</f>
        <v>0</v>
      </c>
      <c r="Z255" s="5"/>
      <c r="AA255" s="5">
        <f t="shared" ref="AA255" si="693">SUM(Y255:Z255)</f>
        <v>0</v>
      </c>
      <c r="AB255" s="5"/>
      <c r="AC255" s="5">
        <f t="shared" ref="AC255" si="694">SUM(AA255:AB255)</f>
        <v>0</v>
      </c>
      <c r="AD255" s="5">
        <v>250</v>
      </c>
      <c r="AE255" s="5">
        <v>-250</v>
      </c>
      <c r="AF255" s="5">
        <f t="shared" ref="AF255" si="695">SUM(AD255:AE255)</f>
        <v>0</v>
      </c>
      <c r="AG255" s="5"/>
      <c r="AH255" s="5">
        <f t="shared" ref="AH255" si="696">SUM(AF255:AG255)</f>
        <v>0</v>
      </c>
      <c r="AI255" s="5"/>
      <c r="AJ255" s="5">
        <f t="shared" ref="AJ255" si="697">SUM(AH255:AI255)</f>
        <v>0</v>
      </c>
      <c r="AK255" s="5"/>
      <c r="AL255" s="5">
        <f t="shared" ref="AL255" si="698">SUM(AJ255:AK255)</f>
        <v>0</v>
      </c>
      <c r="AM255" s="5"/>
      <c r="AN255" s="5">
        <f t="shared" ref="AN255" si="699">SUM(AL255:AM255)</f>
        <v>0</v>
      </c>
      <c r="AO255" s="95"/>
    </row>
    <row r="256" spans="1:41" ht="47.25" outlineLevel="7" x14ac:dyDescent="0.25">
      <c r="A256" s="102" t="s">
        <v>368</v>
      </c>
      <c r="B256" s="102"/>
      <c r="C256" s="18" t="s">
        <v>369</v>
      </c>
      <c r="D256" s="4">
        <f>D257+D260</f>
        <v>35274.299999999996</v>
      </c>
      <c r="E256" s="4">
        <f t="shared" ref="E256:AH256" si="700">E257+E260</f>
        <v>-9002.3207199999997</v>
      </c>
      <c r="F256" s="4">
        <f t="shared" si="700"/>
        <v>26271.97928</v>
      </c>
      <c r="G256" s="4">
        <f t="shared" si="700"/>
        <v>17.63334</v>
      </c>
      <c r="H256" s="4">
        <f t="shared" si="700"/>
        <v>26289.61262</v>
      </c>
      <c r="I256" s="4">
        <f t="shared" si="700"/>
        <v>0</v>
      </c>
      <c r="J256" s="4">
        <f t="shared" si="700"/>
        <v>26289.61262</v>
      </c>
      <c r="K256" s="4">
        <f t="shared" ref="K256:L256" si="701">K257+K260</f>
        <v>0</v>
      </c>
      <c r="L256" s="4">
        <f t="shared" si="701"/>
        <v>26289.61262</v>
      </c>
      <c r="M256" s="4">
        <f t="shared" ref="M256:N256" si="702">M257+M260</f>
        <v>0</v>
      </c>
      <c r="N256" s="4">
        <f t="shared" si="702"/>
        <v>26289.61262</v>
      </c>
      <c r="O256" s="4">
        <f t="shared" ref="O256:P256" si="703">O257+O260</f>
        <v>-200</v>
      </c>
      <c r="P256" s="4">
        <f t="shared" si="703"/>
        <v>26089.61262</v>
      </c>
      <c r="Q256" s="4">
        <f t="shared" si="700"/>
        <v>1395</v>
      </c>
      <c r="R256" s="4">
        <f t="shared" si="700"/>
        <v>0</v>
      </c>
      <c r="S256" s="4">
        <f t="shared" si="700"/>
        <v>1395</v>
      </c>
      <c r="T256" s="4">
        <f t="shared" si="700"/>
        <v>0</v>
      </c>
      <c r="U256" s="4">
        <f t="shared" si="700"/>
        <v>1395</v>
      </c>
      <c r="V256" s="4">
        <f t="shared" si="700"/>
        <v>0</v>
      </c>
      <c r="W256" s="4">
        <f t="shared" si="700"/>
        <v>1395</v>
      </c>
      <c r="X256" s="4">
        <f t="shared" si="700"/>
        <v>0</v>
      </c>
      <c r="Y256" s="4">
        <f t="shared" si="700"/>
        <v>1395</v>
      </c>
      <c r="Z256" s="4">
        <f t="shared" ref="Z256:AA256" si="704">Z257+Z260</f>
        <v>0</v>
      </c>
      <c r="AA256" s="4">
        <f t="shared" si="704"/>
        <v>1395</v>
      </c>
      <c r="AB256" s="4">
        <f t="shared" ref="AB256:AC256" si="705">AB257+AB260</f>
        <v>0</v>
      </c>
      <c r="AC256" s="4">
        <f t="shared" si="705"/>
        <v>1395</v>
      </c>
      <c r="AD256" s="4">
        <f t="shared" si="700"/>
        <v>1395</v>
      </c>
      <c r="AE256" s="4">
        <f t="shared" si="700"/>
        <v>0</v>
      </c>
      <c r="AF256" s="4">
        <f t="shared" si="700"/>
        <v>1395</v>
      </c>
      <c r="AG256" s="4">
        <f t="shared" si="700"/>
        <v>0</v>
      </c>
      <c r="AH256" s="4">
        <f t="shared" si="700"/>
        <v>1395</v>
      </c>
      <c r="AI256" s="4">
        <f t="shared" ref="AI256:AN256" si="706">AI257+AI260</f>
        <v>0</v>
      </c>
      <c r="AJ256" s="4">
        <f t="shared" si="706"/>
        <v>1395</v>
      </c>
      <c r="AK256" s="4">
        <f t="shared" si="706"/>
        <v>0</v>
      </c>
      <c r="AL256" s="4">
        <f t="shared" si="706"/>
        <v>1395</v>
      </c>
      <c r="AM256" s="4">
        <f t="shared" si="706"/>
        <v>0</v>
      </c>
      <c r="AN256" s="4">
        <f t="shared" si="706"/>
        <v>1395</v>
      </c>
      <c r="AO256" s="95"/>
    </row>
    <row r="257" spans="1:41" ht="31.5" outlineLevel="4" x14ac:dyDescent="0.25">
      <c r="A257" s="102" t="s">
        <v>370</v>
      </c>
      <c r="B257" s="102"/>
      <c r="C257" s="18" t="s">
        <v>371</v>
      </c>
      <c r="D257" s="4">
        <f t="shared" ref="D257:AM258" si="707">D258</f>
        <v>917.2</v>
      </c>
      <c r="E257" s="4">
        <f t="shared" si="707"/>
        <v>0</v>
      </c>
      <c r="F257" s="4">
        <f t="shared" si="707"/>
        <v>917.2</v>
      </c>
      <c r="G257" s="4">
        <f t="shared" si="707"/>
        <v>17.63334</v>
      </c>
      <c r="H257" s="4">
        <f t="shared" si="707"/>
        <v>934.83334000000002</v>
      </c>
      <c r="I257" s="4">
        <f t="shared" si="707"/>
        <v>0</v>
      </c>
      <c r="J257" s="4">
        <f t="shared" si="707"/>
        <v>934.83334000000002</v>
      </c>
      <c r="K257" s="4">
        <f t="shared" si="707"/>
        <v>0</v>
      </c>
      <c r="L257" s="4">
        <f t="shared" si="707"/>
        <v>934.83334000000002</v>
      </c>
      <c r="M257" s="4">
        <f t="shared" si="707"/>
        <v>0</v>
      </c>
      <c r="N257" s="4">
        <f t="shared" si="707"/>
        <v>934.83334000000002</v>
      </c>
      <c r="O257" s="4">
        <f t="shared" si="707"/>
        <v>-200</v>
      </c>
      <c r="P257" s="4">
        <f t="shared" si="707"/>
        <v>734.83334000000002</v>
      </c>
      <c r="Q257" s="4">
        <f t="shared" si="707"/>
        <v>825</v>
      </c>
      <c r="R257" s="4">
        <f t="shared" si="707"/>
        <v>0</v>
      </c>
      <c r="S257" s="4">
        <f t="shared" si="707"/>
        <v>825</v>
      </c>
      <c r="T257" s="4">
        <f t="shared" si="707"/>
        <v>0</v>
      </c>
      <c r="U257" s="4">
        <f t="shared" si="707"/>
        <v>825</v>
      </c>
      <c r="V257" s="4">
        <f t="shared" si="707"/>
        <v>0</v>
      </c>
      <c r="W257" s="4">
        <f t="shared" si="707"/>
        <v>825</v>
      </c>
      <c r="X257" s="4">
        <f t="shared" si="707"/>
        <v>0</v>
      </c>
      <c r="Y257" s="4">
        <f t="shared" si="707"/>
        <v>825</v>
      </c>
      <c r="Z257" s="4">
        <f t="shared" si="707"/>
        <v>0</v>
      </c>
      <c r="AA257" s="4">
        <f t="shared" si="707"/>
        <v>825</v>
      </c>
      <c r="AB257" s="4">
        <f t="shared" si="707"/>
        <v>0</v>
      </c>
      <c r="AC257" s="4">
        <f t="shared" si="707"/>
        <v>825</v>
      </c>
      <c r="AD257" s="4">
        <f t="shared" si="707"/>
        <v>825</v>
      </c>
      <c r="AE257" s="4">
        <f t="shared" si="707"/>
        <v>0</v>
      </c>
      <c r="AF257" s="4">
        <f t="shared" si="707"/>
        <v>825</v>
      </c>
      <c r="AG257" s="4">
        <f t="shared" si="707"/>
        <v>0</v>
      </c>
      <c r="AH257" s="4">
        <f t="shared" si="707"/>
        <v>825</v>
      </c>
      <c r="AI257" s="4">
        <f t="shared" si="707"/>
        <v>0</v>
      </c>
      <c r="AJ257" s="4">
        <f t="shared" ref="AI257:AJ258" si="708">AJ258</f>
        <v>825</v>
      </c>
      <c r="AK257" s="4">
        <f t="shared" si="707"/>
        <v>0</v>
      </c>
      <c r="AL257" s="4">
        <f t="shared" ref="AK257:AL258" si="709">AL258</f>
        <v>825</v>
      </c>
      <c r="AM257" s="4">
        <f t="shared" si="707"/>
        <v>0</v>
      </c>
      <c r="AN257" s="4">
        <f t="shared" ref="AM257:AN258" si="710">AN258</f>
        <v>825</v>
      </c>
      <c r="AO257" s="95"/>
    </row>
    <row r="258" spans="1:41" ht="15.75" outlineLevel="5" x14ac:dyDescent="0.25">
      <c r="A258" s="102" t="s">
        <v>372</v>
      </c>
      <c r="B258" s="102"/>
      <c r="C258" s="18" t="s">
        <v>373</v>
      </c>
      <c r="D258" s="4">
        <f t="shared" si="707"/>
        <v>917.2</v>
      </c>
      <c r="E258" s="4">
        <f t="shared" si="707"/>
        <v>0</v>
      </c>
      <c r="F258" s="4">
        <f t="shared" si="707"/>
        <v>917.2</v>
      </c>
      <c r="G258" s="4">
        <f t="shared" si="707"/>
        <v>17.63334</v>
      </c>
      <c r="H258" s="4">
        <f t="shared" si="707"/>
        <v>934.83334000000002</v>
      </c>
      <c r="I258" s="4">
        <f t="shared" si="707"/>
        <v>0</v>
      </c>
      <c r="J258" s="4">
        <f t="shared" si="707"/>
        <v>934.83334000000002</v>
      </c>
      <c r="K258" s="4">
        <f t="shared" si="707"/>
        <v>0</v>
      </c>
      <c r="L258" s="4">
        <f t="shared" si="707"/>
        <v>934.83334000000002</v>
      </c>
      <c r="M258" s="4">
        <f t="shared" si="707"/>
        <v>0</v>
      </c>
      <c r="N258" s="4">
        <f t="shared" si="707"/>
        <v>934.83334000000002</v>
      </c>
      <c r="O258" s="4">
        <f t="shared" si="707"/>
        <v>-200</v>
      </c>
      <c r="P258" s="4">
        <f t="shared" si="707"/>
        <v>734.83334000000002</v>
      </c>
      <c r="Q258" s="4">
        <f t="shared" si="707"/>
        <v>825</v>
      </c>
      <c r="R258" s="4">
        <f t="shared" si="707"/>
        <v>0</v>
      </c>
      <c r="S258" s="4">
        <f t="shared" si="707"/>
        <v>825</v>
      </c>
      <c r="T258" s="4">
        <f t="shared" si="707"/>
        <v>0</v>
      </c>
      <c r="U258" s="4">
        <f t="shared" si="707"/>
        <v>825</v>
      </c>
      <c r="V258" s="4">
        <f t="shared" si="707"/>
        <v>0</v>
      </c>
      <c r="W258" s="4">
        <f t="shared" si="707"/>
        <v>825</v>
      </c>
      <c r="X258" s="4">
        <f t="shared" si="707"/>
        <v>0</v>
      </c>
      <c r="Y258" s="4">
        <f t="shared" si="707"/>
        <v>825</v>
      </c>
      <c r="Z258" s="4">
        <f t="shared" si="707"/>
        <v>0</v>
      </c>
      <c r="AA258" s="4">
        <f t="shared" si="707"/>
        <v>825</v>
      </c>
      <c r="AB258" s="4">
        <f t="shared" si="707"/>
        <v>0</v>
      </c>
      <c r="AC258" s="4">
        <f t="shared" si="707"/>
        <v>825</v>
      </c>
      <c r="AD258" s="4">
        <f t="shared" si="707"/>
        <v>825</v>
      </c>
      <c r="AE258" s="4">
        <f t="shared" si="707"/>
        <v>0</v>
      </c>
      <c r="AF258" s="4">
        <f t="shared" si="707"/>
        <v>825</v>
      </c>
      <c r="AG258" s="4">
        <f t="shared" si="707"/>
        <v>0</v>
      </c>
      <c r="AH258" s="4">
        <f t="shared" si="707"/>
        <v>825</v>
      </c>
      <c r="AI258" s="4">
        <f t="shared" si="708"/>
        <v>0</v>
      </c>
      <c r="AJ258" s="4">
        <f t="shared" si="708"/>
        <v>825</v>
      </c>
      <c r="AK258" s="4">
        <f t="shared" si="709"/>
        <v>0</v>
      </c>
      <c r="AL258" s="4">
        <f t="shared" si="709"/>
        <v>825</v>
      </c>
      <c r="AM258" s="4">
        <f t="shared" si="710"/>
        <v>0</v>
      </c>
      <c r="AN258" s="4">
        <f t="shared" si="710"/>
        <v>825</v>
      </c>
      <c r="AO258" s="95"/>
    </row>
    <row r="259" spans="1:41" ht="31.5" outlineLevel="7" x14ac:dyDescent="0.25">
      <c r="A259" s="103" t="s">
        <v>372</v>
      </c>
      <c r="B259" s="103" t="s">
        <v>11</v>
      </c>
      <c r="C259" s="17" t="s">
        <v>12</v>
      </c>
      <c r="D259" s="5">
        <v>917.2</v>
      </c>
      <c r="E259" s="5"/>
      <c r="F259" s="5">
        <f t="shared" ref="F259" si="711">SUM(D259:E259)</f>
        <v>917.2</v>
      </c>
      <c r="G259" s="5">
        <v>17.63334</v>
      </c>
      <c r="H259" s="5">
        <f t="shared" ref="H259" si="712">SUM(F259:G259)</f>
        <v>934.83334000000002</v>
      </c>
      <c r="I259" s="5"/>
      <c r="J259" s="5">
        <f t="shared" ref="J259" si="713">SUM(H259:I259)</f>
        <v>934.83334000000002</v>
      </c>
      <c r="K259" s="5"/>
      <c r="L259" s="5">
        <f t="shared" ref="L259" si="714">SUM(J259:K259)</f>
        <v>934.83334000000002</v>
      </c>
      <c r="M259" s="5"/>
      <c r="N259" s="5">
        <f t="shared" ref="N259" si="715">SUM(L259:M259)</f>
        <v>934.83334000000002</v>
      </c>
      <c r="O259" s="5">
        <v>-200</v>
      </c>
      <c r="P259" s="5">
        <f t="shared" ref="P259" si="716">SUM(N259:O259)</f>
        <v>734.83334000000002</v>
      </c>
      <c r="Q259" s="5">
        <v>825</v>
      </c>
      <c r="R259" s="5"/>
      <c r="S259" s="5">
        <f t="shared" ref="S259" si="717">SUM(Q259:R259)</f>
        <v>825</v>
      </c>
      <c r="T259" s="5"/>
      <c r="U259" s="5">
        <f t="shared" ref="U259" si="718">SUM(S259:T259)</f>
        <v>825</v>
      </c>
      <c r="V259" s="5"/>
      <c r="W259" s="5">
        <f t="shared" ref="W259" si="719">SUM(U259:V259)</f>
        <v>825</v>
      </c>
      <c r="X259" s="5"/>
      <c r="Y259" s="5">
        <f t="shared" ref="Y259" si="720">SUM(W259:X259)</f>
        <v>825</v>
      </c>
      <c r="Z259" s="5"/>
      <c r="AA259" s="5">
        <f t="shared" ref="AA259" si="721">SUM(Y259:Z259)</f>
        <v>825</v>
      </c>
      <c r="AB259" s="5"/>
      <c r="AC259" s="5">
        <f t="shared" ref="AC259" si="722">SUM(AA259:AB259)</f>
        <v>825</v>
      </c>
      <c r="AD259" s="5">
        <v>825</v>
      </c>
      <c r="AE259" s="5"/>
      <c r="AF259" s="5">
        <f t="shared" ref="AF259" si="723">SUM(AD259:AE259)</f>
        <v>825</v>
      </c>
      <c r="AG259" s="5"/>
      <c r="AH259" s="5">
        <f t="shared" ref="AH259" si="724">SUM(AF259:AG259)</f>
        <v>825</v>
      </c>
      <c r="AI259" s="5"/>
      <c r="AJ259" s="5">
        <f t="shared" ref="AJ259" si="725">SUM(AH259:AI259)</f>
        <v>825</v>
      </c>
      <c r="AK259" s="5"/>
      <c r="AL259" s="5">
        <f t="shared" ref="AL259" si="726">SUM(AJ259:AK259)</f>
        <v>825</v>
      </c>
      <c r="AM259" s="5"/>
      <c r="AN259" s="5">
        <f t="shared" ref="AN259" si="727">SUM(AL259:AM259)</f>
        <v>825</v>
      </c>
      <c r="AO259" s="95"/>
    </row>
    <row r="260" spans="1:41" ht="31.5" hidden="1" outlineLevel="4" x14ac:dyDescent="0.25">
      <c r="A260" s="102" t="s">
        <v>374</v>
      </c>
      <c r="B260" s="102"/>
      <c r="C260" s="18" t="s">
        <v>375</v>
      </c>
      <c r="D260" s="4">
        <f>D261+D263+D265</f>
        <v>34357.1</v>
      </c>
      <c r="E260" s="4">
        <f t="shared" ref="E260:L260" si="728">E261+E263+E265</f>
        <v>-9002.3207199999997</v>
      </c>
      <c r="F260" s="4">
        <f t="shared" si="728"/>
        <v>25354.779279999999</v>
      </c>
      <c r="G260" s="4">
        <f t="shared" si="728"/>
        <v>0</v>
      </c>
      <c r="H260" s="4">
        <f t="shared" si="728"/>
        <v>25354.779279999999</v>
      </c>
      <c r="I260" s="4">
        <f t="shared" si="728"/>
        <v>0</v>
      </c>
      <c r="J260" s="4">
        <f t="shared" si="728"/>
        <v>25354.779279999999</v>
      </c>
      <c r="K260" s="4">
        <f t="shared" si="728"/>
        <v>0</v>
      </c>
      <c r="L260" s="4">
        <f t="shared" si="728"/>
        <v>25354.779279999999</v>
      </c>
      <c r="M260" s="4">
        <f t="shared" ref="M260:N260" si="729">M261+M263+M265</f>
        <v>0</v>
      </c>
      <c r="N260" s="4">
        <f t="shared" si="729"/>
        <v>25354.779279999999</v>
      </c>
      <c r="O260" s="4">
        <f t="shared" ref="O260:P260" si="730">O261+O263+O265</f>
        <v>0</v>
      </c>
      <c r="P260" s="4">
        <f t="shared" si="730"/>
        <v>25354.779279999999</v>
      </c>
      <c r="Q260" s="4">
        <f>Q261+Q263+Q265</f>
        <v>570</v>
      </c>
      <c r="R260" s="4">
        <f t="shared" ref="R260:Y260" si="731">R261+R263+R265</f>
        <v>0</v>
      </c>
      <c r="S260" s="4">
        <f t="shared" si="731"/>
        <v>570</v>
      </c>
      <c r="T260" s="4">
        <f t="shared" si="731"/>
        <v>0</v>
      </c>
      <c r="U260" s="4">
        <f t="shared" si="731"/>
        <v>570</v>
      </c>
      <c r="V260" s="4">
        <f t="shared" si="731"/>
        <v>0</v>
      </c>
      <c r="W260" s="4">
        <f t="shared" si="731"/>
        <v>570</v>
      </c>
      <c r="X260" s="4">
        <f t="shared" si="731"/>
        <v>0</v>
      </c>
      <c r="Y260" s="4">
        <f t="shared" si="731"/>
        <v>570</v>
      </c>
      <c r="Z260" s="4">
        <f t="shared" ref="Z260:AA260" si="732">Z261+Z263+Z265</f>
        <v>0</v>
      </c>
      <c r="AA260" s="4">
        <f t="shared" si="732"/>
        <v>570</v>
      </c>
      <c r="AB260" s="4">
        <f t="shared" ref="AB260:AC260" si="733">AB261+AB263+AB265</f>
        <v>0</v>
      </c>
      <c r="AC260" s="4">
        <f t="shared" si="733"/>
        <v>570</v>
      </c>
      <c r="AD260" s="4">
        <f>AD261+AD263+AD265</f>
        <v>570</v>
      </c>
      <c r="AE260" s="4">
        <f t="shared" ref="AE260:AH260" si="734">AE261+AE263+AE265</f>
        <v>0</v>
      </c>
      <c r="AF260" s="4">
        <f t="shared" si="734"/>
        <v>570</v>
      </c>
      <c r="AG260" s="4">
        <f t="shared" si="734"/>
        <v>0</v>
      </c>
      <c r="AH260" s="4">
        <f t="shared" si="734"/>
        <v>570</v>
      </c>
      <c r="AI260" s="4">
        <f t="shared" ref="AI260:AN260" si="735">AI261+AI263+AI265</f>
        <v>0</v>
      </c>
      <c r="AJ260" s="4">
        <f t="shared" si="735"/>
        <v>570</v>
      </c>
      <c r="AK260" s="4">
        <f t="shared" si="735"/>
        <v>0</v>
      </c>
      <c r="AL260" s="4">
        <f t="shared" si="735"/>
        <v>570</v>
      </c>
      <c r="AM260" s="4">
        <f t="shared" si="735"/>
        <v>0</v>
      </c>
      <c r="AN260" s="4">
        <f t="shared" si="735"/>
        <v>570</v>
      </c>
      <c r="AO260" s="95"/>
    </row>
    <row r="261" spans="1:41" ht="15.75" hidden="1" outlineLevel="5" x14ac:dyDescent="0.25">
      <c r="A261" s="102" t="s">
        <v>376</v>
      </c>
      <c r="B261" s="102"/>
      <c r="C261" s="18" t="s">
        <v>377</v>
      </c>
      <c r="D261" s="4">
        <f>D262</f>
        <v>570</v>
      </c>
      <c r="E261" s="4">
        <f t="shared" ref="E261:P261" si="736">E262</f>
        <v>0</v>
      </c>
      <c r="F261" s="4">
        <f t="shared" si="736"/>
        <v>570</v>
      </c>
      <c r="G261" s="4">
        <f t="shared" si="736"/>
        <v>0</v>
      </c>
      <c r="H261" s="4">
        <f t="shared" si="736"/>
        <v>570</v>
      </c>
      <c r="I261" s="4">
        <f t="shared" si="736"/>
        <v>0</v>
      </c>
      <c r="J261" s="4">
        <f t="shared" si="736"/>
        <v>570</v>
      </c>
      <c r="K261" s="4">
        <f t="shared" si="736"/>
        <v>0</v>
      </c>
      <c r="L261" s="4">
        <f t="shared" si="736"/>
        <v>570</v>
      </c>
      <c r="M261" s="4">
        <f t="shared" si="736"/>
        <v>0</v>
      </c>
      <c r="N261" s="4">
        <f t="shared" si="736"/>
        <v>570</v>
      </c>
      <c r="O261" s="4">
        <f t="shared" si="736"/>
        <v>0</v>
      </c>
      <c r="P261" s="4">
        <f t="shared" si="736"/>
        <v>570</v>
      </c>
      <c r="Q261" s="4">
        <f>Q262</f>
        <v>570</v>
      </c>
      <c r="R261" s="4">
        <f t="shared" ref="R261:AC261" si="737">R262</f>
        <v>0</v>
      </c>
      <c r="S261" s="4">
        <f t="shared" si="737"/>
        <v>570</v>
      </c>
      <c r="T261" s="4">
        <f t="shared" si="737"/>
        <v>0</v>
      </c>
      <c r="U261" s="4">
        <f t="shared" si="737"/>
        <v>570</v>
      </c>
      <c r="V261" s="4">
        <f t="shared" si="737"/>
        <v>0</v>
      </c>
      <c r="W261" s="4">
        <f t="shared" si="737"/>
        <v>570</v>
      </c>
      <c r="X261" s="4">
        <f t="shared" si="737"/>
        <v>0</v>
      </c>
      <c r="Y261" s="4">
        <f t="shared" si="737"/>
        <v>570</v>
      </c>
      <c r="Z261" s="4">
        <f t="shared" si="737"/>
        <v>0</v>
      </c>
      <c r="AA261" s="4">
        <f t="shared" si="737"/>
        <v>570</v>
      </c>
      <c r="AB261" s="4">
        <f t="shared" si="737"/>
        <v>0</v>
      </c>
      <c r="AC261" s="4">
        <f t="shared" si="737"/>
        <v>570</v>
      </c>
      <c r="AD261" s="4">
        <f>AD262</f>
        <v>570</v>
      </c>
      <c r="AE261" s="4">
        <f t="shared" ref="AE261:AN261" si="738">AE262</f>
        <v>0</v>
      </c>
      <c r="AF261" s="4">
        <f t="shared" si="738"/>
        <v>570</v>
      </c>
      <c r="AG261" s="4">
        <f t="shared" si="738"/>
        <v>0</v>
      </c>
      <c r="AH261" s="4">
        <f t="shared" si="738"/>
        <v>570</v>
      </c>
      <c r="AI261" s="4">
        <f t="shared" si="738"/>
        <v>0</v>
      </c>
      <c r="AJ261" s="4">
        <f t="shared" si="738"/>
        <v>570</v>
      </c>
      <c r="AK261" s="4">
        <f t="shared" si="738"/>
        <v>0</v>
      </c>
      <c r="AL261" s="4">
        <f t="shared" si="738"/>
        <v>570</v>
      </c>
      <c r="AM261" s="4">
        <f t="shared" si="738"/>
        <v>0</v>
      </c>
      <c r="AN261" s="4">
        <f t="shared" si="738"/>
        <v>570</v>
      </c>
      <c r="AO261" s="95"/>
    </row>
    <row r="262" spans="1:41" ht="31.5" hidden="1" outlineLevel="7" x14ac:dyDescent="0.25">
      <c r="A262" s="103" t="s">
        <v>376</v>
      </c>
      <c r="B262" s="103" t="s">
        <v>11</v>
      </c>
      <c r="C262" s="17" t="s">
        <v>12</v>
      </c>
      <c r="D262" s="5">
        <v>570</v>
      </c>
      <c r="E262" s="5"/>
      <c r="F262" s="5">
        <f t="shared" ref="F262" si="739">SUM(D262:E262)</f>
        <v>570</v>
      </c>
      <c r="G262" s="5"/>
      <c r="H262" s="5">
        <f t="shared" ref="H262" si="740">SUM(F262:G262)</f>
        <v>570</v>
      </c>
      <c r="I262" s="5"/>
      <c r="J262" s="5">
        <f t="shared" ref="J262" si="741">SUM(H262:I262)</f>
        <v>570</v>
      </c>
      <c r="K262" s="5"/>
      <c r="L262" s="5">
        <f t="shared" ref="L262" si="742">SUM(J262:K262)</f>
        <v>570</v>
      </c>
      <c r="M262" s="5"/>
      <c r="N262" s="5">
        <f t="shared" ref="N262" si="743">SUM(L262:M262)</f>
        <v>570</v>
      </c>
      <c r="O262" s="5"/>
      <c r="P262" s="5">
        <f t="shared" ref="P262" si="744">SUM(N262:O262)</f>
        <v>570</v>
      </c>
      <c r="Q262" s="5">
        <v>570</v>
      </c>
      <c r="R262" s="5"/>
      <c r="S262" s="5">
        <f t="shared" ref="S262" si="745">SUM(Q262:R262)</f>
        <v>570</v>
      </c>
      <c r="T262" s="5"/>
      <c r="U262" s="5">
        <f t="shared" ref="U262" si="746">SUM(S262:T262)</f>
        <v>570</v>
      </c>
      <c r="V262" s="5"/>
      <c r="W262" s="5">
        <f t="shared" ref="W262" si="747">SUM(U262:V262)</f>
        <v>570</v>
      </c>
      <c r="X262" s="5"/>
      <c r="Y262" s="5">
        <f t="shared" ref="Y262" si="748">SUM(W262:X262)</f>
        <v>570</v>
      </c>
      <c r="Z262" s="5"/>
      <c r="AA262" s="5">
        <f t="shared" ref="AA262" si="749">SUM(Y262:Z262)</f>
        <v>570</v>
      </c>
      <c r="AB262" s="5"/>
      <c r="AC262" s="5">
        <f t="shared" ref="AC262" si="750">SUM(AA262:AB262)</f>
        <v>570</v>
      </c>
      <c r="AD262" s="5">
        <v>570</v>
      </c>
      <c r="AE262" s="5"/>
      <c r="AF262" s="5">
        <f t="shared" ref="AF262" si="751">SUM(AD262:AE262)</f>
        <v>570</v>
      </c>
      <c r="AG262" s="5"/>
      <c r="AH262" s="5">
        <f t="shared" ref="AH262" si="752">SUM(AF262:AG262)</f>
        <v>570</v>
      </c>
      <c r="AI262" s="5"/>
      <c r="AJ262" s="5">
        <f t="shared" ref="AJ262" si="753">SUM(AH262:AI262)</f>
        <v>570</v>
      </c>
      <c r="AK262" s="5"/>
      <c r="AL262" s="5">
        <f t="shared" ref="AL262" si="754">SUM(AJ262:AK262)</f>
        <v>570</v>
      </c>
      <c r="AM262" s="5"/>
      <c r="AN262" s="5">
        <f t="shared" ref="AN262" si="755">SUM(AL262:AM262)</f>
        <v>570</v>
      </c>
      <c r="AO262" s="95"/>
    </row>
    <row r="263" spans="1:41" ht="31.5" hidden="1" outlineLevel="5" x14ac:dyDescent="0.25">
      <c r="A263" s="102" t="s">
        <v>378</v>
      </c>
      <c r="B263" s="102"/>
      <c r="C263" s="18" t="s">
        <v>550</v>
      </c>
      <c r="D263" s="4">
        <f>D264</f>
        <v>5068.1000000000004</v>
      </c>
      <c r="E263" s="4">
        <f t="shared" ref="E263:P263" si="756">E264</f>
        <v>-1350.3481099999999</v>
      </c>
      <c r="F263" s="4">
        <f t="shared" si="756"/>
        <v>3717.7518900000005</v>
      </c>
      <c r="G263" s="4">
        <f t="shared" si="756"/>
        <v>0</v>
      </c>
      <c r="H263" s="4">
        <f t="shared" si="756"/>
        <v>3717.7518900000005</v>
      </c>
      <c r="I263" s="4">
        <f t="shared" si="756"/>
        <v>0</v>
      </c>
      <c r="J263" s="4">
        <f t="shared" si="756"/>
        <v>3717.7518900000005</v>
      </c>
      <c r="K263" s="4">
        <f t="shared" si="756"/>
        <v>0</v>
      </c>
      <c r="L263" s="4">
        <f t="shared" si="756"/>
        <v>3717.7518900000005</v>
      </c>
      <c r="M263" s="4">
        <f t="shared" si="756"/>
        <v>0</v>
      </c>
      <c r="N263" s="4">
        <f t="shared" si="756"/>
        <v>3717.7518900000005</v>
      </c>
      <c r="O263" s="4">
        <f t="shared" si="756"/>
        <v>0</v>
      </c>
      <c r="P263" s="4">
        <f t="shared" si="756"/>
        <v>3717.7518900000005</v>
      </c>
      <c r="Q263" s="4">
        <f>Q264</f>
        <v>0</v>
      </c>
      <c r="R263" s="4">
        <f t="shared" ref="R263" si="757">R264</f>
        <v>0</v>
      </c>
      <c r="S263" s="4"/>
      <c r="T263" s="4">
        <f t="shared" ref="T263:AC263" si="758">T264</f>
        <v>0</v>
      </c>
      <c r="U263" s="4">
        <f t="shared" si="758"/>
        <v>0</v>
      </c>
      <c r="V263" s="4">
        <f t="shared" si="758"/>
        <v>0</v>
      </c>
      <c r="W263" s="4">
        <f t="shared" si="758"/>
        <v>0</v>
      </c>
      <c r="X263" s="4">
        <f t="shared" si="758"/>
        <v>0</v>
      </c>
      <c r="Y263" s="4">
        <f t="shared" si="758"/>
        <v>0</v>
      </c>
      <c r="Z263" s="4">
        <f t="shared" si="758"/>
        <v>0</v>
      </c>
      <c r="AA263" s="4">
        <f t="shared" si="758"/>
        <v>0</v>
      </c>
      <c r="AB263" s="4">
        <f t="shared" si="758"/>
        <v>0</v>
      </c>
      <c r="AC263" s="4">
        <f t="shared" si="758"/>
        <v>0</v>
      </c>
      <c r="AD263" s="4">
        <f>AD264</f>
        <v>0</v>
      </c>
      <c r="AE263" s="4">
        <f t="shared" ref="AE263" si="759">AE264</f>
        <v>0</v>
      </c>
      <c r="AF263" s="4"/>
      <c r="AG263" s="4">
        <f t="shared" ref="AG263:AN263" si="760">AG264</f>
        <v>0</v>
      </c>
      <c r="AH263" s="4">
        <f t="shared" si="760"/>
        <v>0</v>
      </c>
      <c r="AI263" s="4">
        <f t="shared" si="760"/>
        <v>0</v>
      </c>
      <c r="AJ263" s="4">
        <f t="shared" si="760"/>
        <v>0</v>
      </c>
      <c r="AK263" s="4">
        <f t="shared" si="760"/>
        <v>0</v>
      </c>
      <c r="AL263" s="4">
        <f t="shared" si="760"/>
        <v>0</v>
      </c>
      <c r="AM263" s="4">
        <f t="shared" si="760"/>
        <v>0</v>
      </c>
      <c r="AN263" s="4">
        <f t="shared" si="760"/>
        <v>0</v>
      </c>
      <c r="AO263" s="95"/>
    </row>
    <row r="264" spans="1:41" ht="31.5" hidden="1" outlineLevel="7" x14ac:dyDescent="0.25">
      <c r="A264" s="103" t="s">
        <v>378</v>
      </c>
      <c r="B264" s="103" t="s">
        <v>11</v>
      </c>
      <c r="C264" s="17" t="s">
        <v>12</v>
      </c>
      <c r="D264" s="5">
        <v>5068.1000000000004</v>
      </c>
      <c r="E264" s="5">
        <v>-1350.3481099999999</v>
      </c>
      <c r="F264" s="5">
        <f t="shared" ref="F264" si="761">SUM(D264:E264)</f>
        <v>3717.7518900000005</v>
      </c>
      <c r="G264" s="5"/>
      <c r="H264" s="5">
        <f t="shared" ref="H264" si="762">SUM(F264:G264)</f>
        <v>3717.7518900000005</v>
      </c>
      <c r="I264" s="5"/>
      <c r="J264" s="5">
        <f t="shared" ref="J264" si="763">SUM(H264:I264)</f>
        <v>3717.7518900000005</v>
      </c>
      <c r="K264" s="5"/>
      <c r="L264" s="5">
        <f t="shared" ref="L264" si="764">SUM(J264:K264)</f>
        <v>3717.7518900000005</v>
      </c>
      <c r="M264" s="5"/>
      <c r="N264" s="5">
        <f t="shared" ref="N264" si="765">SUM(L264:M264)</f>
        <v>3717.7518900000005</v>
      </c>
      <c r="O264" s="5"/>
      <c r="P264" s="5">
        <f t="shared" ref="P264" si="766">SUM(N264:O264)</f>
        <v>3717.7518900000005</v>
      </c>
      <c r="Q264" s="5"/>
      <c r="R264" s="5"/>
      <c r="S264" s="5"/>
      <c r="T264" s="5"/>
      <c r="U264" s="5">
        <f t="shared" ref="U264" si="767">SUM(S264:T264)</f>
        <v>0</v>
      </c>
      <c r="V264" s="5"/>
      <c r="W264" s="5">
        <f t="shared" ref="W264" si="768">SUM(U264:V264)</f>
        <v>0</v>
      </c>
      <c r="X264" s="5"/>
      <c r="Y264" s="5">
        <f t="shared" ref="Y264" si="769">SUM(W264:X264)</f>
        <v>0</v>
      </c>
      <c r="Z264" s="5"/>
      <c r="AA264" s="5">
        <f t="shared" ref="AA264" si="770">SUM(Y264:Z264)</f>
        <v>0</v>
      </c>
      <c r="AB264" s="5"/>
      <c r="AC264" s="5">
        <f t="shared" ref="AC264" si="771">SUM(AA264:AB264)</f>
        <v>0</v>
      </c>
      <c r="AD264" s="5"/>
      <c r="AE264" s="5"/>
      <c r="AF264" s="5"/>
      <c r="AG264" s="5"/>
      <c r="AH264" s="5">
        <f t="shared" ref="AH264" si="772">SUM(AF264:AG264)</f>
        <v>0</v>
      </c>
      <c r="AI264" s="5"/>
      <c r="AJ264" s="5">
        <f t="shared" ref="AJ264" si="773">SUM(AH264:AI264)</f>
        <v>0</v>
      </c>
      <c r="AK264" s="5"/>
      <c r="AL264" s="5">
        <f t="shared" ref="AL264" si="774">SUM(AJ264:AK264)</f>
        <v>0</v>
      </c>
      <c r="AM264" s="5"/>
      <c r="AN264" s="5">
        <f t="shared" ref="AN264" si="775">SUM(AL264:AM264)</f>
        <v>0</v>
      </c>
      <c r="AO264" s="95"/>
    </row>
    <row r="265" spans="1:41" ht="31.5" hidden="1" outlineLevel="5" x14ac:dyDescent="0.25">
      <c r="A265" s="102" t="s">
        <v>378</v>
      </c>
      <c r="B265" s="102"/>
      <c r="C265" s="18" t="s">
        <v>582</v>
      </c>
      <c r="D265" s="4">
        <f>D266</f>
        <v>28719</v>
      </c>
      <c r="E265" s="4">
        <f t="shared" ref="E265:P265" si="776">E266</f>
        <v>-7651.9726099999998</v>
      </c>
      <c r="F265" s="4">
        <f t="shared" si="776"/>
        <v>21067.027389999999</v>
      </c>
      <c r="G265" s="4">
        <f t="shared" si="776"/>
        <v>0</v>
      </c>
      <c r="H265" s="4">
        <f t="shared" si="776"/>
        <v>21067.027389999999</v>
      </c>
      <c r="I265" s="4">
        <f t="shared" si="776"/>
        <v>0</v>
      </c>
      <c r="J265" s="4">
        <f t="shared" si="776"/>
        <v>21067.027389999999</v>
      </c>
      <c r="K265" s="4">
        <f t="shared" si="776"/>
        <v>0</v>
      </c>
      <c r="L265" s="4">
        <f t="shared" si="776"/>
        <v>21067.027389999999</v>
      </c>
      <c r="M265" s="4">
        <f t="shared" si="776"/>
        <v>0</v>
      </c>
      <c r="N265" s="4">
        <f t="shared" si="776"/>
        <v>21067.027389999999</v>
      </c>
      <c r="O265" s="4">
        <f t="shared" si="776"/>
        <v>0</v>
      </c>
      <c r="P265" s="4">
        <f t="shared" si="776"/>
        <v>21067.027389999999</v>
      </c>
      <c r="Q265" s="4">
        <f>Q266</f>
        <v>0</v>
      </c>
      <c r="R265" s="4">
        <f t="shared" ref="R265" si="777">R266</f>
        <v>0</v>
      </c>
      <c r="S265" s="4"/>
      <c r="T265" s="4">
        <f t="shared" ref="T265:AC265" si="778">T266</f>
        <v>0</v>
      </c>
      <c r="U265" s="4">
        <f t="shared" si="778"/>
        <v>0</v>
      </c>
      <c r="V265" s="4">
        <f t="shared" si="778"/>
        <v>0</v>
      </c>
      <c r="W265" s="4">
        <f t="shared" si="778"/>
        <v>0</v>
      </c>
      <c r="X265" s="4">
        <f t="shared" si="778"/>
        <v>0</v>
      </c>
      <c r="Y265" s="4">
        <f t="shared" si="778"/>
        <v>0</v>
      </c>
      <c r="Z265" s="4">
        <f t="shared" si="778"/>
        <v>0</v>
      </c>
      <c r="AA265" s="4">
        <f t="shared" si="778"/>
        <v>0</v>
      </c>
      <c r="AB265" s="4">
        <f t="shared" si="778"/>
        <v>0</v>
      </c>
      <c r="AC265" s="4">
        <f t="shared" si="778"/>
        <v>0</v>
      </c>
      <c r="AD265" s="4">
        <f>AD266</f>
        <v>0</v>
      </c>
      <c r="AE265" s="4">
        <f t="shared" ref="AE265" si="779">AE266</f>
        <v>0</v>
      </c>
      <c r="AF265" s="4"/>
      <c r="AG265" s="4">
        <f t="shared" ref="AG265:AN265" si="780">AG266</f>
        <v>0</v>
      </c>
      <c r="AH265" s="4">
        <f t="shared" si="780"/>
        <v>0</v>
      </c>
      <c r="AI265" s="4">
        <f t="shared" si="780"/>
        <v>0</v>
      </c>
      <c r="AJ265" s="4">
        <f t="shared" si="780"/>
        <v>0</v>
      </c>
      <c r="AK265" s="4">
        <f t="shared" si="780"/>
        <v>0</v>
      </c>
      <c r="AL265" s="4">
        <f t="shared" si="780"/>
        <v>0</v>
      </c>
      <c r="AM265" s="4">
        <f t="shared" si="780"/>
        <v>0</v>
      </c>
      <c r="AN265" s="4">
        <f t="shared" si="780"/>
        <v>0</v>
      </c>
      <c r="AO265" s="95"/>
    </row>
    <row r="266" spans="1:41" ht="31.5" hidden="1" outlineLevel="7" x14ac:dyDescent="0.25">
      <c r="A266" s="103" t="s">
        <v>378</v>
      </c>
      <c r="B266" s="103" t="s">
        <v>11</v>
      </c>
      <c r="C266" s="17" t="s">
        <v>12</v>
      </c>
      <c r="D266" s="5">
        <v>28719</v>
      </c>
      <c r="E266" s="5">
        <v>-7651.9726099999998</v>
      </c>
      <c r="F266" s="5">
        <f t="shared" ref="F266" si="781">SUM(D266:E266)</f>
        <v>21067.027389999999</v>
      </c>
      <c r="G266" s="5"/>
      <c r="H266" s="5">
        <f t="shared" ref="H266" si="782">SUM(F266:G266)</f>
        <v>21067.027389999999</v>
      </c>
      <c r="I266" s="5"/>
      <c r="J266" s="5">
        <f t="shared" ref="J266" si="783">SUM(H266:I266)</f>
        <v>21067.027389999999</v>
      </c>
      <c r="K266" s="5"/>
      <c r="L266" s="5">
        <f t="shared" ref="L266" si="784">SUM(J266:K266)</f>
        <v>21067.027389999999</v>
      </c>
      <c r="M266" s="5"/>
      <c r="N266" s="5">
        <f t="shared" ref="N266" si="785">SUM(L266:M266)</f>
        <v>21067.027389999999</v>
      </c>
      <c r="O266" s="5"/>
      <c r="P266" s="5">
        <f t="shared" ref="P266" si="786">SUM(N266:O266)</f>
        <v>21067.027389999999</v>
      </c>
      <c r="Q266" s="5"/>
      <c r="R266" s="5"/>
      <c r="S266" s="5"/>
      <c r="T266" s="5"/>
      <c r="U266" s="5">
        <f t="shared" ref="U266" si="787">SUM(S266:T266)</f>
        <v>0</v>
      </c>
      <c r="V266" s="5"/>
      <c r="W266" s="5">
        <f t="shared" ref="W266" si="788">SUM(U266:V266)</f>
        <v>0</v>
      </c>
      <c r="X266" s="5"/>
      <c r="Y266" s="5">
        <f t="shared" ref="Y266" si="789">SUM(W266:X266)</f>
        <v>0</v>
      </c>
      <c r="Z266" s="5"/>
      <c r="AA266" s="5">
        <f t="shared" ref="AA266" si="790">SUM(Y266:Z266)</f>
        <v>0</v>
      </c>
      <c r="AB266" s="5"/>
      <c r="AC266" s="5">
        <f t="shared" ref="AC266" si="791">SUM(AA266:AB266)</f>
        <v>0</v>
      </c>
      <c r="AD266" s="5"/>
      <c r="AE266" s="5"/>
      <c r="AF266" s="5"/>
      <c r="AG266" s="5"/>
      <c r="AH266" s="5">
        <f t="shared" ref="AH266" si="792">SUM(AF266:AG266)</f>
        <v>0</v>
      </c>
      <c r="AI266" s="5"/>
      <c r="AJ266" s="5">
        <f t="shared" ref="AJ266" si="793">SUM(AH266:AI266)</f>
        <v>0</v>
      </c>
      <c r="AK266" s="5"/>
      <c r="AL266" s="5">
        <f t="shared" ref="AL266" si="794">SUM(AJ266:AK266)</f>
        <v>0</v>
      </c>
      <c r="AM266" s="5"/>
      <c r="AN266" s="5">
        <f t="shared" ref="AN266" si="795">SUM(AL266:AM266)</f>
        <v>0</v>
      </c>
      <c r="AO266" s="95"/>
    </row>
    <row r="267" spans="1:41" ht="31.5" outlineLevel="3" collapsed="1" x14ac:dyDescent="0.25">
      <c r="A267" s="102" t="s">
        <v>160</v>
      </c>
      <c r="B267" s="102"/>
      <c r="C267" s="18" t="s">
        <v>161</v>
      </c>
      <c r="D267" s="4">
        <f>D268+D271</f>
        <v>675</v>
      </c>
      <c r="E267" s="4">
        <f t="shared" ref="E267:L267" si="796">E268+E271</f>
        <v>1850</v>
      </c>
      <c r="F267" s="4">
        <f t="shared" si="796"/>
        <v>2525</v>
      </c>
      <c r="G267" s="4">
        <f t="shared" si="796"/>
        <v>0</v>
      </c>
      <c r="H267" s="4">
        <f t="shared" si="796"/>
        <v>2525</v>
      </c>
      <c r="I267" s="4">
        <f t="shared" si="796"/>
        <v>0</v>
      </c>
      <c r="J267" s="4">
        <f t="shared" si="796"/>
        <v>2525</v>
      </c>
      <c r="K267" s="4">
        <f t="shared" si="796"/>
        <v>0</v>
      </c>
      <c r="L267" s="4">
        <f t="shared" si="796"/>
        <v>2525</v>
      </c>
      <c r="M267" s="4">
        <f t="shared" ref="M267:N267" si="797">M268+M271</f>
        <v>0</v>
      </c>
      <c r="N267" s="4">
        <f t="shared" si="797"/>
        <v>2525</v>
      </c>
      <c r="O267" s="4">
        <f t="shared" ref="O267:P267" si="798">O268+O271</f>
        <v>0</v>
      </c>
      <c r="P267" s="4">
        <f t="shared" si="798"/>
        <v>2525</v>
      </c>
      <c r="Q267" s="4">
        <f>Q268+Q271</f>
        <v>675</v>
      </c>
      <c r="R267" s="4">
        <f t="shared" ref="R267:Y267" si="799">R268+R271</f>
        <v>600</v>
      </c>
      <c r="S267" s="4">
        <f t="shared" si="799"/>
        <v>1275</v>
      </c>
      <c r="T267" s="4">
        <f t="shared" si="799"/>
        <v>0</v>
      </c>
      <c r="U267" s="4">
        <f t="shared" si="799"/>
        <v>1275</v>
      </c>
      <c r="V267" s="4">
        <f t="shared" si="799"/>
        <v>0</v>
      </c>
      <c r="W267" s="4">
        <f t="shared" si="799"/>
        <v>1275</v>
      </c>
      <c r="X267" s="4">
        <f t="shared" si="799"/>
        <v>0</v>
      </c>
      <c r="Y267" s="4">
        <f t="shared" si="799"/>
        <v>1275</v>
      </c>
      <c r="Z267" s="4">
        <f t="shared" ref="Z267:AA267" si="800">Z268+Z271</f>
        <v>0</v>
      </c>
      <c r="AA267" s="4">
        <f t="shared" si="800"/>
        <v>1275</v>
      </c>
      <c r="AB267" s="4">
        <f t="shared" ref="AB267:AC267" si="801">AB268+AB271</f>
        <v>0</v>
      </c>
      <c r="AC267" s="4">
        <f t="shared" si="801"/>
        <v>1275</v>
      </c>
      <c r="AD267" s="4">
        <f>AD268+AD271</f>
        <v>675</v>
      </c>
      <c r="AE267" s="4">
        <f t="shared" ref="AE267:AH267" si="802">AE268+AE271</f>
        <v>600</v>
      </c>
      <c r="AF267" s="4">
        <f t="shared" si="802"/>
        <v>1275</v>
      </c>
      <c r="AG267" s="4">
        <f t="shared" si="802"/>
        <v>0</v>
      </c>
      <c r="AH267" s="4">
        <f t="shared" si="802"/>
        <v>1275</v>
      </c>
      <c r="AI267" s="4">
        <f t="shared" ref="AI267:AN267" si="803">AI268+AI271</f>
        <v>0</v>
      </c>
      <c r="AJ267" s="4">
        <f t="shared" si="803"/>
        <v>1275</v>
      </c>
      <c r="AK267" s="4">
        <f t="shared" si="803"/>
        <v>0</v>
      </c>
      <c r="AL267" s="4">
        <f t="shared" si="803"/>
        <v>1275</v>
      </c>
      <c r="AM267" s="4">
        <f t="shared" si="803"/>
        <v>0</v>
      </c>
      <c r="AN267" s="4">
        <f t="shared" si="803"/>
        <v>1275</v>
      </c>
      <c r="AO267" s="95"/>
    </row>
    <row r="268" spans="1:41" ht="31.5" outlineLevel="4" x14ac:dyDescent="0.25">
      <c r="A268" s="102" t="s">
        <v>162</v>
      </c>
      <c r="B268" s="102"/>
      <c r="C268" s="18" t="s">
        <v>163</v>
      </c>
      <c r="D268" s="4">
        <f t="shared" ref="D268:AM269" si="804">D269</f>
        <v>475</v>
      </c>
      <c r="E268" s="4">
        <f t="shared" si="804"/>
        <v>1150</v>
      </c>
      <c r="F268" s="4">
        <f t="shared" si="804"/>
        <v>1625</v>
      </c>
      <c r="G268" s="4">
        <f t="shared" si="804"/>
        <v>0</v>
      </c>
      <c r="H268" s="4">
        <f t="shared" si="804"/>
        <v>1625</v>
      </c>
      <c r="I268" s="4">
        <f t="shared" si="804"/>
        <v>0</v>
      </c>
      <c r="J268" s="4">
        <f t="shared" si="804"/>
        <v>1625</v>
      </c>
      <c r="K268" s="4">
        <f t="shared" si="804"/>
        <v>0</v>
      </c>
      <c r="L268" s="4">
        <f t="shared" si="804"/>
        <v>1625</v>
      </c>
      <c r="M268" s="4">
        <f t="shared" si="804"/>
        <v>0</v>
      </c>
      <c r="N268" s="4">
        <f t="shared" si="804"/>
        <v>1625</v>
      </c>
      <c r="O268" s="4">
        <f t="shared" si="804"/>
        <v>-349.05198000000001</v>
      </c>
      <c r="P268" s="4">
        <f t="shared" si="804"/>
        <v>1275.94802</v>
      </c>
      <c r="Q268" s="4">
        <f t="shared" si="804"/>
        <v>475</v>
      </c>
      <c r="R268" s="4">
        <f t="shared" si="804"/>
        <v>0</v>
      </c>
      <c r="S268" s="4">
        <f t="shared" si="804"/>
        <v>475</v>
      </c>
      <c r="T268" s="4">
        <f t="shared" si="804"/>
        <v>0</v>
      </c>
      <c r="U268" s="4">
        <f t="shared" si="804"/>
        <v>475</v>
      </c>
      <c r="V268" s="4">
        <f t="shared" si="804"/>
        <v>0</v>
      </c>
      <c r="W268" s="4">
        <f t="shared" si="804"/>
        <v>475</v>
      </c>
      <c r="X268" s="4">
        <f t="shared" si="804"/>
        <v>0</v>
      </c>
      <c r="Y268" s="4">
        <f t="shared" si="804"/>
        <v>475</v>
      </c>
      <c r="Z268" s="4">
        <f t="shared" si="804"/>
        <v>0</v>
      </c>
      <c r="AA268" s="4">
        <f t="shared" si="804"/>
        <v>475</v>
      </c>
      <c r="AB268" s="4">
        <f t="shared" si="804"/>
        <v>0</v>
      </c>
      <c r="AC268" s="4">
        <f t="shared" si="804"/>
        <v>475</v>
      </c>
      <c r="AD268" s="4">
        <f t="shared" si="804"/>
        <v>475</v>
      </c>
      <c r="AE268" s="4">
        <f t="shared" si="804"/>
        <v>0</v>
      </c>
      <c r="AF268" s="4">
        <f t="shared" si="804"/>
        <v>475</v>
      </c>
      <c r="AG268" s="4">
        <f t="shared" si="804"/>
        <v>0</v>
      </c>
      <c r="AH268" s="4">
        <f t="shared" si="804"/>
        <v>475</v>
      </c>
      <c r="AI268" s="4">
        <f t="shared" si="804"/>
        <v>0</v>
      </c>
      <c r="AJ268" s="4">
        <f t="shared" ref="AI268:AJ269" si="805">AJ269</f>
        <v>475</v>
      </c>
      <c r="AK268" s="4">
        <f t="shared" si="804"/>
        <v>0</v>
      </c>
      <c r="AL268" s="4">
        <f t="shared" ref="AK268:AL269" si="806">AL269</f>
        <v>475</v>
      </c>
      <c r="AM268" s="4">
        <f t="shared" si="804"/>
        <v>0</v>
      </c>
      <c r="AN268" s="4">
        <f t="shared" ref="AM268:AN269" si="807">AN269</f>
        <v>475</v>
      </c>
      <c r="AO268" s="95"/>
    </row>
    <row r="269" spans="1:41" ht="31.5" outlineLevel="5" x14ac:dyDescent="0.25">
      <c r="A269" s="102" t="s">
        <v>164</v>
      </c>
      <c r="B269" s="102"/>
      <c r="C269" s="18" t="s">
        <v>165</v>
      </c>
      <c r="D269" s="4">
        <f t="shared" si="804"/>
        <v>475</v>
      </c>
      <c r="E269" s="4">
        <f t="shared" si="804"/>
        <v>1150</v>
      </c>
      <c r="F269" s="4">
        <f t="shared" si="804"/>
        <v>1625</v>
      </c>
      <c r="G269" s="4">
        <f t="shared" si="804"/>
        <v>0</v>
      </c>
      <c r="H269" s="4">
        <f t="shared" si="804"/>
        <v>1625</v>
      </c>
      <c r="I269" s="4">
        <f t="shared" si="804"/>
        <v>0</v>
      </c>
      <c r="J269" s="4">
        <f t="shared" si="804"/>
        <v>1625</v>
      </c>
      <c r="K269" s="4">
        <f t="shared" si="804"/>
        <v>0</v>
      </c>
      <c r="L269" s="4">
        <f t="shared" si="804"/>
        <v>1625</v>
      </c>
      <c r="M269" s="4">
        <f t="shared" si="804"/>
        <v>0</v>
      </c>
      <c r="N269" s="4">
        <f t="shared" si="804"/>
        <v>1625</v>
      </c>
      <c r="O269" s="4">
        <f t="shared" si="804"/>
        <v>-349.05198000000001</v>
      </c>
      <c r="P269" s="4">
        <f t="shared" si="804"/>
        <v>1275.94802</v>
      </c>
      <c r="Q269" s="4">
        <f t="shared" si="804"/>
        <v>475</v>
      </c>
      <c r="R269" s="4">
        <f t="shared" si="804"/>
        <v>0</v>
      </c>
      <c r="S269" s="4">
        <f t="shared" si="804"/>
        <v>475</v>
      </c>
      <c r="T269" s="4">
        <f t="shared" si="804"/>
        <v>0</v>
      </c>
      <c r="U269" s="4">
        <f t="shared" si="804"/>
        <v>475</v>
      </c>
      <c r="V269" s="4">
        <f t="shared" si="804"/>
        <v>0</v>
      </c>
      <c r="W269" s="4">
        <f t="shared" si="804"/>
        <v>475</v>
      </c>
      <c r="X269" s="4">
        <f t="shared" si="804"/>
        <v>0</v>
      </c>
      <c r="Y269" s="4">
        <f t="shared" si="804"/>
        <v>475</v>
      </c>
      <c r="Z269" s="4">
        <f t="shared" si="804"/>
        <v>0</v>
      </c>
      <c r="AA269" s="4">
        <f t="shared" si="804"/>
        <v>475</v>
      </c>
      <c r="AB269" s="4">
        <f t="shared" si="804"/>
        <v>0</v>
      </c>
      <c r="AC269" s="4">
        <f t="shared" si="804"/>
        <v>475</v>
      </c>
      <c r="AD269" s="4">
        <f t="shared" si="804"/>
        <v>475</v>
      </c>
      <c r="AE269" s="4">
        <f t="shared" si="804"/>
        <v>0</v>
      </c>
      <c r="AF269" s="4">
        <f t="shared" si="804"/>
        <v>475</v>
      </c>
      <c r="AG269" s="4">
        <f t="shared" si="804"/>
        <v>0</v>
      </c>
      <c r="AH269" s="4">
        <f t="shared" si="804"/>
        <v>475</v>
      </c>
      <c r="AI269" s="4">
        <f t="shared" si="805"/>
        <v>0</v>
      </c>
      <c r="AJ269" s="4">
        <f t="shared" si="805"/>
        <v>475</v>
      </c>
      <c r="AK269" s="4">
        <f t="shared" si="806"/>
        <v>0</v>
      </c>
      <c r="AL269" s="4">
        <f t="shared" si="806"/>
        <v>475</v>
      </c>
      <c r="AM269" s="4">
        <f t="shared" si="807"/>
        <v>0</v>
      </c>
      <c r="AN269" s="4">
        <f t="shared" si="807"/>
        <v>475</v>
      </c>
      <c r="AO269" s="95"/>
    </row>
    <row r="270" spans="1:41" ht="15.75" outlineLevel="7" x14ac:dyDescent="0.25">
      <c r="A270" s="103" t="s">
        <v>164</v>
      </c>
      <c r="B270" s="103" t="s">
        <v>27</v>
      </c>
      <c r="C270" s="17" t="s">
        <v>28</v>
      </c>
      <c r="D270" s="5">
        <v>475</v>
      </c>
      <c r="E270" s="5">
        <v>1150</v>
      </c>
      <c r="F270" s="5">
        <f t="shared" ref="F270" si="808">SUM(D270:E270)</f>
        <v>1625</v>
      </c>
      <c r="G270" s="5"/>
      <c r="H270" s="5">
        <f t="shared" ref="H270" si="809">SUM(F270:G270)</f>
        <v>1625</v>
      </c>
      <c r="I270" s="5"/>
      <c r="J270" s="5">
        <f t="shared" ref="J270" si="810">SUM(H270:I270)</f>
        <v>1625</v>
      </c>
      <c r="K270" s="5"/>
      <c r="L270" s="5">
        <f t="shared" ref="L270" si="811">SUM(J270:K270)</f>
        <v>1625</v>
      </c>
      <c r="M270" s="5"/>
      <c r="N270" s="5">
        <f t="shared" ref="N270" si="812">SUM(L270:M270)</f>
        <v>1625</v>
      </c>
      <c r="O270" s="5">
        <v>-349.05198000000001</v>
      </c>
      <c r="P270" s="5">
        <f t="shared" ref="P270" si="813">SUM(N270:O270)</f>
        <v>1275.94802</v>
      </c>
      <c r="Q270" s="5">
        <v>475</v>
      </c>
      <c r="R270" s="5"/>
      <c r="S270" s="5">
        <f t="shared" ref="S270" si="814">SUM(Q270:R270)</f>
        <v>475</v>
      </c>
      <c r="T270" s="5"/>
      <c r="U270" s="5">
        <f t="shared" ref="U270" si="815">SUM(S270:T270)</f>
        <v>475</v>
      </c>
      <c r="V270" s="5"/>
      <c r="W270" s="5">
        <f t="shared" ref="W270" si="816">SUM(U270:V270)</f>
        <v>475</v>
      </c>
      <c r="X270" s="5"/>
      <c r="Y270" s="5">
        <f t="shared" ref="Y270" si="817">SUM(W270:X270)</f>
        <v>475</v>
      </c>
      <c r="Z270" s="5"/>
      <c r="AA270" s="5">
        <f t="shared" ref="AA270" si="818">SUM(Y270:Z270)</f>
        <v>475</v>
      </c>
      <c r="AB270" s="5"/>
      <c r="AC270" s="5">
        <f t="shared" ref="AC270" si="819">SUM(AA270:AB270)</f>
        <v>475</v>
      </c>
      <c r="AD270" s="5">
        <v>475</v>
      </c>
      <c r="AE270" s="5"/>
      <c r="AF270" s="5">
        <f t="shared" ref="AF270" si="820">SUM(AD270:AE270)</f>
        <v>475</v>
      </c>
      <c r="AG270" s="5"/>
      <c r="AH270" s="5">
        <f t="shared" ref="AH270" si="821">SUM(AF270:AG270)</f>
        <v>475</v>
      </c>
      <c r="AI270" s="5"/>
      <c r="AJ270" s="5">
        <f t="shared" ref="AJ270" si="822">SUM(AH270:AI270)</f>
        <v>475</v>
      </c>
      <c r="AK270" s="5"/>
      <c r="AL270" s="5">
        <f t="shared" ref="AL270" si="823">SUM(AJ270:AK270)</f>
        <v>475</v>
      </c>
      <c r="AM270" s="5"/>
      <c r="AN270" s="5">
        <f t="shared" ref="AN270" si="824">SUM(AL270:AM270)</f>
        <v>475</v>
      </c>
      <c r="AO270" s="95"/>
    </row>
    <row r="271" spans="1:41" ht="31.5" outlineLevel="4" x14ac:dyDescent="0.25">
      <c r="A271" s="102" t="s">
        <v>166</v>
      </c>
      <c r="B271" s="102"/>
      <c r="C271" s="18" t="s">
        <v>167</v>
      </c>
      <c r="D271" s="4">
        <f t="shared" ref="D271:AM272" si="825">D272</f>
        <v>200</v>
      </c>
      <c r="E271" s="4">
        <f t="shared" si="825"/>
        <v>700</v>
      </c>
      <c r="F271" s="4">
        <f t="shared" si="825"/>
        <v>900</v>
      </c>
      <c r="G271" s="4">
        <f t="shared" si="825"/>
        <v>0</v>
      </c>
      <c r="H271" s="4">
        <f t="shared" si="825"/>
        <v>900</v>
      </c>
      <c r="I271" s="4">
        <f t="shared" si="825"/>
        <v>0</v>
      </c>
      <c r="J271" s="4">
        <f t="shared" si="825"/>
        <v>900</v>
      </c>
      <c r="K271" s="4">
        <f t="shared" si="825"/>
        <v>0</v>
      </c>
      <c r="L271" s="4">
        <f t="shared" si="825"/>
        <v>900</v>
      </c>
      <c r="M271" s="4">
        <f t="shared" si="825"/>
        <v>0</v>
      </c>
      <c r="N271" s="4">
        <f t="shared" si="825"/>
        <v>900</v>
      </c>
      <c r="O271" s="4">
        <f t="shared" si="825"/>
        <v>349.05198000000001</v>
      </c>
      <c r="P271" s="4">
        <f t="shared" si="825"/>
        <v>1249.05198</v>
      </c>
      <c r="Q271" s="4">
        <f t="shared" si="825"/>
        <v>200</v>
      </c>
      <c r="R271" s="4">
        <f t="shared" si="825"/>
        <v>600</v>
      </c>
      <c r="S271" s="4">
        <f t="shared" si="825"/>
        <v>800</v>
      </c>
      <c r="T271" s="4">
        <f t="shared" si="825"/>
        <v>0</v>
      </c>
      <c r="U271" s="4">
        <f t="shared" si="825"/>
        <v>800</v>
      </c>
      <c r="V271" s="4">
        <f t="shared" si="825"/>
        <v>0</v>
      </c>
      <c r="W271" s="4">
        <f t="shared" si="825"/>
        <v>800</v>
      </c>
      <c r="X271" s="4">
        <f t="shared" si="825"/>
        <v>0</v>
      </c>
      <c r="Y271" s="4">
        <f t="shared" si="825"/>
        <v>800</v>
      </c>
      <c r="Z271" s="4">
        <f t="shared" si="825"/>
        <v>0</v>
      </c>
      <c r="AA271" s="4">
        <f t="shared" si="825"/>
        <v>800</v>
      </c>
      <c r="AB271" s="4">
        <f t="shared" si="825"/>
        <v>0</v>
      </c>
      <c r="AC271" s="4">
        <f t="shared" si="825"/>
        <v>800</v>
      </c>
      <c r="AD271" s="4">
        <f t="shared" si="825"/>
        <v>200</v>
      </c>
      <c r="AE271" s="4">
        <f t="shared" si="825"/>
        <v>600</v>
      </c>
      <c r="AF271" s="4">
        <f t="shared" si="825"/>
        <v>800</v>
      </c>
      <c r="AG271" s="4">
        <f t="shared" si="825"/>
        <v>0</v>
      </c>
      <c r="AH271" s="4">
        <f t="shared" si="825"/>
        <v>800</v>
      </c>
      <c r="AI271" s="4">
        <f t="shared" si="825"/>
        <v>0</v>
      </c>
      <c r="AJ271" s="4">
        <f t="shared" ref="AI271:AJ272" si="826">AJ272</f>
        <v>800</v>
      </c>
      <c r="AK271" s="4">
        <f t="shared" si="825"/>
        <v>0</v>
      </c>
      <c r="AL271" s="4">
        <f t="shared" ref="AK271:AL272" si="827">AL272</f>
        <v>800</v>
      </c>
      <c r="AM271" s="4">
        <f t="shared" si="825"/>
        <v>0</v>
      </c>
      <c r="AN271" s="4">
        <f t="shared" ref="AM271:AN272" si="828">AN272</f>
        <v>800</v>
      </c>
      <c r="AO271" s="95"/>
    </row>
    <row r="272" spans="1:41" ht="31.5" outlineLevel="5" x14ac:dyDescent="0.25">
      <c r="A272" s="102" t="s">
        <v>168</v>
      </c>
      <c r="B272" s="102"/>
      <c r="C272" s="18" t="s">
        <v>169</v>
      </c>
      <c r="D272" s="4">
        <f t="shared" si="825"/>
        <v>200</v>
      </c>
      <c r="E272" s="4">
        <f t="shared" si="825"/>
        <v>700</v>
      </c>
      <c r="F272" s="4">
        <f t="shared" si="825"/>
        <v>900</v>
      </c>
      <c r="G272" s="4">
        <f t="shared" si="825"/>
        <v>0</v>
      </c>
      <c r="H272" s="4">
        <f t="shared" si="825"/>
        <v>900</v>
      </c>
      <c r="I272" s="4">
        <f t="shared" si="825"/>
        <v>0</v>
      </c>
      <c r="J272" s="4">
        <f t="shared" si="825"/>
        <v>900</v>
      </c>
      <c r="K272" s="4">
        <f t="shared" si="825"/>
        <v>0</v>
      </c>
      <c r="L272" s="4">
        <f t="shared" si="825"/>
        <v>900</v>
      </c>
      <c r="M272" s="4">
        <f t="shared" si="825"/>
        <v>0</v>
      </c>
      <c r="N272" s="4">
        <f t="shared" si="825"/>
        <v>900</v>
      </c>
      <c r="O272" s="4">
        <f t="shared" si="825"/>
        <v>349.05198000000001</v>
      </c>
      <c r="P272" s="4">
        <f t="shared" si="825"/>
        <v>1249.05198</v>
      </c>
      <c r="Q272" s="4">
        <f t="shared" si="825"/>
        <v>200</v>
      </c>
      <c r="R272" s="4">
        <f t="shared" si="825"/>
        <v>600</v>
      </c>
      <c r="S272" s="4">
        <f t="shared" si="825"/>
        <v>800</v>
      </c>
      <c r="T272" s="4">
        <f t="shared" si="825"/>
        <v>0</v>
      </c>
      <c r="U272" s="4">
        <f t="shared" si="825"/>
        <v>800</v>
      </c>
      <c r="V272" s="4">
        <f t="shared" si="825"/>
        <v>0</v>
      </c>
      <c r="W272" s="4">
        <f t="shared" si="825"/>
        <v>800</v>
      </c>
      <c r="X272" s="4">
        <f t="shared" si="825"/>
        <v>0</v>
      </c>
      <c r="Y272" s="4">
        <f t="shared" si="825"/>
        <v>800</v>
      </c>
      <c r="Z272" s="4">
        <f t="shared" si="825"/>
        <v>0</v>
      </c>
      <c r="AA272" s="4">
        <f t="shared" si="825"/>
        <v>800</v>
      </c>
      <c r="AB272" s="4">
        <f t="shared" si="825"/>
        <v>0</v>
      </c>
      <c r="AC272" s="4">
        <f t="shared" si="825"/>
        <v>800</v>
      </c>
      <c r="AD272" s="4">
        <f t="shared" si="825"/>
        <v>200</v>
      </c>
      <c r="AE272" s="4">
        <f t="shared" si="825"/>
        <v>600</v>
      </c>
      <c r="AF272" s="4">
        <f t="shared" si="825"/>
        <v>800</v>
      </c>
      <c r="AG272" s="4">
        <f t="shared" si="825"/>
        <v>0</v>
      </c>
      <c r="AH272" s="4">
        <f t="shared" si="825"/>
        <v>800</v>
      </c>
      <c r="AI272" s="4">
        <f t="shared" si="826"/>
        <v>0</v>
      </c>
      <c r="AJ272" s="4">
        <f t="shared" si="826"/>
        <v>800</v>
      </c>
      <c r="AK272" s="4">
        <f t="shared" si="827"/>
        <v>0</v>
      </c>
      <c r="AL272" s="4">
        <f t="shared" si="827"/>
        <v>800</v>
      </c>
      <c r="AM272" s="4">
        <f t="shared" si="828"/>
        <v>0</v>
      </c>
      <c r="AN272" s="4">
        <f t="shared" si="828"/>
        <v>800</v>
      </c>
      <c r="AO272" s="95"/>
    </row>
    <row r="273" spans="1:41" ht="15.75" outlineLevel="7" x14ac:dyDescent="0.25">
      <c r="A273" s="103" t="s">
        <v>168</v>
      </c>
      <c r="B273" s="103" t="s">
        <v>27</v>
      </c>
      <c r="C273" s="17" t="s">
        <v>28</v>
      </c>
      <c r="D273" s="5">
        <v>200</v>
      </c>
      <c r="E273" s="5">
        <v>700</v>
      </c>
      <c r="F273" s="5">
        <f t="shared" ref="F273" si="829">SUM(D273:E273)</f>
        <v>900</v>
      </c>
      <c r="G273" s="5"/>
      <c r="H273" s="5">
        <f t="shared" ref="H273" si="830">SUM(F273:G273)</f>
        <v>900</v>
      </c>
      <c r="I273" s="5"/>
      <c r="J273" s="5">
        <f t="shared" ref="J273" si="831">SUM(H273:I273)</f>
        <v>900</v>
      </c>
      <c r="K273" s="5"/>
      <c r="L273" s="5">
        <f t="shared" ref="L273" si="832">SUM(J273:K273)</f>
        <v>900</v>
      </c>
      <c r="M273" s="5"/>
      <c r="N273" s="5">
        <f t="shared" ref="N273" si="833">SUM(L273:M273)</f>
        <v>900</v>
      </c>
      <c r="O273" s="5">
        <v>349.05198000000001</v>
      </c>
      <c r="P273" s="5">
        <f t="shared" ref="P273" si="834">SUM(N273:O273)</f>
        <v>1249.05198</v>
      </c>
      <c r="Q273" s="5">
        <v>200</v>
      </c>
      <c r="R273" s="5">
        <v>600</v>
      </c>
      <c r="S273" s="5">
        <f t="shared" ref="S273" si="835">SUM(Q273:R273)</f>
        <v>800</v>
      </c>
      <c r="T273" s="5"/>
      <c r="U273" s="5">
        <f t="shared" ref="U273" si="836">SUM(S273:T273)</f>
        <v>800</v>
      </c>
      <c r="V273" s="5"/>
      <c r="W273" s="5">
        <f t="shared" ref="W273" si="837">SUM(U273:V273)</f>
        <v>800</v>
      </c>
      <c r="X273" s="5"/>
      <c r="Y273" s="5">
        <f t="shared" ref="Y273" si="838">SUM(W273:X273)</f>
        <v>800</v>
      </c>
      <c r="Z273" s="5"/>
      <c r="AA273" s="5">
        <f t="shared" ref="AA273" si="839">SUM(Y273:Z273)</f>
        <v>800</v>
      </c>
      <c r="AB273" s="5"/>
      <c r="AC273" s="5">
        <f t="shared" ref="AC273" si="840">SUM(AA273:AB273)</f>
        <v>800</v>
      </c>
      <c r="AD273" s="5">
        <v>200</v>
      </c>
      <c r="AE273" s="5">
        <v>600</v>
      </c>
      <c r="AF273" s="5">
        <f t="shared" ref="AF273" si="841">SUM(AD273:AE273)</f>
        <v>800</v>
      </c>
      <c r="AG273" s="5"/>
      <c r="AH273" s="5">
        <f t="shared" ref="AH273" si="842">SUM(AF273:AG273)</f>
        <v>800</v>
      </c>
      <c r="AI273" s="5"/>
      <c r="AJ273" s="5">
        <f t="shared" ref="AJ273" si="843">SUM(AH273:AI273)</f>
        <v>800</v>
      </c>
      <c r="AK273" s="5"/>
      <c r="AL273" s="5">
        <f t="shared" ref="AL273" si="844">SUM(AJ273:AK273)</f>
        <v>800</v>
      </c>
      <c r="AM273" s="5"/>
      <c r="AN273" s="5">
        <f t="shared" ref="AN273" si="845">SUM(AL273:AM273)</f>
        <v>800</v>
      </c>
      <c r="AO273" s="95"/>
    </row>
    <row r="274" spans="1:41" ht="31.5" outlineLevel="3" x14ac:dyDescent="0.25">
      <c r="A274" s="102" t="s">
        <v>364</v>
      </c>
      <c r="B274" s="102"/>
      <c r="C274" s="18" t="s">
        <v>365</v>
      </c>
      <c r="D274" s="4">
        <f>D275</f>
        <v>27962.900000000005</v>
      </c>
      <c r="E274" s="4">
        <f t="shared" ref="E274:P274" si="846">E275</f>
        <v>0</v>
      </c>
      <c r="F274" s="4">
        <f t="shared" si="846"/>
        <v>27962.900000000005</v>
      </c>
      <c r="G274" s="4">
        <f t="shared" si="846"/>
        <v>-240.42608999999999</v>
      </c>
      <c r="H274" s="4">
        <f t="shared" si="846"/>
        <v>27722.473910000001</v>
      </c>
      <c r="I274" s="4">
        <f t="shared" si="846"/>
        <v>0</v>
      </c>
      <c r="J274" s="4">
        <f t="shared" si="846"/>
        <v>27722.473910000001</v>
      </c>
      <c r="K274" s="4">
        <f t="shared" si="846"/>
        <v>0</v>
      </c>
      <c r="L274" s="4">
        <f t="shared" si="846"/>
        <v>27722.473910000001</v>
      </c>
      <c r="M274" s="4">
        <f t="shared" si="846"/>
        <v>0</v>
      </c>
      <c r="N274" s="4">
        <f t="shared" si="846"/>
        <v>27722.473910000001</v>
      </c>
      <c r="O274" s="4">
        <f t="shared" si="846"/>
        <v>3500</v>
      </c>
      <c r="P274" s="4">
        <f t="shared" si="846"/>
        <v>31222.473910000001</v>
      </c>
      <c r="Q274" s="4">
        <f>Q275</f>
        <v>24748</v>
      </c>
      <c r="R274" s="4">
        <f t="shared" ref="R274:AC274" si="847">R275</f>
        <v>0</v>
      </c>
      <c r="S274" s="4">
        <f t="shared" si="847"/>
        <v>24748</v>
      </c>
      <c r="T274" s="4">
        <f t="shared" si="847"/>
        <v>0</v>
      </c>
      <c r="U274" s="4">
        <f t="shared" si="847"/>
        <v>24748</v>
      </c>
      <c r="V274" s="4">
        <f t="shared" si="847"/>
        <v>0</v>
      </c>
      <c r="W274" s="4">
        <f t="shared" si="847"/>
        <v>24748</v>
      </c>
      <c r="X274" s="4">
        <f t="shared" si="847"/>
        <v>0</v>
      </c>
      <c r="Y274" s="4">
        <f t="shared" si="847"/>
        <v>24748</v>
      </c>
      <c r="Z274" s="4">
        <f t="shared" si="847"/>
        <v>0</v>
      </c>
      <c r="AA274" s="4">
        <f t="shared" si="847"/>
        <v>24748</v>
      </c>
      <c r="AB274" s="4">
        <f t="shared" si="847"/>
        <v>0</v>
      </c>
      <c r="AC274" s="4">
        <f t="shared" si="847"/>
        <v>24748</v>
      </c>
      <c r="AD274" s="4">
        <f>AD275</f>
        <v>23757.3</v>
      </c>
      <c r="AE274" s="4">
        <f t="shared" ref="AE274:AN274" si="848">AE275</f>
        <v>0</v>
      </c>
      <c r="AF274" s="4">
        <f t="shared" si="848"/>
        <v>23757.3</v>
      </c>
      <c r="AG274" s="4">
        <f t="shared" si="848"/>
        <v>0</v>
      </c>
      <c r="AH274" s="4">
        <f t="shared" si="848"/>
        <v>23757.3</v>
      </c>
      <c r="AI274" s="4">
        <f t="shared" si="848"/>
        <v>0</v>
      </c>
      <c r="AJ274" s="4">
        <f t="shared" si="848"/>
        <v>23757.3</v>
      </c>
      <c r="AK274" s="4">
        <f t="shared" si="848"/>
        <v>0</v>
      </c>
      <c r="AL274" s="4">
        <f t="shared" si="848"/>
        <v>23757.3</v>
      </c>
      <c r="AM274" s="4">
        <f t="shared" si="848"/>
        <v>0</v>
      </c>
      <c r="AN274" s="4">
        <f t="shared" si="848"/>
        <v>23757.3</v>
      </c>
      <c r="AO274" s="95"/>
    </row>
    <row r="275" spans="1:41" ht="31.5" outlineLevel="4" x14ac:dyDescent="0.25">
      <c r="A275" s="102" t="s">
        <v>366</v>
      </c>
      <c r="B275" s="102"/>
      <c r="C275" s="18" t="s">
        <v>57</v>
      </c>
      <c r="D275" s="4">
        <f t="shared" ref="D275:AN275" si="849">D276+D281</f>
        <v>27962.900000000005</v>
      </c>
      <c r="E275" s="4">
        <f t="shared" si="849"/>
        <v>0</v>
      </c>
      <c r="F275" s="4">
        <f t="shared" si="849"/>
        <v>27962.900000000005</v>
      </c>
      <c r="G275" s="4">
        <f t="shared" si="849"/>
        <v>-240.42608999999999</v>
      </c>
      <c r="H275" s="4">
        <f t="shared" si="849"/>
        <v>27722.473910000001</v>
      </c>
      <c r="I275" s="4">
        <f t="shared" si="849"/>
        <v>0</v>
      </c>
      <c r="J275" s="4">
        <f t="shared" si="849"/>
        <v>27722.473910000001</v>
      </c>
      <c r="K275" s="4">
        <f t="shared" si="849"/>
        <v>0</v>
      </c>
      <c r="L275" s="4">
        <f t="shared" si="849"/>
        <v>27722.473910000001</v>
      </c>
      <c r="M275" s="4">
        <f t="shared" si="849"/>
        <v>0</v>
      </c>
      <c r="N275" s="4">
        <f t="shared" si="849"/>
        <v>27722.473910000001</v>
      </c>
      <c r="O275" s="4">
        <f t="shared" si="849"/>
        <v>3500</v>
      </c>
      <c r="P275" s="4">
        <f t="shared" si="849"/>
        <v>31222.473910000001</v>
      </c>
      <c r="Q275" s="4">
        <f t="shared" si="849"/>
        <v>24748</v>
      </c>
      <c r="R275" s="4">
        <f t="shared" si="849"/>
        <v>0</v>
      </c>
      <c r="S275" s="4">
        <f t="shared" si="849"/>
        <v>24748</v>
      </c>
      <c r="T275" s="4">
        <f t="shared" si="849"/>
        <v>0</v>
      </c>
      <c r="U275" s="4">
        <f t="shared" si="849"/>
        <v>24748</v>
      </c>
      <c r="V275" s="4">
        <f t="shared" si="849"/>
        <v>0</v>
      </c>
      <c r="W275" s="4">
        <f t="shared" si="849"/>
        <v>24748</v>
      </c>
      <c r="X275" s="4">
        <f t="shared" si="849"/>
        <v>0</v>
      </c>
      <c r="Y275" s="4">
        <f t="shared" si="849"/>
        <v>24748</v>
      </c>
      <c r="Z275" s="4">
        <f t="shared" si="849"/>
        <v>0</v>
      </c>
      <c r="AA275" s="4">
        <f t="shared" si="849"/>
        <v>24748</v>
      </c>
      <c r="AB275" s="4">
        <f t="shared" si="849"/>
        <v>0</v>
      </c>
      <c r="AC275" s="4">
        <f t="shared" si="849"/>
        <v>24748</v>
      </c>
      <c r="AD275" s="4">
        <f t="shared" si="849"/>
        <v>23757.3</v>
      </c>
      <c r="AE275" s="4">
        <f t="shared" si="849"/>
        <v>0</v>
      </c>
      <c r="AF275" s="4">
        <f t="shared" si="849"/>
        <v>23757.3</v>
      </c>
      <c r="AG275" s="4">
        <f t="shared" si="849"/>
        <v>0</v>
      </c>
      <c r="AH275" s="4">
        <f t="shared" si="849"/>
        <v>23757.3</v>
      </c>
      <c r="AI275" s="4">
        <f t="shared" si="849"/>
        <v>0</v>
      </c>
      <c r="AJ275" s="4">
        <f t="shared" si="849"/>
        <v>23757.3</v>
      </c>
      <c r="AK275" s="4">
        <f t="shared" si="849"/>
        <v>0</v>
      </c>
      <c r="AL275" s="4">
        <f t="shared" si="849"/>
        <v>23757.3</v>
      </c>
      <c r="AM275" s="4">
        <f t="shared" si="849"/>
        <v>0</v>
      </c>
      <c r="AN275" s="4">
        <f t="shared" si="849"/>
        <v>23757.3</v>
      </c>
      <c r="AO275" s="95"/>
    </row>
    <row r="276" spans="1:41" ht="15.75" outlineLevel="5" x14ac:dyDescent="0.25">
      <c r="A276" s="102" t="s">
        <v>367</v>
      </c>
      <c r="B276" s="102"/>
      <c r="C276" s="18" t="s">
        <v>59</v>
      </c>
      <c r="D276" s="4">
        <f t="shared" ref="D276:J276" si="850">D277+D278+D280</f>
        <v>21752.700000000004</v>
      </c>
      <c r="E276" s="4">
        <f t="shared" si="850"/>
        <v>0</v>
      </c>
      <c r="F276" s="4">
        <f t="shared" si="850"/>
        <v>21752.700000000004</v>
      </c>
      <c r="G276" s="4">
        <f t="shared" si="850"/>
        <v>-442.83</v>
      </c>
      <c r="H276" s="4">
        <f t="shared" si="850"/>
        <v>21309.870000000003</v>
      </c>
      <c r="I276" s="4">
        <f t="shared" si="850"/>
        <v>0</v>
      </c>
      <c r="J276" s="4">
        <f t="shared" si="850"/>
        <v>21309.870000000003</v>
      </c>
      <c r="K276" s="4">
        <f t="shared" ref="K276:AN276" si="851">K277+K278+K280+K279</f>
        <v>0</v>
      </c>
      <c r="L276" s="4">
        <f t="shared" si="851"/>
        <v>21309.870000000003</v>
      </c>
      <c r="M276" s="4">
        <f t="shared" si="851"/>
        <v>0</v>
      </c>
      <c r="N276" s="4">
        <f t="shared" si="851"/>
        <v>21309.870000000003</v>
      </c>
      <c r="O276" s="4">
        <f t="shared" si="851"/>
        <v>200</v>
      </c>
      <c r="P276" s="4">
        <f t="shared" si="851"/>
        <v>21509.870000000003</v>
      </c>
      <c r="Q276" s="4">
        <f t="shared" si="851"/>
        <v>19148</v>
      </c>
      <c r="R276" s="4">
        <f t="shared" si="851"/>
        <v>0</v>
      </c>
      <c r="S276" s="4">
        <f t="shared" si="851"/>
        <v>19148</v>
      </c>
      <c r="T276" s="4">
        <f t="shared" si="851"/>
        <v>0</v>
      </c>
      <c r="U276" s="4">
        <f t="shared" si="851"/>
        <v>19148</v>
      </c>
      <c r="V276" s="4">
        <f t="shared" si="851"/>
        <v>0</v>
      </c>
      <c r="W276" s="4">
        <f t="shared" si="851"/>
        <v>19148</v>
      </c>
      <c r="X276" s="4">
        <f t="shared" si="851"/>
        <v>0</v>
      </c>
      <c r="Y276" s="4">
        <f t="shared" si="851"/>
        <v>19148</v>
      </c>
      <c r="Z276" s="4">
        <f t="shared" si="851"/>
        <v>0</v>
      </c>
      <c r="AA276" s="4">
        <f t="shared" si="851"/>
        <v>19148</v>
      </c>
      <c r="AB276" s="4">
        <f t="shared" si="851"/>
        <v>0</v>
      </c>
      <c r="AC276" s="4">
        <f t="shared" si="851"/>
        <v>19148</v>
      </c>
      <c r="AD276" s="4">
        <f t="shared" si="851"/>
        <v>18157.3</v>
      </c>
      <c r="AE276" s="4">
        <f t="shared" si="851"/>
        <v>0</v>
      </c>
      <c r="AF276" s="4">
        <f t="shared" si="851"/>
        <v>18157.3</v>
      </c>
      <c r="AG276" s="4">
        <f t="shared" si="851"/>
        <v>0</v>
      </c>
      <c r="AH276" s="4">
        <f t="shared" si="851"/>
        <v>18157.3</v>
      </c>
      <c r="AI276" s="4">
        <f t="shared" si="851"/>
        <v>0</v>
      </c>
      <c r="AJ276" s="4">
        <f t="shared" si="851"/>
        <v>18157.3</v>
      </c>
      <c r="AK276" s="4">
        <f t="shared" si="851"/>
        <v>0</v>
      </c>
      <c r="AL276" s="4">
        <f t="shared" si="851"/>
        <v>18157.3</v>
      </c>
      <c r="AM276" s="4">
        <f t="shared" si="851"/>
        <v>0</v>
      </c>
      <c r="AN276" s="4">
        <f t="shared" si="851"/>
        <v>18157.3</v>
      </c>
      <c r="AO276" s="95"/>
    </row>
    <row r="277" spans="1:41" ht="47.25" outlineLevel="7" x14ac:dyDescent="0.25">
      <c r="A277" s="103" t="s">
        <v>367</v>
      </c>
      <c r="B277" s="103" t="s">
        <v>8</v>
      </c>
      <c r="C277" s="17" t="s">
        <v>9</v>
      </c>
      <c r="D277" s="5">
        <v>21190.400000000001</v>
      </c>
      <c r="E277" s="5"/>
      <c r="F277" s="5">
        <f t="shared" ref="F277:F280" si="852">SUM(D277:E277)</f>
        <v>21190.400000000001</v>
      </c>
      <c r="G277" s="5">
        <v>-444</v>
      </c>
      <c r="H277" s="5">
        <f t="shared" ref="H277:H280" si="853">SUM(F277:G277)</f>
        <v>20746.400000000001</v>
      </c>
      <c r="I277" s="5"/>
      <c r="J277" s="5">
        <f t="shared" ref="J277:J280" si="854">SUM(H277:I277)</f>
        <v>20746.400000000001</v>
      </c>
      <c r="K277" s="5">
        <v>-22.641200000000001</v>
      </c>
      <c r="L277" s="5">
        <f t="shared" ref="L277:L280" si="855">SUM(J277:K277)</f>
        <v>20723.758800000003</v>
      </c>
      <c r="M277" s="5"/>
      <c r="N277" s="5">
        <f t="shared" ref="N277:N280" si="856">SUM(L277:M277)</f>
        <v>20723.758800000003</v>
      </c>
      <c r="O277" s="5">
        <v>-200</v>
      </c>
      <c r="P277" s="5">
        <f t="shared" ref="P277:P280" si="857">SUM(N277:O277)</f>
        <v>20523.758800000003</v>
      </c>
      <c r="Q277" s="5">
        <v>18642.900000000001</v>
      </c>
      <c r="R277" s="5"/>
      <c r="S277" s="5">
        <f t="shared" ref="S277:S280" si="858">SUM(Q277:R277)</f>
        <v>18642.900000000001</v>
      </c>
      <c r="T277" s="5"/>
      <c r="U277" s="5">
        <f t="shared" ref="U277:U280" si="859">SUM(S277:T277)</f>
        <v>18642.900000000001</v>
      </c>
      <c r="V277" s="5"/>
      <c r="W277" s="5">
        <f t="shared" ref="W277:W280" si="860">SUM(U277:V277)</f>
        <v>18642.900000000001</v>
      </c>
      <c r="X277" s="5"/>
      <c r="Y277" s="5">
        <f t="shared" ref="Y277:Y280" si="861">SUM(W277:X277)</f>
        <v>18642.900000000001</v>
      </c>
      <c r="Z277" s="5"/>
      <c r="AA277" s="5">
        <f t="shared" ref="AA277" si="862">SUM(Y277:Z277)</f>
        <v>18642.900000000001</v>
      </c>
      <c r="AB277" s="5"/>
      <c r="AC277" s="5">
        <f t="shared" ref="AC277" si="863">SUM(AA277:AB277)</f>
        <v>18642.900000000001</v>
      </c>
      <c r="AD277" s="5">
        <v>17652.2</v>
      </c>
      <c r="AE277" s="5"/>
      <c r="AF277" s="5">
        <f t="shared" ref="AF277:AF280" si="864">SUM(AD277:AE277)</f>
        <v>17652.2</v>
      </c>
      <c r="AG277" s="5"/>
      <c r="AH277" s="5">
        <f t="shared" ref="AH277:AH280" si="865">SUM(AF277:AG277)</f>
        <v>17652.2</v>
      </c>
      <c r="AI277" s="5"/>
      <c r="AJ277" s="5">
        <f t="shared" ref="AJ277:AJ280" si="866">SUM(AH277:AI277)</f>
        <v>17652.2</v>
      </c>
      <c r="AK277" s="5"/>
      <c r="AL277" s="5">
        <f t="shared" ref="AL277" si="867">SUM(AJ277:AK277)</f>
        <v>17652.2</v>
      </c>
      <c r="AM277" s="5"/>
      <c r="AN277" s="5">
        <f t="shared" ref="AN277" si="868">SUM(AL277:AM277)</f>
        <v>17652.2</v>
      </c>
      <c r="AO277" s="95"/>
    </row>
    <row r="278" spans="1:41" ht="31.5" outlineLevel="7" x14ac:dyDescent="0.25">
      <c r="A278" s="103" t="s">
        <v>367</v>
      </c>
      <c r="B278" s="103" t="s">
        <v>11</v>
      </c>
      <c r="C278" s="17" t="s">
        <v>12</v>
      </c>
      <c r="D278" s="5">
        <v>561.9</v>
      </c>
      <c r="E278" s="5"/>
      <c r="F278" s="5">
        <f>SUM(D278:E278)</f>
        <v>561.9</v>
      </c>
      <c r="G278" s="5">
        <v>1.17</v>
      </c>
      <c r="H278" s="5">
        <f>SUM(F278:G278)</f>
        <v>563.06999999999994</v>
      </c>
      <c r="I278" s="5"/>
      <c r="J278" s="5">
        <f>SUM(H278:I278)</f>
        <v>563.06999999999994</v>
      </c>
      <c r="K278" s="5"/>
      <c r="L278" s="5">
        <f>SUM(J278:K278)</f>
        <v>563.06999999999994</v>
      </c>
      <c r="M278" s="5"/>
      <c r="N278" s="5">
        <f>SUM(L278:M278)</f>
        <v>563.06999999999994</v>
      </c>
      <c r="O278" s="5">
        <f>200+200</f>
        <v>400</v>
      </c>
      <c r="P278" s="5">
        <f>SUM(N278:O278)</f>
        <v>963.06999999999994</v>
      </c>
      <c r="Q278" s="5">
        <f>504.7+0.4</f>
        <v>505.09999999999997</v>
      </c>
      <c r="R278" s="5"/>
      <c r="S278" s="5">
        <f>SUM(Q278:R278)</f>
        <v>505.09999999999997</v>
      </c>
      <c r="T278" s="5"/>
      <c r="U278" s="5">
        <f>SUM(S278:T278)</f>
        <v>505.09999999999997</v>
      </c>
      <c r="V278" s="5"/>
      <c r="W278" s="5">
        <f>SUM(U278:V278)</f>
        <v>505.09999999999997</v>
      </c>
      <c r="X278" s="5"/>
      <c r="Y278" s="5">
        <f>SUM(W278:X278)</f>
        <v>505.09999999999997</v>
      </c>
      <c r="Z278" s="5"/>
      <c r="AA278" s="5">
        <f>SUM(Y278:Z278)</f>
        <v>505.09999999999997</v>
      </c>
      <c r="AB278" s="5"/>
      <c r="AC278" s="5">
        <f>SUM(AA278:AB278)</f>
        <v>505.09999999999997</v>
      </c>
      <c r="AD278" s="5">
        <f>504.7+0.4</f>
        <v>505.09999999999997</v>
      </c>
      <c r="AE278" s="5"/>
      <c r="AF278" s="5">
        <f>SUM(AD278:AE278)</f>
        <v>505.09999999999997</v>
      </c>
      <c r="AG278" s="5"/>
      <c r="AH278" s="5">
        <f>SUM(AF278:AG278)</f>
        <v>505.09999999999997</v>
      </c>
      <c r="AI278" s="5"/>
      <c r="AJ278" s="5">
        <f>SUM(AH278:AI278)</f>
        <v>505.09999999999997</v>
      </c>
      <c r="AK278" s="5"/>
      <c r="AL278" s="5">
        <f>SUM(AJ278:AK278)</f>
        <v>505.09999999999997</v>
      </c>
      <c r="AM278" s="5"/>
      <c r="AN278" s="5">
        <f>SUM(AL278:AM278)</f>
        <v>505.09999999999997</v>
      </c>
      <c r="AO278" s="95"/>
    </row>
    <row r="279" spans="1:41" ht="15.75" hidden="1" outlineLevel="7" x14ac:dyDescent="0.2">
      <c r="A279" s="103" t="s">
        <v>367</v>
      </c>
      <c r="B279" s="103" t="s">
        <v>33</v>
      </c>
      <c r="C279" s="10" t="s">
        <v>34</v>
      </c>
      <c r="D279" s="5"/>
      <c r="E279" s="5"/>
      <c r="F279" s="5"/>
      <c r="G279" s="5"/>
      <c r="H279" s="5"/>
      <c r="I279" s="5"/>
      <c r="J279" s="5"/>
      <c r="K279" s="5">
        <v>22.641200000000001</v>
      </c>
      <c r="L279" s="5">
        <f t="shared" si="855"/>
        <v>22.641200000000001</v>
      </c>
      <c r="M279" s="5"/>
      <c r="N279" s="5">
        <f t="shared" si="856"/>
        <v>22.641200000000001</v>
      </c>
      <c r="O279" s="5"/>
      <c r="P279" s="5">
        <f t="shared" si="857"/>
        <v>22.641200000000001</v>
      </c>
      <c r="Q279" s="5"/>
      <c r="R279" s="5"/>
      <c r="S279" s="5"/>
      <c r="T279" s="5"/>
      <c r="U279" s="5"/>
      <c r="V279" s="5"/>
      <c r="W279" s="5"/>
      <c r="X279" s="5"/>
      <c r="Y279" s="5"/>
      <c r="Z279" s="5"/>
      <c r="AA279" s="5"/>
      <c r="AB279" s="5"/>
      <c r="AC279" s="5"/>
      <c r="AD279" s="5"/>
      <c r="AE279" s="5"/>
      <c r="AF279" s="5"/>
      <c r="AG279" s="5"/>
      <c r="AH279" s="5"/>
      <c r="AI279" s="5"/>
      <c r="AJ279" s="5"/>
      <c r="AK279" s="5"/>
      <c r="AL279" s="5"/>
      <c r="AM279" s="5"/>
      <c r="AN279" s="5"/>
      <c r="AO279" s="95"/>
    </row>
    <row r="280" spans="1:41" ht="15.75" hidden="1" outlineLevel="7" x14ac:dyDescent="0.25">
      <c r="A280" s="103" t="s">
        <v>367</v>
      </c>
      <c r="B280" s="103" t="s">
        <v>27</v>
      </c>
      <c r="C280" s="17" t="s">
        <v>28</v>
      </c>
      <c r="D280" s="5">
        <v>0.4</v>
      </c>
      <c r="E280" s="5"/>
      <c r="F280" s="5">
        <f t="shared" si="852"/>
        <v>0.4</v>
      </c>
      <c r="G280" s="5"/>
      <c r="H280" s="5">
        <f t="shared" si="853"/>
        <v>0.4</v>
      </c>
      <c r="I280" s="5"/>
      <c r="J280" s="5">
        <f t="shared" si="854"/>
        <v>0.4</v>
      </c>
      <c r="K280" s="5"/>
      <c r="L280" s="5">
        <f t="shared" si="855"/>
        <v>0.4</v>
      </c>
      <c r="M280" s="5"/>
      <c r="N280" s="5">
        <f t="shared" si="856"/>
        <v>0.4</v>
      </c>
      <c r="O280" s="5"/>
      <c r="P280" s="5">
        <f t="shared" si="857"/>
        <v>0.4</v>
      </c>
      <c r="Q280" s="5"/>
      <c r="R280" s="5"/>
      <c r="S280" s="5">
        <f t="shared" si="858"/>
        <v>0</v>
      </c>
      <c r="T280" s="5"/>
      <c r="U280" s="5">
        <f t="shared" si="859"/>
        <v>0</v>
      </c>
      <c r="V280" s="5"/>
      <c r="W280" s="5">
        <f t="shared" si="860"/>
        <v>0</v>
      </c>
      <c r="X280" s="5"/>
      <c r="Y280" s="5">
        <f t="shared" si="861"/>
        <v>0</v>
      </c>
      <c r="Z280" s="5"/>
      <c r="AA280" s="5">
        <f t="shared" ref="AA280" si="869">SUM(Y280:Z280)</f>
        <v>0</v>
      </c>
      <c r="AB280" s="5"/>
      <c r="AC280" s="5">
        <f t="shared" ref="AC280" si="870">SUM(AA280:AB280)</f>
        <v>0</v>
      </c>
      <c r="AD280" s="5"/>
      <c r="AE280" s="5"/>
      <c r="AF280" s="5">
        <f t="shared" si="864"/>
        <v>0</v>
      </c>
      <c r="AG280" s="5"/>
      <c r="AH280" s="5">
        <f t="shared" si="865"/>
        <v>0</v>
      </c>
      <c r="AI280" s="5"/>
      <c r="AJ280" s="5">
        <f t="shared" si="866"/>
        <v>0</v>
      </c>
      <c r="AK280" s="5"/>
      <c r="AL280" s="5">
        <f t="shared" ref="AL280" si="871">SUM(AJ280:AK280)</f>
        <v>0</v>
      </c>
      <c r="AM280" s="5"/>
      <c r="AN280" s="5">
        <f t="shared" ref="AN280" si="872">SUM(AL280:AM280)</f>
        <v>0</v>
      </c>
      <c r="AO280" s="95"/>
    </row>
    <row r="281" spans="1:41" ht="15.75" outlineLevel="5" collapsed="1" x14ac:dyDescent="0.25">
      <c r="A281" s="102" t="s">
        <v>379</v>
      </c>
      <c r="B281" s="102"/>
      <c r="C281" s="18" t="s">
        <v>380</v>
      </c>
      <c r="D281" s="4">
        <f>D282</f>
        <v>6210.2</v>
      </c>
      <c r="E281" s="4">
        <f t="shared" ref="E281:P281" si="873">E282</f>
        <v>0</v>
      </c>
      <c r="F281" s="4">
        <f t="shared" si="873"/>
        <v>6210.2</v>
      </c>
      <c r="G281" s="4">
        <f t="shared" si="873"/>
        <v>202.40391</v>
      </c>
      <c r="H281" s="4">
        <f t="shared" si="873"/>
        <v>6412.6039099999998</v>
      </c>
      <c r="I281" s="4">
        <f t="shared" si="873"/>
        <v>0</v>
      </c>
      <c r="J281" s="4">
        <f t="shared" si="873"/>
        <v>6412.6039099999998</v>
      </c>
      <c r="K281" s="4">
        <f t="shared" si="873"/>
        <v>0</v>
      </c>
      <c r="L281" s="4">
        <f t="shared" si="873"/>
        <v>6412.6039099999998</v>
      </c>
      <c r="M281" s="4">
        <f t="shared" si="873"/>
        <v>0</v>
      </c>
      <c r="N281" s="4">
        <f t="shared" si="873"/>
        <v>6412.6039099999998</v>
      </c>
      <c r="O281" s="4">
        <f t="shared" si="873"/>
        <v>3300</v>
      </c>
      <c r="P281" s="4">
        <f t="shared" si="873"/>
        <v>9712.6039099999998</v>
      </c>
      <c r="Q281" s="4">
        <f>Q282</f>
        <v>5600</v>
      </c>
      <c r="R281" s="4">
        <f t="shared" ref="R281:AC281" si="874">R282</f>
        <v>0</v>
      </c>
      <c r="S281" s="4">
        <f t="shared" si="874"/>
        <v>5600</v>
      </c>
      <c r="T281" s="4">
        <f t="shared" si="874"/>
        <v>0</v>
      </c>
      <c r="U281" s="4">
        <f t="shared" si="874"/>
        <v>5600</v>
      </c>
      <c r="V281" s="4">
        <f t="shared" si="874"/>
        <v>0</v>
      </c>
      <c r="W281" s="4">
        <f t="shared" si="874"/>
        <v>5600</v>
      </c>
      <c r="X281" s="4">
        <f t="shared" si="874"/>
        <v>0</v>
      </c>
      <c r="Y281" s="4">
        <f t="shared" si="874"/>
        <v>5600</v>
      </c>
      <c r="Z281" s="4">
        <f t="shared" si="874"/>
        <v>0</v>
      </c>
      <c r="AA281" s="4">
        <f t="shared" si="874"/>
        <v>5600</v>
      </c>
      <c r="AB281" s="4">
        <f t="shared" si="874"/>
        <v>0</v>
      </c>
      <c r="AC281" s="4">
        <f t="shared" si="874"/>
        <v>5600</v>
      </c>
      <c r="AD281" s="4">
        <f>AD282</f>
        <v>5600</v>
      </c>
      <c r="AE281" s="4">
        <f t="shared" ref="AE281:AN281" si="875">AE282</f>
        <v>0</v>
      </c>
      <c r="AF281" s="4">
        <f t="shared" si="875"/>
        <v>5600</v>
      </c>
      <c r="AG281" s="4">
        <f t="shared" si="875"/>
        <v>0</v>
      </c>
      <c r="AH281" s="4">
        <f t="shared" si="875"/>
        <v>5600</v>
      </c>
      <c r="AI281" s="4">
        <f t="shared" si="875"/>
        <v>0</v>
      </c>
      <c r="AJ281" s="4">
        <f t="shared" si="875"/>
        <v>5600</v>
      </c>
      <c r="AK281" s="4">
        <f t="shared" si="875"/>
        <v>0</v>
      </c>
      <c r="AL281" s="4">
        <f t="shared" si="875"/>
        <v>5600</v>
      </c>
      <c r="AM281" s="4">
        <f t="shared" si="875"/>
        <v>0</v>
      </c>
      <c r="AN281" s="4">
        <f t="shared" si="875"/>
        <v>5600</v>
      </c>
      <c r="AO281" s="95"/>
    </row>
    <row r="282" spans="1:41" ht="31.5" outlineLevel="7" x14ac:dyDescent="0.25">
      <c r="A282" s="103" t="s">
        <v>379</v>
      </c>
      <c r="B282" s="103" t="s">
        <v>11</v>
      </c>
      <c r="C282" s="17" t="s">
        <v>12</v>
      </c>
      <c r="D282" s="5">
        <v>6210.2</v>
      </c>
      <c r="E282" s="5"/>
      <c r="F282" s="5">
        <f t="shared" ref="F282" si="876">SUM(D282:E282)</f>
        <v>6210.2</v>
      </c>
      <c r="G282" s="5">
        <v>202.40391</v>
      </c>
      <c r="H282" s="5">
        <f t="shared" ref="H282" si="877">SUM(F282:G282)</f>
        <v>6412.6039099999998</v>
      </c>
      <c r="I282" s="5"/>
      <c r="J282" s="5">
        <f t="shared" ref="J282" si="878">SUM(H282:I282)</f>
        <v>6412.6039099999998</v>
      </c>
      <c r="K282" s="5"/>
      <c r="L282" s="5">
        <f t="shared" ref="L282" si="879">SUM(J282:K282)</f>
        <v>6412.6039099999998</v>
      </c>
      <c r="M282" s="5"/>
      <c r="N282" s="5">
        <f t="shared" ref="N282" si="880">SUM(L282:M282)</f>
        <v>6412.6039099999998</v>
      </c>
      <c r="O282" s="5">
        <v>3300</v>
      </c>
      <c r="P282" s="5">
        <f t="shared" ref="P282" si="881">SUM(N282:O282)</f>
        <v>9712.6039099999998</v>
      </c>
      <c r="Q282" s="5">
        <v>5600</v>
      </c>
      <c r="R282" s="5"/>
      <c r="S282" s="5">
        <f t="shared" ref="S282" si="882">SUM(Q282:R282)</f>
        <v>5600</v>
      </c>
      <c r="T282" s="5"/>
      <c r="U282" s="5">
        <f t="shared" ref="U282" si="883">SUM(S282:T282)</f>
        <v>5600</v>
      </c>
      <c r="V282" s="5"/>
      <c r="W282" s="5">
        <f t="shared" ref="W282" si="884">SUM(U282:V282)</f>
        <v>5600</v>
      </c>
      <c r="X282" s="5"/>
      <c r="Y282" s="5">
        <f t="shared" ref="Y282" si="885">SUM(W282:X282)</f>
        <v>5600</v>
      </c>
      <c r="Z282" s="5"/>
      <c r="AA282" s="5">
        <f t="shared" ref="AA282" si="886">SUM(Y282:Z282)</f>
        <v>5600</v>
      </c>
      <c r="AB282" s="5"/>
      <c r="AC282" s="5">
        <f t="shared" ref="AC282" si="887">SUM(AA282:AB282)</f>
        <v>5600</v>
      </c>
      <c r="AD282" s="5">
        <v>5600</v>
      </c>
      <c r="AE282" s="5"/>
      <c r="AF282" s="5">
        <f t="shared" ref="AF282" si="888">SUM(AD282:AE282)</f>
        <v>5600</v>
      </c>
      <c r="AG282" s="5"/>
      <c r="AH282" s="5">
        <f t="shared" ref="AH282" si="889">SUM(AF282:AG282)</f>
        <v>5600</v>
      </c>
      <c r="AI282" s="5"/>
      <c r="AJ282" s="5">
        <f t="shared" ref="AJ282" si="890">SUM(AH282:AI282)</f>
        <v>5600</v>
      </c>
      <c r="AK282" s="5"/>
      <c r="AL282" s="5">
        <f t="shared" ref="AL282" si="891">SUM(AJ282:AK282)</f>
        <v>5600</v>
      </c>
      <c r="AM282" s="5"/>
      <c r="AN282" s="5">
        <f t="shared" ref="AN282" si="892">SUM(AL282:AM282)</f>
        <v>5600</v>
      </c>
      <c r="AO282" s="95"/>
    </row>
    <row r="283" spans="1:41" ht="33.75" customHeight="1" outlineLevel="2" x14ac:dyDescent="0.25">
      <c r="A283" s="102" t="s">
        <v>170</v>
      </c>
      <c r="B283" s="102"/>
      <c r="C283" s="18" t="s">
        <v>171</v>
      </c>
      <c r="D283" s="4">
        <f t="shared" ref="D283:AJ283" si="893">D284+D342+D362+D377+D402+D406</f>
        <v>822882.57926999999</v>
      </c>
      <c r="E283" s="4">
        <f t="shared" si="893"/>
        <v>-9716.9000000000015</v>
      </c>
      <c r="F283" s="4">
        <f t="shared" si="893"/>
        <v>813165.67926999996</v>
      </c>
      <c r="G283" s="4">
        <f t="shared" si="893"/>
        <v>80645.854649999994</v>
      </c>
      <c r="H283" s="4">
        <f t="shared" si="893"/>
        <v>893811.53392000007</v>
      </c>
      <c r="I283" s="4">
        <f t="shared" si="893"/>
        <v>40265.544580000002</v>
      </c>
      <c r="J283" s="4">
        <f t="shared" si="893"/>
        <v>934077.07850000006</v>
      </c>
      <c r="K283" s="4">
        <f t="shared" si="893"/>
        <v>77081.3</v>
      </c>
      <c r="L283" s="4">
        <f t="shared" si="893"/>
        <v>1011158.3785000001</v>
      </c>
      <c r="M283" s="4">
        <f t="shared" si="893"/>
        <v>7052.6315799999993</v>
      </c>
      <c r="N283" s="4">
        <f t="shared" si="893"/>
        <v>1018211.01008</v>
      </c>
      <c r="O283" s="4">
        <f t="shared" ref="O283:P283" si="894">O284+O342+O362+O377+O402+O406</f>
        <v>24896.217119999998</v>
      </c>
      <c r="P283" s="4">
        <f t="shared" si="894"/>
        <v>1043107.2272000001</v>
      </c>
      <c r="Q283" s="4">
        <f t="shared" si="893"/>
        <v>710405.10000000009</v>
      </c>
      <c r="R283" s="4">
        <f t="shared" si="893"/>
        <v>-4777.5</v>
      </c>
      <c r="S283" s="4">
        <f t="shared" si="893"/>
        <v>705627.60000000009</v>
      </c>
      <c r="T283" s="4">
        <f t="shared" si="893"/>
        <v>-4475.8</v>
      </c>
      <c r="U283" s="4">
        <f t="shared" si="893"/>
        <v>701151.8</v>
      </c>
      <c r="V283" s="4">
        <f t="shared" si="893"/>
        <v>0</v>
      </c>
      <c r="W283" s="4">
        <f t="shared" si="893"/>
        <v>701151.8</v>
      </c>
      <c r="X283" s="4">
        <f t="shared" si="893"/>
        <v>26328.300000000003</v>
      </c>
      <c r="Y283" s="4">
        <f t="shared" si="893"/>
        <v>727480.1</v>
      </c>
      <c r="Z283" s="4">
        <f t="shared" ref="Z283:AB283" si="895">Z284+Z342+Z362+Z377+Z402+Z406</f>
        <v>0</v>
      </c>
      <c r="AA283" s="4">
        <f t="shared" ref="AA283:AC283" si="896">AA284+AA342+AA362+AA377+AA402+AA406</f>
        <v>727480.1</v>
      </c>
      <c r="AB283" s="4">
        <f t="shared" si="895"/>
        <v>0</v>
      </c>
      <c r="AC283" s="4">
        <f t="shared" si="896"/>
        <v>727480.1</v>
      </c>
      <c r="AD283" s="4">
        <f t="shared" si="893"/>
        <v>497354.25</v>
      </c>
      <c r="AE283" s="4">
        <f t="shared" si="893"/>
        <v>0</v>
      </c>
      <c r="AF283" s="4">
        <f t="shared" si="893"/>
        <v>497354.25</v>
      </c>
      <c r="AG283" s="4">
        <f t="shared" si="893"/>
        <v>12316.6</v>
      </c>
      <c r="AH283" s="4">
        <f t="shared" si="893"/>
        <v>509670.85000000003</v>
      </c>
      <c r="AI283" s="4">
        <f t="shared" si="893"/>
        <v>8183.53</v>
      </c>
      <c r="AJ283" s="4">
        <f t="shared" si="893"/>
        <v>517854.38000000006</v>
      </c>
      <c r="AK283" s="4">
        <f t="shared" ref="AK283" si="897">AK284+AK342+AK362+AK377+AK402+AK406</f>
        <v>0</v>
      </c>
      <c r="AL283" s="4">
        <f t="shared" ref="AL283:AN283" si="898">AL284+AL342+AL362+AL377+AL402+AL406</f>
        <v>517854.38000000006</v>
      </c>
      <c r="AM283" s="4">
        <f t="shared" si="898"/>
        <v>0</v>
      </c>
      <c r="AN283" s="4">
        <f t="shared" si="898"/>
        <v>517854.38000000006</v>
      </c>
      <c r="AO283" s="95"/>
    </row>
    <row r="284" spans="1:41" ht="15.75" outlineLevel="3" x14ac:dyDescent="0.25">
      <c r="A284" s="102" t="s">
        <v>172</v>
      </c>
      <c r="B284" s="102"/>
      <c r="C284" s="18" t="s">
        <v>605</v>
      </c>
      <c r="D284" s="4">
        <f>D285+D296+D305+D325+D335</f>
        <v>74118.084000000003</v>
      </c>
      <c r="E284" s="4">
        <f>E285+E296+E305+E325+E335</f>
        <v>0.8</v>
      </c>
      <c r="F284" s="4">
        <f>F285+F296+F305+F325+F335</f>
        <v>74118.883999999991</v>
      </c>
      <c r="G284" s="4">
        <f>G285+G296+G305+G325+G335+G330</f>
        <v>1601.6</v>
      </c>
      <c r="H284" s="4">
        <f>H285+H296+H305+H325+H335+H330</f>
        <v>75720.483999999997</v>
      </c>
      <c r="I284" s="4">
        <f>I285+I296+I305+I325+I335+I330</f>
        <v>14137</v>
      </c>
      <c r="J284" s="4">
        <f>J285+J296+J305+J325+J335+J330</f>
        <v>89857.483999999997</v>
      </c>
      <c r="K284" s="4">
        <f>K285+K296+K305+K325+K335+K330+K294</f>
        <v>4804.8</v>
      </c>
      <c r="L284" s="4">
        <f>L285+L296+L305+L325+L335+L330+L294</f>
        <v>94662.283999999985</v>
      </c>
      <c r="M284" s="4">
        <f>M285+M296+M305+M325+M335+M330+M294+M318</f>
        <v>-260.38181999999983</v>
      </c>
      <c r="N284" s="4">
        <f>N285+N296+N305+N325+N335+N330+N294+N318</f>
        <v>94401.90217999999</v>
      </c>
      <c r="O284" s="4">
        <f>O285+O296+O305+O325+O335+O330+O294+O318</f>
        <v>88335.156350000005</v>
      </c>
      <c r="P284" s="4">
        <f>P285+P296+P305+P325+P335+P330+P294+P318</f>
        <v>182737.05852999998</v>
      </c>
      <c r="Q284" s="4">
        <f t="shared" ref="Q284:AJ284" si="899">Q285+Q296+Q305+Q325+Q335+Q330+Q294</f>
        <v>72085.7</v>
      </c>
      <c r="R284" s="4">
        <f t="shared" si="899"/>
        <v>0</v>
      </c>
      <c r="S284" s="4">
        <f t="shared" si="899"/>
        <v>72085.7</v>
      </c>
      <c r="T284" s="4">
        <f t="shared" si="899"/>
        <v>0</v>
      </c>
      <c r="U284" s="4">
        <f t="shared" si="899"/>
        <v>72085.7</v>
      </c>
      <c r="V284" s="4">
        <f t="shared" si="899"/>
        <v>0</v>
      </c>
      <c r="W284" s="4">
        <f t="shared" si="899"/>
        <v>72085.7</v>
      </c>
      <c r="X284" s="4">
        <f t="shared" si="899"/>
        <v>0</v>
      </c>
      <c r="Y284" s="4">
        <f t="shared" si="899"/>
        <v>72085.7</v>
      </c>
      <c r="Z284" s="4">
        <f t="shared" ref="Z284:AB284" si="900">Z285+Z296+Z305+Z325+Z335+Z330+Z294</f>
        <v>0</v>
      </c>
      <c r="AA284" s="4">
        <f t="shared" ref="AA284:AC284" si="901">AA285+AA296+AA305+AA325+AA335+AA330+AA294</f>
        <v>72085.7</v>
      </c>
      <c r="AB284" s="4">
        <f t="shared" si="900"/>
        <v>0</v>
      </c>
      <c r="AC284" s="4">
        <f t="shared" si="901"/>
        <v>72085.7</v>
      </c>
      <c r="AD284" s="4">
        <f t="shared" si="899"/>
        <v>73010.8</v>
      </c>
      <c r="AE284" s="4">
        <f t="shared" si="899"/>
        <v>0</v>
      </c>
      <c r="AF284" s="4">
        <f t="shared" si="899"/>
        <v>73010.8</v>
      </c>
      <c r="AG284" s="4">
        <f t="shared" si="899"/>
        <v>0</v>
      </c>
      <c r="AH284" s="4">
        <f t="shared" si="899"/>
        <v>73010.8</v>
      </c>
      <c r="AI284" s="4">
        <f t="shared" si="899"/>
        <v>0</v>
      </c>
      <c r="AJ284" s="4">
        <f t="shared" si="899"/>
        <v>73010.8</v>
      </c>
      <c r="AK284" s="4">
        <f t="shared" ref="AK284" si="902">AK285+AK296+AK305+AK325+AK335+AK330+AK294</f>
        <v>0</v>
      </c>
      <c r="AL284" s="4">
        <f t="shared" ref="AL284:AN284" si="903">AL285+AL296+AL305+AL325+AL335+AL330+AL294</f>
        <v>73010.8</v>
      </c>
      <c r="AM284" s="4">
        <f t="shared" si="903"/>
        <v>0</v>
      </c>
      <c r="AN284" s="4">
        <f t="shared" si="903"/>
        <v>73010.8</v>
      </c>
      <c r="AO284" s="95"/>
    </row>
    <row r="285" spans="1:41" ht="31.5" hidden="1" outlineLevel="4" x14ac:dyDescent="0.25">
      <c r="A285" s="102" t="s">
        <v>173</v>
      </c>
      <c r="B285" s="102"/>
      <c r="C285" s="18" t="s">
        <v>174</v>
      </c>
      <c r="D285" s="4">
        <f>D286+D288+D290+D292</f>
        <v>17235.784</v>
      </c>
      <c r="E285" s="4">
        <f t="shared" ref="E285:AH285" si="904">E286+E288+E290+E292</f>
        <v>0</v>
      </c>
      <c r="F285" s="4">
        <f t="shared" si="904"/>
        <v>17235.784</v>
      </c>
      <c r="G285" s="4">
        <f t="shared" si="904"/>
        <v>0</v>
      </c>
      <c r="H285" s="4">
        <f t="shared" si="904"/>
        <v>17235.784</v>
      </c>
      <c r="I285" s="4">
        <f t="shared" si="904"/>
        <v>937</v>
      </c>
      <c r="J285" s="4">
        <f t="shared" si="904"/>
        <v>18172.784</v>
      </c>
      <c r="K285" s="4">
        <f>K286+K288+K290+K292</f>
        <v>0</v>
      </c>
      <c r="L285" s="4">
        <f t="shared" ref="L285:N285" si="905">L286+L288+L290+L292</f>
        <v>18172.784</v>
      </c>
      <c r="M285" s="4">
        <f>M286+M288+M290+M292</f>
        <v>-5313.0133999999998</v>
      </c>
      <c r="N285" s="4">
        <f t="shared" si="905"/>
        <v>12859.7706</v>
      </c>
      <c r="O285" s="4">
        <f>O286+O288+O290+O292</f>
        <v>0</v>
      </c>
      <c r="P285" s="4">
        <f t="shared" ref="P285" si="906">P286+P288+P290+P292</f>
        <v>12859.7706</v>
      </c>
      <c r="Q285" s="4">
        <f t="shared" si="904"/>
        <v>15500</v>
      </c>
      <c r="R285" s="4">
        <f t="shared" si="904"/>
        <v>0</v>
      </c>
      <c r="S285" s="4">
        <f t="shared" si="904"/>
        <v>15500</v>
      </c>
      <c r="T285" s="4">
        <f t="shared" si="904"/>
        <v>0</v>
      </c>
      <c r="U285" s="4">
        <f t="shared" si="904"/>
        <v>15500</v>
      </c>
      <c r="V285" s="4">
        <f t="shared" si="904"/>
        <v>0</v>
      </c>
      <c r="W285" s="4">
        <f t="shared" si="904"/>
        <v>15500</v>
      </c>
      <c r="X285" s="4">
        <f>X286+X288+X290+X292</f>
        <v>0</v>
      </c>
      <c r="Y285" s="4">
        <f t="shared" ref="Y285:AA285" si="907">Y286+Y288+Y290+Y292</f>
        <v>15500</v>
      </c>
      <c r="Z285" s="4">
        <f>Z286+Z288+Z290+Z292</f>
        <v>0</v>
      </c>
      <c r="AA285" s="4">
        <f t="shared" si="907"/>
        <v>15500</v>
      </c>
      <c r="AB285" s="4">
        <f>AB286+AB288+AB290+AB292</f>
        <v>0</v>
      </c>
      <c r="AC285" s="4">
        <f t="shared" ref="AC285" si="908">AC286+AC288+AC290+AC292</f>
        <v>15500</v>
      </c>
      <c r="AD285" s="4">
        <f t="shared" si="904"/>
        <v>12300</v>
      </c>
      <c r="AE285" s="4">
        <f t="shared" si="904"/>
        <v>0</v>
      </c>
      <c r="AF285" s="4">
        <f t="shared" si="904"/>
        <v>12300</v>
      </c>
      <c r="AG285" s="4">
        <f>AG286+AG288+AG290+AG292</f>
        <v>0</v>
      </c>
      <c r="AH285" s="4">
        <f t="shared" si="904"/>
        <v>12300</v>
      </c>
      <c r="AI285" s="4">
        <f>AI286+AI288+AI290+AI292</f>
        <v>0</v>
      </c>
      <c r="AJ285" s="4">
        <f t="shared" ref="AJ285" si="909">AJ286+AJ288+AJ290+AJ292</f>
        <v>12300</v>
      </c>
      <c r="AK285" s="4">
        <f>AK286+AK288+AK290+AK292</f>
        <v>0</v>
      </c>
      <c r="AL285" s="4">
        <f t="shared" ref="AL285" si="910">AL286+AL288+AL290+AL292</f>
        <v>12300</v>
      </c>
      <c r="AM285" s="4">
        <f>AM286+AM288+AM290+AM292</f>
        <v>0</v>
      </c>
      <c r="AN285" s="4">
        <f t="shared" ref="AN285" si="911">AN286+AN288+AN290+AN292</f>
        <v>12300</v>
      </c>
      <c r="AO285" s="95"/>
    </row>
    <row r="286" spans="1:41" ht="15.75" hidden="1" outlineLevel="5" x14ac:dyDescent="0.25">
      <c r="A286" s="102" t="s">
        <v>256</v>
      </c>
      <c r="B286" s="102"/>
      <c r="C286" s="18" t="s">
        <v>257</v>
      </c>
      <c r="D286" s="4">
        <f>D287</f>
        <v>8871.2999999999993</v>
      </c>
      <c r="E286" s="4">
        <f t="shared" ref="E286:J286" si="912">E287</f>
        <v>0</v>
      </c>
      <c r="F286" s="4">
        <f t="shared" si="912"/>
        <v>8871.2999999999993</v>
      </c>
      <c r="G286" s="4">
        <f t="shared" si="912"/>
        <v>0</v>
      </c>
      <c r="H286" s="4">
        <f t="shared" si="912"/>
        <v>8871.2999999999993</v>
      </c>
      <c r="I286" s="4">
        <f t="shared" si="912"/>
        <v>0</v>
      </c>
      <c r="J286" s="4">
        <f t="shared" si="912"/>
        <v>8871.2999999999993</v>
      </c>
      <c r="K286" s="4">
        <f>K287</f>
        <v>0</v>
      </c>
      <c r="L286" s="4">
        <f t="shared" ref="L286:P286" si="913">L287</f>
        <v>8871.2999999999993</v>
      </c>
      <c r="M286" s="4">
        <f>M287</f>
        <v>-5113.0133999999998</v>
      </c>
      <c r="N286" s="4">
        <f t="shared" si="913"/>
        <v>3758.2865999999995</v>
      </c>
      <c r="O286" s="4">
        <f>O287</f>
        <v>0</v>
      </c>
      <c r="P286" s="4">
        <f t="shared" si="913"/>
        <v>3758.2865999999995</v>
      </c>
      <c r="Q286" s="4">
        <f>Q287</f>
        <v>9000</v>
      </c>
      <c r="R286" s="4">
        <f t="shared" ref="R286:W286" si="914">R287</f>
        <v>0</v>
      </c>
      <c r="S286" s="4">
        <f t="shared" si="914"/>
        <v>9000</v>
      </c>
      <c r="T286" s="4">
        <f t="shared" si="914"/>
        <v>0</v>
      </c>
      <c r="U286" s="4">
        <f t="shared" si="914"/>
        <v>9000</v>
      </c>
      <c r="V286" s="4">
        <f t="shared" si="914"/>
        <v>0</v>
      </c>
      <c r="W286" s="4">
        <f t="shared" si="914"/>
        <v>9000</v>
      </c>
      <c r="X286" s="4">
        <f>X287</f>
        <v>0</v>
      </c>
      <c r="Y286" s="4">
        <f t="shared" ref="Y286:AN286" si="915">Y287</f>
        <v>9000</v>
      </c>
      <c r="Z286" s="4">
        <f>Z287</f>
        <v>0</v>
      </c>
      <c r="AA286" s="4">
        <f t="shared" si="915"/>
        <v>9000</v>
      </c>
      <c r="AB286" s="4">
        <f>AB287</f>
        <v>0</v>
      </c>
      <c r="AC286" s="4">
        <f t="shared" si="915"/>
        <v>9000</v>
      </c>
      <c r="AD286" s="4">
        <f>AD287</f>
        <v>9000</v>
      </c>
      <c r="AE286" s="4">
        <f t="shared" si="915"/>
        <v>0</v>
      </c>
      <c r="AF286" s="4">
        <f t="shared" si="915"/>
        <v>9000</v>
      </c>
      <c r="AG286" s="4">
        <f>AG287</f>
        <v>0</v>
      </c>
      <c r="AH286" s="4">
        <f t="shared" si="915"/>
        <v>9000</v>
      </c>
      <c r="AI286" s="4">
        <f>AI287</f>
        <v>0</v>
      </c>
      <c r="AJ286" s="4">
        <f t="shared" si="915"/>
        <v>9000</v>
      </c>
      <c r="AK286" s="4">
        <f>AK287</f>
        <v>0</v>
      </c>
      <c r="AL286" s="4">
        <f t="shared" si="915"/>
        <v>9000</v>
      </c>
      <c r="AM286" s="4">
        <f>AM287</f>
        <v>0</v>
      </c>
      <c r="AN286" s="4">
        <f t="shared" si="915"/>
        <v>9000</v>
      </c>
      <c r="AO286" s="95"/>
    </row>
    <row r="287" spans="1:41" ht="31.5" hidden="1" outlineLevel="7" x14ac:dyDescent="0.25">
      <c r="A287" s="103" t="s">
        <v>256</v>
      </c>
      <c r="B287" s="103" t="s">
        <v>92</v>
      </c>
      <c r="C287" s="17" t="s">
        <v>93</v>
      </c>
      <c r="D287" s="5">
        <v>8871.2999999999993</v>
      </c>
      <c r="E287" s="5"/>
      <c r="F287" s="5">
        <f t="shared" ref="F287" si="916">SUM(D287:E287)</f>
        <v>8871.2999999999993</v>
      </c>
      <c r="G287" s="5"/>
      <c r="H287" s="5">
        <f t="shared" ref="H287" si="917">SUM(F287:G287)</f>
        <v>8871.2999999999993</v>
      </c>
      <c r="I287" s="5"/>
      <c r="J287" s="5">
        <f t="shared" ref="J287" si="918">SUM(H287:I287)</f>
        <v>8871.2999999999993</v>
      </c>
      <c r="K287" s="5"/>
      <c r="L287" s="5">
        <f t="shared" ref="L287" si="919">SUM(J287:K287)</f>
        <v>8871.2999999999993</v>
      </c>
      <c r="M287" s="5">
        <f>-1584.8292-400-2360.4842-647.7-120</f>
        <v>-5113.0133999999998</v>
      </c>
      <c r="N287" s="5">
        <f t="shared" ref="N287" si="920">SUM(L287:M287)</f>
        <v>3758.2865999999995</v>
      </c>
      <c r="O287" s="5"/>
      <c r="P287" s="5">
        <f t="shared" ref="P287" si="921">SUM(N287:O287)</f>
        <v>3758.2865999999995</v>
      </c>
      <c r="Q287" s="5">
        <v>9000</v>
      </c>
      <c r="R287" s="5"/>
      <c r="S287" s="5">
        <f t="shared" ref="S287" si="922">SUM(Q287:R287)</f>
        <v>9000</v>
      </c>
      <c r="T287" s="5"/>
      <c r="U287" s="5">
        <f t="shared" ref="U287" si="923">SUM(S287:T287)</f>
        <v>9000</v>
      </c>
      <c r="V287" s="5"/>
      <c r="W287" s="5">
        <f t="shared" ref="W287" si="924">SUM(U287:V287)</f>
        <v>9000</v>
      </c>
      <c r="X287" s="5"/>
      <c r="Y287" s="5">
        <f t="shared" ref="Y287" si="925">SUM(W287:X287)</f>
        <v>9000</v>
      </c>
      <c r="Z287" s="5"/>
      <c r="AA287" s="5">
        <f t="shared" ref="AA287" si="926">SUM(Y287:Z287)</f>
        <v>9000</v>
      </c>
      <c r="AB287" s="5"/>
      <c r="AC287" s="5">
        <f t="shared" ref="AC287" si="927">SUM(AA287:AB287)</f>
        <v>9000</v>
      </c>
      <c r="AD287" s="5">
        <v>9000</v>
      </c>
      <c r="AE287" s="5"/>
      <c r="AF287" s="5">
        <f t="shared" ref="AF287" si="928">SUM(AD287:AE287)</f>
        <v>9000</v>
      </c>
      <c r="AG287" s="5"/>
      <c r="AH287" s="5">
        <f t="shared" ref="AH287" si="929">SUM(AF287:AG287)</f>
        <v>9000</v>
      </c>
      <c r="AI287" s="5"/>
      <c r="AJ287" s="5">
        <f t="shared" ref="AJ287" si="930">SUM(AH287:AI287)</f>
        <v>9000</v>
      </c>
      <c r="AK287" s="5"/>
      <c r="AL287" s="5">
        <f t="shared" ref="AL287" si="931">SUM(AJ287:AK287)</f>
        <v>9000</v>
      </c>
      <c r="AM287" s="5"/>
      <c r="AN287" s="5">
        <f t="shared" ref="AN287" si="932">SUM(AL287:AM287)</f>
        <v>9000</v>
      </c>
      <c r="AO287" s="95"/>
    </row>
    <row r="288" spans="1:41" ht="31.5" hidden="1" outlineLevel="5" x14ac:dyDescent="0.25">
      <c r="A288" s="102" t="s">
        <v>258</v>
      </c>
      <c r="B288" s="102"/>
      <c r="C288" s="18" t="s">
        <v>259</v>
      </c>
      <c r="D288" s="4">
        <f>D289</f>
        <v>5000</v>
      </c>
      <c r="E288" s="4">
        <f t="shared" ref="E288:P288" si="933">E289</f>
        <v>0</v>
      </c>
      <c r="F288" s="4">
        <f t="shared" si="933"/>
        <v>5000</v>
      </c>
      <c r="G288" s="4">
        <f t="shared" si="933"/>
        <v>0</v>
      </c>
      <c r="H288" s="4">
        <f t="shared" si="933"/>
        <v>5000</v>
      </c>
      <c r="I288" s="4">
        <f t="shared" si="933"/>
        <v>937</v>
      </c>
      <c r="J288" s="4">
        <f t="shared" si="933"/>
        <v>5937</v>
      </c>
      <c r="K288" s="4">
        <f t="shared" si="933"/>
        <v>0</v>
      </c>
      <c r="L288" s="4">
        <f t="shared" si="933"/>
        <v>5937</v>
      </c>
      <c r="M288" s="4">
        <f t="shared" si="933"/>
        <v>-200</v>
      </c>
      <c r="N288" s="4">
        <f t="shared" si="933"/>
        <v>5737</v>
      </c>
      <c r="O288" s="4">
        <f t="shared" si="933"/>
        <v>0</v>
      </c>
      <c r="P288" s="4">
        <f t="shared" si="933"/>
        <v>5737</v>
      </c>
      <c r="Q288" s="4">
        <f>Q289</f>
        <v>3300</v>
      </c>
      <c r="R288" s="4">
        <f t="shared" ref="R288:AC288" si="934">R289</f>
        <v>0</v>
      </c>
      <c r="S288" s="4">
        <f t="shared" si="934"/>
        <v>3300</v>
      </c>
      <c r="T288" s="4">
        <f t="shared" si="934"/>
        <v>0</v>
      </c>
      <c r="U288" s="4">
        <f t="shared" si="934"/>
        <v>3300</v>
      </c>
      <c r="V288" s="4">
        <f t="shared" si="934"/>
        <v>0</v>
      </c>
      <c r="W288" s="4">
        <f t="shared" si="934"/>
        <v>3300</v>
      </c>
      <c r="X288" s="4">
        <f t="shared" si="934"/>
        <v>0</v>
      </c>
      <c r="Y288" s="4">
        <f t="shared" si="934"/>
        <v>3300</v>
      </c>
      <c r="Z288" s="4">
        <f t="shared" si="934"/>
        <v>0</v>
      </c>
      <c r="AA288" s="4">
        <f t="shared" si="934"/>
        <v>3300</v>
      </c>
      <c r="AB288" s="4">
        <f t="shared" si="934"/>
        <v>0</v>
      </c>
      <c r="AC288" s="4">
        <f t="shared" si="934"/>
        <v>3300</v>
      </c>
      <c r="AD288" s="4">
        <f>AD289</f>
        <v>3300</v>
      </c>
      <c r="AE288" s="4">
        <f t="shared" ref="AE288:AN288" si="935">AE289</f>
        <v>0</v>
      </c>
      <c r="AF288" s="4">
        <f t="shared" si="935"/>
        <v>3300</v>
      </c>
      <c r="AG288" s="4">
        <f t="shared" si="935"/>
        <v>-666.68100000000004</v>
      </c>
      <c r="AH288" s="4">
        <f t="shared" si="935"/>
        <v>2633.319</v>
      </c>
      <c r="AI288" s="4">
        <f t="shared" si="935"/>
        <v>0</v>
      </c>
      <c r="AJ288" s="4">
        <f t="shared" si="935"/>
        <v>2633.319</v>
      </c>
      <c r="AK288" s="4">
        <f t="shared" si="935"/>
        <v>0</v>
      </c>
      <c r="AL288" s="4">
        <f t="shared" si="935"/>
        <v>2633.319</v>
      </c>
      <c r="AM288" s="4">
        <f t="shared" si="935"/>
        <v>0</v>
      </c>
      <c r="AN288" s="4">
        <f t="shared" si="935"/>
        <v>2633.319</v>
      </c>
      <c r="AO288" s="95"/>
    </row>
    <row r="289" spans="1:41" ht="31.5" hidden="1" outlineLevel="7" x14ac:dyDescent="0.25">
      <c r="A289" s="103" t="s">
        <v>258</v>
      </c>
      <c r="B289" s="103" t="s">
        <v>92</v>
      </c>
      <c r="C289" s="17" t="s">
        <v>93</v>
      </c>
      <c r="D289" s="5">
        <v>5000</v>
      </c>
      <c r="E289" s="5"/>
      <c r="F289" s="5">
        <f t="shared" ref="F289" si="936">SUM(D289:E289)</f>
        <v>5000</v>
      </c>
      <c r="G289" s="5"/>
      <c r="H289" s="5">
        <f t="shared" ref="H289" si="937">SUM(F289:G289)</f>
        <v>5000</v>
      </c>
      <c r="I289" s="5">
        <v>937</v>
      </c>
      <c r="J289" s="5">
        <f t="shared" ref="J289" si="938">SUM(H289:I289)</f>
        <v>5937</v>
      </c>
      <c r="K289" s="5"/>
      <c r="L289" s="5">
        <f t="shared" ref="L289" si="939">SUM(J289:K289)</f>
        <v>5937</v>
      </c>
      <c r="M289" s="5">
        <f>-200</f>
        <v>-200</v>
      </c>
      <c r="N289" s="5">
        <f t="shared" ref="N289" si="940">SUM(L289:M289)</f>
        <v>5737</v>
      </c>
      <c r="O289" s="5"/>
      <c r="P289" s="5">
        <f t="shared" ref="P289" si="941">SUM(N289:O289)</f>
        <v>5737</v>
      </c>
      <c r="Q289" s="5">
        <v>3300</v>
      </c>
      <c r="R289" s="5"/>
      <c r="S289" s="5">
        <f t="shared" ref="S289" si="942">SUM(Q289:R289)</f>
        <v>3300</v>
      </c>
      <c r="T289" s="5"/>
      <c r="U289" s="5">
        <f t="shared" ref="U289" si="943">SUM(S289:T289)</f>
        <v>3300</v>
      </c>
      <c r="V289" s="5"/>
      <c r="W289" s="5">
        <f t="shared" ref="W289" si="944">SUM(U289:V289)</f>
        <v>3300</v>
      </c>
      <c r="X289" s="5"/>
      <c r="Y289" s="5">
        <f t="shared" ref="Y289" si="945">SUM(W289:X289)</f>
        <v>3300</v>
      </c>
      <c r="Z289" s="5"/>
      <c r="AA289" s="5">
        <f t="shared" ref="AA289" si="946">SUM(Y289:Z289)</f>
        <v>3300</v>
      </c>
      <c r="AB289" s="5"/>
      <c r="AC289" s="5">
        <f t="shared" ref="AC289" si="947">SUM(AA289:AB289)</f>
        <v>3300</v>
      </c>
      <c r="AD289" s="5">
        <v>3300</v>
      </c>
      <c r="AE289" s="5"/>
      <c r="AF289" s="5">
        <f t="shared" ref="AF289" si="948">SUM(AD289:AE289)</f>
        <v>3300</v>
      </c>
      <c r="AG289" s="5">
        <v>-666.68100000000004</v>
      </c>
      <c r="AH289" s="5">
        <f t="shared" ref="AH289" si="949">SUM(AF289:AG289)</f>
        <v>2633.319</v>
      </c>
      <c r="AI289" s="5"/>
      <c r="AJ289" s="5">
        <f t="shared" ref="AJ289" si="950">SUM(AH289:AI289)</f>
        <v>2633.319</v>
      </c>
      <c r="AK289" s="5"/>
      <c r="AL289" s="5">
        <f t="shared" ref="AL289" si="951">SUM(AJ289:AK289)</f>
        <v>2633.319</v>
      </c>
      <c r="AM289" s="5"/>
      <c r="AN289" s="5">
        <f t="shared" ref="AN289" si="952">SUM(AL289:AM289)</f>
        <v>2633.319</v>
      </c>
      <c r="AO289" s="95"/>
    </row>
    <row r="290" spans="1:41" ht="47.25" hidden="1" outlineLevel="5" x14ac:dyDescent="0.25">
      <c r="A290" s="102" t="s">
        <v>175</v>
      </c>
      <c r="B290" s="102"/>
      <c r="C290" s="18" t="s">
        <v>567</v>
      </c>
      <c r="D290" s="4">
        <f>D291</f>
        <v>841.18399999999997</v>
      </c>
      <c r="E290" s="4">
        <f t="shared" ref="E290:P290" si="953">E291</f>
        <v>0</v>
      </c>
      <c r="F290" s="4">
        <f t="shared" si="953"/>
        <v>841.18399999999997</v>
      </c>
      <c r="G290" s="4">
        <f t="shared" si="953"/>
        <v>0</v>
      </c>
      <c r="H290" s="4">
        <f t="shared" si="953"/>
        <v>841.18399999999997</v>
      </c>
      <c r="I290" s="4">
        <f t="shared" si="953"/>
        <v>0</v>
      </c>
      <c r="J290" s="4">
        <f t="shared" si="953"/>
        <v>841.18399999999997</v>
      </c>
      <c r="K290" s="4">
        <f t="shared" si="953"/>
        <v>0</v>
      </c>
      <c r="L290" s="4">
        <f t="shared" si="953"/>
        <v>841.18399999999997</v>
      </c>
      <c r="M290" s="4">
        <f t="shared" si="953"/>
        <v>0</v>
      </c>
      <c r="N290" s="4">
        <f t="shared" si="953"/>
        <v>841.18399999999997</v>
      </c>
      <c r="O290" s="4">
        <f t="shared" si="953"/>
        <v>0</v>
      </c>
      <c r="P290" s="4">
        <f t="shared" si="953"/>
        <v>841.18399999999997</v>
      </c>
      <c r="Q290" s="4">
        <f>Q291</f>
        <v>800</v>
      </c>
      <c r="R290" s="4">
        <f t="shared" ref="R290:AC290" si="954">R291</f>
        <v>0</v>
      </c>
      <c r="S290" s="4">
        <f t="shared" si="954"/>
        <v>800</v>
      </c>
      <c r="T290" s="4">
        <f t="shared" si="954"/>
        <v>0</v>
      </c>
      <c r="U290" s="4">
        <f t="shared" si="954"/>
        <v>800</v>
      </c>
      <c r="V290" s="4">
        <f t="shared" si="954"/>
        <v>0</v>
      </c>
      <c r="W290" s="4">
        <f t="shared" si="954"/>
        <v>800</v>
      </c>
      <c r="X290" s="4">
        <f t="shared" si="954"/>
        <v>0</v>
      </c>
      <c r="Y290" s="4">
        <f t="shared" si="954"/>
        <v>800</v>
      </c>
      <c r="Z290" s="4">
        <f t="shared" si="954"/>
        <v>0</v>
      </c>
      <c r="AA290" s="4">
        <f t="shared" si="954"/>
        <v>800</v>
      </c>
      <c r="AB290" s="4">
        <f t="shared" si="954"/>
        <v>0</v>
      </c>
      <c r="AC290" s="4">
        <f t="shared" si="954"/>
        <v>800</v>
      </c>
      <c r="AD290" s="4">
        <f>AD291</f>
        <v>0</v>
      </c>
      <c r="AE290" s="4">
        <f t="shared" ref="AE290" si="955">AE291</f>
        <v>0</v>
      </c>
      <c r="AF290" s="4"/>
      <c r="AG290" s="4">
        <f t="shared" ref="AG290:AN290" si="956">AG291</f>
        <v>666.68100000000004</v>
      </c>
      <c r="AH290" s="4">
        <f t="shared" si="956"/>
        <v>666.68100000000004</v>
      </c>
      <c r="AI290" s="4">
        <f t="shared" si="956"/>
        <v>0</v>
      </c>
      <c r="AJ290" s="4">
        <f t="shared" si="956"/>
        <v>666.68100000000004</v>
      </c>
      <c r="AK290" s="4">
        <f t="shared" si="956"/>
        <v>0</v>
      </c>
      <c r="AL290" s="4">
        <f t="shared" si="956"/>
        <v>666.68100000000004</v>
      </c>
      <c r="AM290" s="4">
        <f t="shared" si="956"/>
        <v>0</v>
      </c>
      <c r="AN290" s="4">
        <f t="shared" si="956"/>
        <v>666.68100000000004</v>
      </c>
      <c r="AO290" s="95"/>
    </row>
    <row r="291" spans="1:41" ht="31.5" hidden="1" outlineLevel="7" x14ac:dyDescent="0.25">
      <c r="A291" s="103" t="s">
        <v>175</v>
      </c>
      <c r="B291" s="103" t="s">
        <v>92</v>
      </c>
      <c r="C291" s="17" t="s">
        <v>93</v>
      </c>
      <c r="D291" s="14">
        <v>841.18399999999997</v>
      </c>
      <c r="E291" s="5"/>
      <c r="F291" s="5">
        <f t="shared" ref="F291" si="957">SUM(D291:E291)</f>
        <v>841.18399999999997</v>
      </c>
      <c r="G291" s="5"/>
      <c r="H291" s="5">
        <f t="shared" ref="H291" si="958">SUM(F291:G291)</f>
        <v>841.18399999999997</v>
      </c>
      <c r="I291" s="5"/>
      <c r="J291" s="5">
        <f t="shared" ref="J291" si="959">SUM(H291:I291)</f>
        <v>841.18399999999997</v>
      </c>
      <c r="K291" s="5"/>
      <c r="L291" s="5">
        <f t="shared" ref="L291" si="960">SUM(J291:K291)</f>
        <v>841.18399999999997</v>
      </c>
      <c r="M291" s="5"/>
      <c r="N291" s="5">
        <f t="shared" ref="N291" si="961">SUM(L291:M291)</f>
        <v>841.18399999999997</v>
      </c>
      <c r="O291" s="5"/>
      <c r="P291" s="5">
        <f t="shared" ref="P291" si="962">SUM(N291:O291)</f>
        <v>841.18399999999997</v>
      </c>
      <c r="Q291" s="5">
        <v>800</v>
      </c>
      <c r="R291" s="5"/>
      <c r="S291" s="5">
        <f t="shared" ref="S291" si="963">SUM(Q291:R291)</f>
        <v>800</v>
      </c>
      <c r="T291" s="5"/>
      <c r="U291" s="5">
        <f t="shared" ref="U291" si="964">SUM(S291:T291)</f>
        <v>800</v>
      </c>
      <c r="V291" s="5"/>
      <c r="W291" s="5">
        <f t="shared" ref="W291" si="965">SUM(U291:V291)</f>
        <v>800</v>
      </c>
      <c r="X291" s="5"/>
      <c r="Y291" s="5">
        <f t="shared" ref="Y291" si="966">SUM(W291:X291)</f>
        <v>800</v>
      </c>
      <c r="Z291" s="5"/>
      <c r="AA291" s="5">
        <f t="shared" ref="AA291" si="967">SUM(Y291:Z291)</f>
        <v>800</v>
      </c>
      <c r="AB291" s="5"/>
      <c r="AC291" s="5">
        <f t="shared" ref="AC291" si="968">SUM(AA291:AB291)</f>
        <v>800</v>
      </c>
      <c r="AD291" s="5"/>
      <c r="AE291" s="5"/>
      <c r="AF291" s="5"/>
      <c r="AG291" s="5">
        <v>666.68100000000004</v>
      </c>
      <c r="AH291" s="5">
        <f t="shared" ref="AH291" si="969">SUM(AF291:AG291)</f>
        <v>666.68100000000004</v>
      </c>
      <c r="AI291" s="5"/>
      <c r="AJ291" s="5">
        <f t="shared" ref="AJ291" si="970">SUM(AH291:AI291)</f>
        <v>666.68100000000004</v>
      </c>
      <c r="AK291" s="5"/>
      <c r="AL291" s="5">
        <f t="shared" ref="AL291" si="971">SUM(AJ291:AK291)</f>
        <v>666.68100000000004</v>
      </c>
      <c r="AM291" s="5"/>
      <c r="AN291" s="5">
        <f t="shared" ref="AN291" si="972">SUM(AL291:AM291)</f>
        <v>666.68100000000004</v>
      </c>
      <c r="AO291" s="95"/>
    </row>
    <row r="292" spans="1:41" ht="47.25" hidden="1" outlineLevel="5" x14ac:dyDescent="0.25">
      <c r="A292" s="102" t="s">
        <v>175</v>
      </c>
      <c r="B292" s="102"/>
      <c r="C292" s="18" t="s">
        <v>576</v>
      </c>
      <c r="D292" s="4">
        <f>D293</f>
        <v>2523.3000000000002</v>
      </c>
      <c r="E292" s="4">
        <f t="shared" ref="E292:P292" si="973">E293</f>
        <v>0</v>
      </c>
      <c r="F292" s="4">
        <f t="shared" si="973"/>
        <v>2523.3000000000002</v>
      </c>
      <c r="G292" s="4">
        <f t="shared" si="973"/>
        <v>0</v>
      </c>
      <c r="H292" s="4">
        <f t="shared" si="973"/>
        <v>2523.3000000000002</v>
      </c>
      <c r="I292" s="4">
        <f t="shared" si="973"/>
        <v>0</v>
      </c>
      <c r="J292" s="4">
        <f t="shared" si="973"/>
        <v>2523.3000000000002</v>
      </c>
      <c r="K292" s="4">
        <f t="shared" si="973"/>
        <v>0</v>
      </c>
      <c r="L292" s="4">
        <f t="shared" si="973"/>
        <v>2523.3000000000002</v>
      </c>
      <c r="M292" s="4">
        <f t="shared" si="973"/>
        <v>0</v>
      </c>
      <c r="N292" s="4">
        <f t="shared" si="973"/>
        <v>2523.3000000000002</v>
      </c>
      <c r="O292" s="4">
        <f t="shared" si="973"/>
        <v>0</v>
      </c>
      <c r="P292" s="4">
        <f t="shared" si="973"/>
        <v>2523.3000000000002</v>
      </c>
      <c r="Q292" s="4">
        <f>Q293</f>
        <v>2400</v>
      </c>
      <c r="R292" s="4">
        <f t="shared" ref="R292:AC292" si="974">R293</f>
        <v>0</v>
      </c>
      <c r="S292" s="4">
        <f t="shared" si="974"/>
        <v>2400</v>
      </c>
      <c r="T292" s="4">
        <f t="shared" si="974"/>
        <v>0</v>
      </c>
      <c r="U292" s="4">
        <f t="shared" si="974"/>
        <v>2400</v>
      </c>
      <c r="V292" s="4">
        <f t="shared" si="974"/>
        <v>0</v>
      </c>
      <c r="W292" s="4">
        <f t="shared" si="974"/>
        <v>2400</v>
      </c>
      <c r="X292" s="4">
        <f t="shared" si="974"/>
        <v>0</v>
      </c>
      <c r="Y292" s="4">
        <f t="shared" si="974"/>
        <v>2400</v>
      </c>
      <c r="Z292" s="4">
        <f t="shared" si="974"/>
        <v>0</v>
      </c>
      <c r="AA292" s="4">
        <f t="shared" si="974"/>
        <v>2400</v>
      </c>
      <c r="AB292" s="4">
        <f t="shared" si="974"/>
        <v>0</v>
      </c>
      <c r="AC292" s="4">
        <f t="shared" si="974"/>
        <v>2400</v>
      </c>
      <c r="AD292" s="4">
        <f>AD293</f>
        <v>0</v>
      </c>
      <c r="AE292" s="4">
        <f t="shared" ref="AE292" si="975">AE293</f>
        <v>0</v>
      </c>
      <c r="AF292" s="4"/>
      <c r="AG292" s="4">
        <f t="shared" ref="AG292:AN292" si="976">AG293</f>
        <v>0</v>
      </c>
      <c r="AH292" s="4">
        <f t="shared" si="976"/>
        <v>0</v>
      </c>
      <c r="AI292" s="4">
        <f t="shared" si="976"/>
        <v>0</v>
      </c>
      <c r="AJ292" s="4">
        <f t="shared" si="976"/>
        <v>0</v>
      </c>
      <c r="AK292" s="4">
        <f t="shared" si="976"/>
        <v>0</v>
      </c>
      <c r="AL292" s="4">
        <f t="shared" si="976"/>
        <v>0</v>
      </c>
      <c r="AM292" s="4">
        <f t="shared" si="976"/>
        <v>0</v>
      </c>
      <c r="AN292" s="4">
        <f t="shared" si="976"/>
        <v>0</v>
      </c>
      <c r="AO292" s="95"/>
    </row>
    <row r="293" spans="1:41" ht="31.5" hidden="1" outlineLevel="7" x14ac:dyDescent="0.25">
      <c r="A293" s="103" t="s">
        <v>175</v>
      </c>
      <c r="B293" s="103" t="s">
        <v>92</v>
      </c>
      <c r="C293" s="17" t="s">
        <v>93</v>
      </c>
      <c r="D293" s="5">
        <v>2523.3000000000002</v>
      </c>
      <c r="E293" s="5"/>
      <c r="F293" s="5">
        <f t="shared" ref="F293" si="977">SUM(D293:E293)</f>
        <v>2523.3000000000002</v>
      </c>
      <c r="G293" s="5"/>
      <c r="H293" s="5">
        <f t="shared" ref="H293" si="978">SUM(F293:G293)</f>
        <v>2523.3000000000002</v>
      </c>
      <c r="I293" s="5"/>
      <c r="J293" s="5">
        <f t="shared" ref="J293" si="979">SUM(H293:I293)</f>
        <v>2523.3000000000002</v>
      </c>
      <c r="K293" s="5"/>
      <c r="L293" s="5">
        <f t="shared" ref="L293" si="980">SUM(J293:K293)</f>
        <v>2523.3000000000002</v>
      </c>
      <c r="M293" s="5"/>
      <c r="N293" s="5">
        <f t="shared" ref="N293" si="981">SUM(L293:M293)</f>
        <v>2523.3000000000002</v>
      </c>
      <c r="O293" s="5"/>
      <c r="P293" s="5">
        <f t="shared" ref="P293" si="982">SUM(N293:O293)</f>
        <v>2523.3000000000002</v>
      </c>
      <c r="Q293" s="5">
        <v>2400</v>
      </c>
      <c r="R293" s="5"/>
      <c r="S293" s="5">
        <f t="shared" ref="S293" si="983">SUM(Q293:R293)</f>
        <v>2400</v>
      </c>
      <c r="T293" s="5"/>
      <c r="U293" s="5">
        <f t="shared" ref="U293" si="984">SUM(S293:T293)</f>
        <v>2400</v>
      </c>
      <c r="V293" s="5"/>
      <c r="W293" s="5">
        <f t="shared" ref="W293" si="985">SUM(U293:V293)</f>
        <v>2400</v>
      </c>
      <c r="X293" s="5"/>
      <c r="Y293" s="5">
        <f t="shared" ref="Y293" si="986">SUM(W293:X293)</f>
        <v>2400</v>
      </c>
      <c r="Z293" s="5"/>
      <c r="AA293" s="5">
        <f t="shared" ref="AA293" si="987">SUM(Y293:Z293)</f>
        <v>2400</v>
      </c>
      <c r="AB293" s="5"/>
      <c r="AC293" s="5">
        <f t="shared" ref="AC293" si="988">SUM(AA293:AB293)</f>
        <v>2400</v>
      </c>
      <c r="AD293" s="5"/>
      <c r="AE293" s="5"/>
      <c r="AF293" s="5"/>
      <c r="AG293" s="5"/>
      <c r="AH293" s="5">
        <f t="shared" ref="AH293" si="989">SUM(AF293:AG293)</f>
        <v>0</v>
      </c>
      <c r="AI293" s="5"/>
      <c r="AJ293" s="5">
        <f t="shared" ref="AJ293" si="990">SUM(AH293:AI293)</f>
        <v>0</v>
      </c>
      <c r="AK293" s="5"/>
      <c r="AL293" s="5">
        <f t="shared" ref="AL293" si="991">SUM(AJ293:AK293)</f>
        <v>0</v>
      </c>
      <c r="AM293" s="5"/>
      <c r="AN293" s="5">
        <f t="shared" ref="AN293" si="992">SUM(AL293:AM293)</f>
        <v>0</v>
      </c>
      <c r="AO293" s="95"/>
    </row>
    <row r="294" spans="1:41" ht="31.5" hidden="1" outlineLevel="7" x14ac:dyDescent="0.2">
      <c r="A294" s="102" t="s">
        <v>754</v>
      </c>
      <c r="B294" s="102"/>
      <c r="C294" s="12" t="s">
        <v>740</v>
      </c>
      <c r="D294" s="5"/>
      <c r="E294" s="5"/>
      <c r="F294" s="5"/>
      <c r="G294" s="5"/>
      <c r="H294" s="5"/>
      <c r="I294" s="5"/>
      <c r="J294" s="5"/>
      <c r="K294" s="4">
        <f t="shared" ref="K294:P294" si="993">K295</f>
        <v>0</v>
      </c>
      <c r="L294" s="4">
        <f t="shared" si="993"/>
        <v>0</v>
      </c>
      <c r="M294" s="4">
        <f t="shared" si="993"/>
        <v>0</v>
      </c>
      <c r="N294" s="4">
        <f t="shared" si="993"/>
        <v>0</v>
      </c>
      <c r="O294" s="4">
        <f t="shared" si="993"/>
        <v>0</v>
      </c>
      <c r="P294" s="4">
        <f t="shared" si="993"/>
        <v>0</v>
      </c>
      <c r="Q294" s="5"/>
      <c r="R294" s="5"/>
      <c r="S294" s="5"/>
      <c r="T294" s="5"/>
      <c r="U294" s="5"/>
      <c r="V294" s="5"/>
      <c r="W294" s="5"/>
      <c r="X294" s="5"/>
      <c r="Y294" s="5"/>
      <c r="Z294" s="5"/>
      <c r="AA294" s="5"/>
      <c r="AB294" s="5"/>
      <c r="AC294" s="5"/>
      <c r="AD294" s="5"/>
      <c r="AE294" s="5"/>
      <c r="AF294" s="5"/>
      <c r="AG294" s="5"/>
      <c r="AH294" s="5"/>
      <c r="AI294" s="5"/>
      <c r="AJ294" s="5"/>
      <c r="AK294" s="5"/>
      <c r="AL294" s="5"/>
      <c r="AM294" s="5"/>
      <c r="AN294" s="5"/>
      <c r="AO294" s="95"/>
    </row>
    <row r="295" spans="1:41" ht="31.5" hidden="1" outlineLevel="7" x14ac:dyDescent="0.2">
      <c r="A295" s="103" t="s">
        <v>754</v>
      </c>
      <c r="B295" s="103" t="s">
        <v>92</v>
      </c>
      <c r="C295" s="10" t="s">
        <v>93</v>
      </c>
      <c r="D295" s="5"/>
      <c r="E295" s="5"/>
      <c r="F295" s="5"/>
      <c r="G295" s="5"/>
      <c r="H295" s="5"/>
      <c r="I295" s="5"/>
      <c r="J295" s="5"/>
      <c r="K295" s="5"/>
      <c r="L295" s="5">
        <f t="shared" ref="L295" si="994">SUM(J295:K295)</f>
        <v>0</v>
      </c>
      <c r="M295" s="5"/>
      <c r="N295" s="5">
        <f t="shared" ref="N295" si="995">SUM(L295:M295)</f>
        <v>0</v>
      </c>
      <c r="O295" s="5"/>
      <c r="P295" s="5">
        <f t="shared" ref="P295" si="996">SUM(N295:O295)</f>
        <v>0</v>
      </c>
      <c r="Q295" s="5"/>
      <c r="R295" s="5"/>
      <c r="S295" s="5"/>
      <c r="T295" s="5"/>
      <c r="U295" s="5"/>
      <c r="V295" s="5"/>
      <c r="W295" s="5"/>
      <c r="X295" s="5"/>
      <c r="Y295" s="5"/>
      <c r="Z295" s="5"/>
      <c r="AA295" s="5"/>
      <c r="AB295" s="5"/>
      <c r="AC295" s="5"/>
      <c r="AD295" s="5"/>
      <c r="AE295" s="5"/>
      <c r="AF295" s="5"/>
      <c r="AG295" s="5"/>
      <c r="AH295" s="5"/>
      <c r="AI295" s="5"/>
      <c r="AJ295" s="5"/>
      <c r="AK295" s="5"/>
      <c r="AL295" s="5"/>
      <c r="AM295" s="5"/>
      <c r="AN295" s="5"/>
      <c r="AO295" s="95"/>
    </row>
    <row r="296" spans="1:41" ht="31.5" hidden="1" outlineLevel="4" x14ac:dyDescent="0.25">
      <c r="A296" s="102" t="s">
        <v>222</v>
      </c>
      <c r="B296" s="102"/>
      <c r="C296" s="18" t="s">
        <v>223</v>
      </c>
      <c r="D296" s="4">
        <f>D301+D303+D299+D297</f>
        <v>2846.9</v>
      </c>
      <c r="E296" s="4">
        <f t="shared" ref="E296:AH296" si="997">E301+E303+E299+E297</f>
        <v>0</v>
      </c>
      <c r="F296" s="4">
        <f t="shared" si="997"/>
        <v>2846.9</v>
      </c>
      <c r="G296" s="4">
        <f t="shared" si="997"/>
        <v>0</v>
      </c>
      <c r="H296" s="4">
        <f t="shared" si="997"/>
        <v>2846.9</v>
      </c>
      <c r="I296" s="4">
        <f t="shared" si="997"/>
        <v>0</v>
      </c>
      <c r="J296" s="4">
        <f t="shared" si="997"/>
        <v>2846.9</v>
      </c>
      <c r="K296" s="4">
        <f t="shared" ref="K296:L296" si="998">K301+K303+K299+K297</f>
        <v>0</v>
      </c>
      <c r="L296" s="4">
        <f t="shared" si="998"/>
        <v>2846.9</v>
      </c>
      <c r="M296" s="4">
        <f t="shared" ref="M296:N296" si="999">M301+M303+M299+M297</f>
        <v>0</v>
      </c>
      <c r="N296" s="4">
        <f t="shared" si="999"/>
        <v>2846.9</v>
      </c>
      <c r="O296" s="4">
        <f t="shared" ref="O296:P296" si="1000">O301+O303+O299+O297</f>
        <v>0</v>
      </c>
      <c r="P296" s="4">
        <f t="shared" si="1000"/>
        <v>2846.9</v>
      </c>
      <c r="Q296" s="4">
        <f t="shared" si="997"/>
        <v>2283.3000000000002</v>
      </c>
      <c r="R296" s="4">
        <f t="shared" si="997"/>
        <v>0</v>
      </c>
      <c r="S296" s="4">
        <f t="shared" si="997"/>
        <v>2283.3000000000002</v>
      </c>
      <c r="T296" s="4">
        <f t="shared" si="997"/>
        <v>0</v>
      </c>
      <c r="U296" s="4">
        <f t="shared" si="997"/>
        <v>2283.3000000000002</v>
      </c>
      <c r="V296" s="4">
        <f t="shared" si="997"/>
        <v>0</v>
      </c>
      <c r="W296" s="4">
        <f t="shared" si="997"/>
        <v>2283.3000000000002</v>
      </c>
      <c r="X296" s="4">
        <f t="shared" si="997"/>
        <v>0</v>
      </c>
      <c r="Y296" s="4">
        <f t="shared" si="997"/>
        <v>2283.3000000000002</v>
      </c>
      <c r="Z296" s="4">
        <f t="shared" ref="Z296:AA296" si="1001">Z301+Z303+Z299+Z297</f>
        <v>0</v>
      </c>
      <c r="AA296" s="4">
        <f t="shared" si="1001"/>
        <v>2283.3000000000002</v>
      </c>
      <c r="AB296" s="4">
        <f t="shared" ref="AB296:AC296" si="1002">AB301+AB303+AB299+AB297</f>
        <v>0</v>
      </c>
      <c r="AC296" s="4">
        <f t="shared" si="1002"/>
        <v>2283.3000000000002</v>
      </c>
      <c r="AD296" s="4">
        <f t="shared" si="997"/>
        <v>2283.3000000000002</v>
      </c>
      <c r="AE296" s="4">
        <f t="shared" si="997"/>
        <v>0</v>
      </c>
      <c r="AF296" s="4">
        <f t="shared" si="997"/>
        <v>2283.3000000000002</v>
      </c>
      <c r="AG296" s="4">
        <f t="shared" si="997"/>
        <v>0</v>
      </c>
      <c r="AH296" s="4">
        <f t="shared" si="997"/>
        <v>2283.3000000000002</v>
      </c>
      <c r="AI296" s="4">
        <f t="shared" ref="AI296:AN296" si="1003">AI301+AI303+AI299+AI297</f>
        <v>0</v>
      </c>
      <c r="AJ296" s="4">
        <f t="shared" si="1003"/>
        <v>2283.3000000000002</v>
      </c>
      <c r="AK296" s="4">
        <f t="shared" si="1003"/>
        <v>0</v>
      </c>
      <c r="AL296" s="4">
        <f t="shared" si="1003"/>
        <v>2283.3000000000002</v>
      </c>
      <c r="AM296" s="4">
        <f t="shared" si="1003"/>
        <v>0</v>
      </c>
      <c r="AN296" s="4">
        <f t="shared" si="1003"/>
        <v>2283.3000000000002</v>
      </c>
      <c r="AO296" s="95"/>
    </row>
    <row r="297" spans="1:41" ht="15.75" hidden="1" outlineLevel="5" x14ac:dyDescent="0.25">
      <c r="A297" s="102" t="s">
        <v>260</v>
      </c>
      <c r="B297" s="102"/>
      <c r="C297" s="18" t="s">
        <v>261</v>
      </c>
      <c r="D297" s="4">
        <f>D298</f>
        <v>2183.3000000000002</v>
      </c>
      <c r="E297" s="4">
        <f t="shared" ref="E297:P297" si="1004">E298</f>
        <v>0</v>
      </c>
      <c r="F297" s="4">
        <f t="shared" si="1004"/>
        <v>2183.3000000000002</v>
      </c>
      <c r="G297" s="4">
        <f t="shared" si="1004"/>
        <v>0</v>
      </c>
      <c r="H297" s="4">
        <f t="shared" si="1004"/>
        <v>2183.3000000000002</v>
      </c>
      <c r="I297" s="4">
        <f t="shared" si="1004"/>
        <v>0</v>
      </c>
      <c r="J297" s="4">
        <f t="shared" si="1004"/>
        <v>2183.3000000000002</v>
      </c>
      <c r="K297" s="4">
        <f t="shared" si="1004"/>
        <v>0</v>
      </c>
      <c r="L297" s="4">
        <f t="shared" si="1004"/>
        <v>2183.3000000000002</v>
      </c>
      <c r="M297" s="4">
        <f t="shared" si="1004"/>
        <v>0</v>
      </c>
      <c r="N297" s="4">
        <f t="shared" si="1004"/>
        <v>2183.3000000000002</v>
      </c>
      <c r="O297" s="4">
        <f t="shared" si="1004"/>
        <v>0</v>
      </c>
      <c r="P297" s="4">
        <f t="shared" si="1004"/>
        <v>2183.3000000000002</v>
      </c>
      <c r="Q297" s="4">
        <f>Q298</f>
        <v>2183.3000000000002</v>
      </c>
      <c r="R297" s="4">
        <f t="shared" ref="R297:AC297" si="1005">R298</f>
        <v>0</v>
      </c>
      <c r="S297" s="4">
        <f t="shared" si="1005"/>
        <v>2183.3000000000002</v>
      </c>
      <c r="T297" s="4">
        <f t="shared" si="1005"/>
        <v>0</v>
      </c>
      <c r="U297" s="4">
        <f t="shared" si="1005"/>
        <v>2183.3000000000002</v>
      </c>
      <c r="V297" s="4">
        <f t="shared" si="1005"/>
        <v>0</v>
      </c>
      <c r="W297" s="4">
        <f t="shared" si="1005"/>
        <v>2183.3000000000002</v>
      </c>
      <c r="X297" s="4">
        <f t="shared" si="1005"/>
        <v>0</v>
      </c>
      <c r="Y297" s="4">
        <f t="shared" si="1005"/>
        <v>2183.3000000000002</v>
      </c>
      <c r="Z297" s="4">
        <f t="shared" si="1005"/>
        <v>0</v>
      </c>
      <c r="AA297" s="4">
        <f t="shared" si="1005"/>
        <v>2183.3000000000002</v>
      </c>
      <c r="AB297" s="4">
        <f t="shared" si="1005"/>
        <v>0</v>
      </c>
      <c r="AC297" s="4">
        <f t="shared" si="1005"/>
        <v>2183.3000000000002</v>
      </c>
      <c r="AD297" s="4">
        <f>AD298</f>
        <v>2183.3000000000002</v>
      </c>
      <c r="AE297" s="4">
        <f t="shared" ref="AE297:AN297" si="1006">AE298</f>
        <v>0</v>
      </c>
      <c r="AF297" s="4">
        <f t="shared" si="1006"/>
        <v>2183.3000000000002</v>
      </c>
      <c r="AG297" s="4">
        <f t="shared" si="1006"/>
        <v>0</v>
      </c>
      <c r="AH297" s="4">
        <f t="shared" si="1006"/>
        <v>2183.3000000000002</v>
      </c>
      <c r="AI297" s="4">
        <f t="shared" si="1006"/>
        <v>0</v>
      </c>
      <c r="AJ297" s="4">
        <f t="shared" si="1006"/>
        <v>2183.3000000000002</v>
      </c>
      <c r="AK297" s="4">
        <f t="shared" si="1006"/>
        <v>0</v>
      </c>
      <c r="AL297" s="4">
        <f t="shared" si="1006"/>
        <v>2183.3000000000002</v>
      </c>
      <c r="AM297" s="4">
        <f t="shared" si="1006"/>
        <v>0</v>
      </c>
      <c r="AN297" s="4">
        <f t="shared" si="1006"/>
        <v>2183.3000000000002</v>
      </c>
      <c r="AO297" s="95"/>
    </row>
    <row r="298" spans="1:41" ht="31.5" hidden="1" outlineLevel="7" x14ac:dyDescent="0.25">
      <c r="A298" s="103" t="s">
        <v>260</v>
      </c>
      <c r="B298" s="103" t="s">
        <v>92</v>
      </c>
      <c r="C298" s="17" t="s">
        <v>93</v>
      </c>
      <c r="D298" s="5">
        <v>2183.3000000000002</v>
      </c>
      <c r="E298" s="5"/>
      <c r="F298" s="5">
        <f t="shared" ref="F298" si="1007">SUM(D298:E298)</f>
        <v>2183.3000000000002</v>
      </c>
      <c r="G298" s="5"/>
      <c r="H298" s="5">
        <f t="shared" ref="H298" si="1008">SUM(F298:G298)</f>
        <v>2183.3000000000002</v>
      </c>
      <c r="I298" s="5"/>
      <c r="J298" s="5">
        <f t="shared" ref="J298" si="1009">SUM(H298:I298)</f>
        <v>2183.3000000000002</v>
      </c>
      <c r="K298" s="5"/>
      <c r="L298" s="5">
        <f t="shared" ref="L298" si="1010">SUM(J298:K298)</f>
        <v>2183.3000000000002</v>
      </c>
      <c r="M298" s="5"/>
      <c r="N298" s="5">
        <f t="shared" ref="N298" si="1011">SUM(L298:M298)</f>
        <v>2183.3000000000002</v>
      </c>
      <c r="O298" s="5"/>
      <c r="P298" s="5">
        <f t="shared" ref="P298" si="1012">SUM(N298:O298)</f>
        <v>2183.3000000000002</v>
      </c>
      <c r="Q298" s="5">
        <v>2183.3000000000002</v>
      </c>
      <c r="R298" s="5"/>
      <c r="S298" s="5">
        <f t="shared" ref="S298" si="1013">SUM(Q298:R298)</f>
        <v>2183.3000000000002</v>
      </c>
      <c r="T298" s="5"/>
      <c r="U298" s="5">
        <f t="shared" ref="U298" si="1014">SUM(S298:T298)</f>
        <v>2183.3000000000002</v>
      </c>
      <c r="V298" s="5"/>
      <c r="W298" s="5">
        <f t="shared" ref="W298" si="1015">SUM(U298:V298)</f>
        <v>2183.3000000000002</v>
      </c>
      <c r="X298" s="5"/>
      <c r="Y298" s="5">
        <f t="shared" ref="Y298" si="1016">SUM(W298:X298)</f>
        <v>2183.3000000000002</v>
      </c>
      <c r="Z298" s="5"/>
      <c r="AA298" s="5">
        <f t="shared" ref="AA298" si="1017">SUM(Y298:Z298)</f>
        <v>2183.3000000000002</v>
      </c>
      <c r="AB298" s="5"/>
      <c r="AC298" s="5">
        <f t="shared" ref="AC298" si="1018">SUM(AA298:AB298)</f>
        <v>2183.3000000000002</v>
      </c>
      <c r="AD298" s="5">
        <v>2183.3000000000002</v>
      </c>
      <c r="AE298" s="5"/>
      <c r="AF298" s="5">
        <f t="shared" ref="AF298" si="1019">SUM(AD298:AE298)</f>
        <v>2183.3000000000002</v>
      </c>
      <c r="AG298" s="5"/>
      <c r="AH298" s="5">
        <f t="shared" ref="AH298" si="1020">SUM(AF298:AG298)</f>
        <v>2183.3000000000002</v>
      </c>
      <c r="AI298" s="5"/>
      <c r="AJ298" s="5">
        <f t="shared" ref="AJ298" si="1021">SUM(AH298:AI298)</f>
        <v>2183.3000000000002</v>
      </c>
      <c r="AK298" s="5"/>
      <c r="AL298" s="5">
        <f t="shared" ref="AL298" si="1022">SUM(AJ298:AK298)</f>
        <v>2183.3000000000002</v>
      </c>
      <c r="AM298" s="5"/>
      <c r="AN298" s="5">
        <f t="shared" ref="AN298" si="1023">SUM(AL298:AM298)</f>
        <v>2183.3000000000002</v>
      </c>
      <c r="AO298" s="95"/>
    </row>
    <row r="299" spans="1:41" ht="47.25" hidden="1" outlineLevel="5" x14ac:dyDescent="0.25">
      <c r="A299" s="102" t="s">
        <v>262</v>
      </c>
      <c r="B299" s="102"/>
      <c r="C299" s="18" t="s">
        <v>263</v>
      </c>
      <c r="D299" s="4">
        <f>D300</f>
        <v>112.5</v>
      </c>
      <c r="E299" s="4">
        <f t="shared" ref="E299:P299" si="1024">E300</f>
        <v>0</v>
      </c>
      <c r="F299" s="4">
        <f t="shared" si="1024"/>
        <v>112.5</v>
      </c>
      <c r="G299" s="4">
        <f t="shared" si="1024"/>
        <v>-0.51639000000000002</v>
      </c>
      <c r="H299" s="4">
        <f t="shared" si="1024"/>
        <v>111.98361</v>
      </c>
      <c r="I299" s="4">
        <f t="shared" si="1024"/>
        <v>0</v>
      </c>
      <c r="J299" s="4">
        <f t="shared" si="1024"/>
        <v>111.98361</v>
      </c>
      <c r="K299" s="4">
        <f t="shared" si="1024"/>
        <v>0</v>
      </c>
      <c r="L299" s="4">
        <f t="shared" si="1024"/>
        <v>111.98361</v>
      </c>
      <c r="M299" s="4">
        <f t="shared" si="1024"/>
        <v>0</v>
      </c>
      <c r="N299" s="4">
        <f t="shared" si="1024"/>
        <v>111.98361</v>
      </c>
      <c r="O299" s="4">
        <f t="shared" si="1024"/>
        <v>0</v>
      </c>
      <c r="P299" s="4">
        <f t="shared" si="1024"/>
        <v>111.98361</v>
      </c>
      <c r="Q299" s="4">
        <f>Q300</f>
        <v>100</v>
      </c>
      <c r="R299" s="4">
        <f t="shared" ref="R299:AC299" si="1025">R300</f>
        <v>0</v>
      </c>
      <c r="S299" s="4">
        <f t="shared" si="1025"/>
        <v>100</v>
      </c>
      <c r="T299" s="4">
        <f t="shared" si="1025"/>
        <v>0</v>
      </c>
      <c r="U299" s="4">
        <f t="shared" si="1025"/>
        <v>100</v>
      </c>
      <c r="V299" s="4">
        <f t="shared" si="1025"/>
        <v>0</v>
      </c>
      <c r="W299" s="4">
        <f t="shared" si="1025"/>
        <v>100</v>
      </c>
      <c r="X299" s="4">
        <f t="shared" si="1025"/>
        <v>0</v>
      </c>
      <c r="Y299" s="4">
        <f t="shared" si="1025"/>
        <v>100</v>
      </c>
      <c r="Z299" s="4">
        <f t="shared" si="1025"/>
        <v>0</v>
      </c>
      <c r="AA299" s="4">
        <f t="shared" si="1025"/>
        <v>100</v>
      </c>
      <c r="AB299" s="4">
        <f t="shared" si="1025"/>
        <v>0</v>
      </c>
      <c r="AC299" s="4">
        <f t="shared" si="1025"/>
        <v>100</v>
      </c>
      <c r="AD299" s="4">
        <f>AD300</f>
        <v>100</v>
      </c>
      <c r="AE299" s="4">
        <f t="shared" ref="AE299:AN299" si="1026">AE300</f>
        <v>0</v>
      </c>
      <c r="AF299" s="4">
        <f t="shared" si="1026"/>
        <v>100</v>
      </c>
      <c r="AG299" s="4">
        <f t="shared" si="1026"/>
        <v>0</v>
      </c>
      <c r="AH299" s="4">
        <f t="shared" si="1026"/>
        <v>100</v>
      </c>
      <c r="AI299" s="4">
        <f t="shared" si="1026"/>
        <v>0</v>
      </c>
      <c r="AJ299" s="4">
        <f t="shared" si="1026"/>
        <v>100</v>
      </c>
      <c r="AK299" s="4">
        <f t="shared" si="1026"/>
        <v>0</v>
      </c>
      <c r="AL299" s="4">
        <f t="shared" si="1026"/>
        <v>100</v>
      </c>
      <c r="AM299" s="4">
        <f t="shared" si="1026"/>
        <v>0</v>
      </c>
      <c r="AN299" s="4">
        <f t="shared" si="1026"/>
        <v>100</v>
      </c>
      <c r="AO299" s="95"/>
    </row>
    <row r="300" spans="1:41" ht="31.5" hidden="1" outlineLevel="7" x14ac:dyDescent="0.25">
      <c r="A300" s="103" t="s">
        <v>262</v>
      </c>
      <c r="B300" s="103" t="s">
        <v>92</v>
      </c>
      <c r="C300" s="17" t="s">
        <v>93</v>
      </c>
      <c r="D300" s="5">
        <v>112.5</v>
      </c>
      <c r="E300" s="5"/>
      <c r="F300" s="5">
        <f t="shared" ref="F300" si="1027">SUM(D300:E300)</f>
        <v>112.5</v>
      </c>
      <c r="G300" s="5">
        <v>-0.51639000000000002</v>
      </c>
      <c r="H300" s="5">
        <f t="shared" ref="H300" si="1028">SUM(F300:G300)</f>
        <v>111.98361</v>
      </c>
      <c r="I300" s="5"/>
      <c r="J300" s="5">
        <f t="shared" ref="J300" si="1029">SUM(H300:I300)</f>
        <v>111.98361</v>
      </c>
      <c r="K300" s="5"/>
      <c r="L300" s="5">
        <f t="shared" ref="L300" si="1030">SUM(J300:K300)</f>
        <v>111.98361</v>
      </c>
      <c r="M300" s="5"/>
      <c r="N300" s="5">
        <f t="shared" ref="N300" si="1031">SUM(L300:M300)</f>
        <v>111.98361</v>
      </c>
      <c r="O300" s="5"/>
      <c r="P300" s="5">
        <f t="shared" ref="P300" si="1032">SUM(N300:O300)</f>
        <v>111.98361</v>
      </c>
      <c r="Q300" s="5">
        <v>100</v>
      </c>
      <c r="R300" s="5"/>
      <c r="S300" s="5">
        <f t="shared" ref="S300" si="1033">SUM(Q300:R300)</f>
        <v>100</v>
      </c>
      <c r="T300" s="5"/>
      <c r="U300" s="5">
        <f t="shared" ref="U300" si="1034">SUM(S300:T300)</f>
        <v>100</v>
      </c>
      <c r="V300" s="5"/>
      <c r="W300" s="5">
        <f t="shared" ref="W300" si="1035">SUM(U300:V300)</f>
        <v>100</v>
      </c>
      <c r="X300" s="5"/>
      <c r="Y300" s="5">
        <f t="shared" ref="Y300" si="1036">SUM(W300:X300)</f>
        <v>100</v>
      </c>
      <c r="Z300" s="5"/>
      <c r="AA300" s="5">
        <f t="shared" ref="AA300" si="1037">SUM(Y300:Z300)</f>
        <v>100</v>
      </c>
      <c r="AB300" s="5"/>
      <c r="AC300" s="5">
        <f t="shared" ref="AC300" si="1038">SUM(AA300:AB300)</f>
        <v>100</v>
      </c>
      <c r="AD300" s="5">
        <v>100</v>
      </c>
      <c r="AE300" s="5"/>
      <c r="AF300" s="5">
        <f t="shared" ref="AF300" si="1039">SUM(AD300:AE300)</f>
        <v>100</v>
      </c>
      <c r="AG300" s="5"/>
      <c r="AH300" s="5">
        <f t="shared" ref="AH300" si="1040">SUM(AF300:AG300)</f>
        <v>100</v>
      </c>
      <c r="AI300" s="5"/>
      <c r="AJ300" s="5">
        <f t="shared" ref="AJ300" si="1041">SUM(AH300:AI300)</f>
        <v>100</v>
      </c>
      <c r="AK300" s="5"/>
      <c r="AL300" s="5">
        <f t="shared" ref="AL300" si="1042">SUM(AJ300:AK300)</f>
        <v>100</v>
      </c>
      <c r="AM300" s="5"/>
      <c r="AN300" s="5">
        <f t="shared" ref="AN300" si="1043">SUM(AL300:AM300)</f>
        <v>100</v>
      </c>
      <c r="AO300" s="95"/>
    </row>
    <row r="301" spans="1:41" ht="47.25" hidden="1" outlineLevel="5" x14ac:dyDescent="0.25">
      <c r="A301" s="102" t="s">
        <v>224</v>
      </c>
      <c r="B301" s="102"/>
      <c r="C301" s="18" t="s">
        <v>541</v>
      </c>
      <c r="D301" s="4">
        <f>D302</f>
        <v>5</v>
      </c>
      <c r="E301" s="4">
        <f t="shared" ref="E301:P301" si="1044">E302</f>
        <v>0</v>
      </c>
      <c r="F301" s="4">
        <f t="shared" si="1044"/>
        <v>5</v>
      </c>
      <c r="G301" s="4">
        <f t="shared" si="1044"/>
        <v>0.51639000000000002</v>
      </c>
      <c r="H301" s="4">
        <f t="shared" si="1044"/>
        <v>5.5163900000000003</v>
      </c>
      <c r="I301" s="4">
        <f t="shared" si="1044"/>
        <v>0</v>
      </c>
      <c r="J301" s="4">
        <f t="shared" si="1044"/>
        <v>5.5163900000000003</v>
      </c>
      <c r="K301" s="4">
        <f t="shared" si="1044"/>
        <v>0</v>
      </c>
      <c r="L301" s="4">
        <f t="shared" si="1044"/>
        <v>5.5163900000000003</v>
      </c>
      <c r="M301" s="4">
        <f t="shared" si="1044"/>
        <v>0</v>
      </c>
      <c r="N301" s="4">
        <f t="shared" si="1044"/>
        <v>5.5163900000000003</v>
      </c>
      <c r="O301" s="4">
        <f t="shared" si="1044"/>
        <v>0</v>
      </c>
      <c r="P301" s="4">
        <f t="shared" si="1044"/>
        <v>5.5163900000000003</v>
      </c>
      <c r="Q301" s="4">
        <f>Q302</f>
        <v>0</v>
      </c>
      <c r="R301" s="4">
        <f t="shared" ref="R301" si="1045">R302</f>
        <v>0</v>
      </c>
      <c r="S301" s="4"/>
      <c r="T301" s="4">
        <f t="shared" ref="T301" si="1046">T302</f>
        <v>0</v>
      </c>
      <c r="U301" s="4"/>
      <c r="V301" s="4">
        <f t="shared" ref="V301:AB301" si="1047">V302</f>
        <v>0</v>
      </c>
      <c r="W301" s="4">
        <f t="shared" si="1047"/>
        <v>0</v>
      </c>
      <c r="X301" s="4">
        <f t="shared" si="1047"/>
        <v>0</v>
      </c>
      <c r="Y301" s="4"/>
      <c r="Z301" s="4">
        <f t="shared" si="1047"/>
        <v>0</v>
      </c>
      <c r="AA301" s="4"/>
      <c r="AB301" s="4">
        <f t="shared" si="1047"/>
        <v>0</v>
      </c>
      <c r="AC301" s="4"/>
      <c r="AD301" s="4">
        <f>AD302</f>
        <v>0</v>
      </c>
      <c r="AE301" s="4">
        <f t="shared" ref="AE301" si="1048">AE302</f>
        <v>0</v>
      </c>
      <c r="AF301" s="4"/>
      <c r="AG301" s="4">
        <f t="shared" ref="AG301:AI301" si="1049">AG302</f>
        <v>0</v>
      </c>
      <c r="AH301" s="4"/>
      <c r="AI301" s="4">
        <f t="shared" si="1049"/>
        <v>0</v>
      </c>
      <c r="AJ301" s="4"/>
      <c r="AK301" s="4">
        <f t="shared" ref="AK301" si="1050">AK302</f>
        <v>0</v>
      </c>
      <c r="AL301" s="4"/>
      <c r="AM301" s="4">
        <f t="shared" ref="AM301" si="1051">AM302</f>
        <v>0</v>
      </c>
      <c r="AN301" s="4"/>
      <c r="AO301" s="95"/>
    </row>
    <row r="302" spans="1:41" ht="31.5" hidden="1" outlineLevel="7" x14ac:dyDescent="0.25">
      <c r="A302" s="103" t="s">
        <v>224</v>
      </c>
      <c r="B302" s="103" t="s">
        <v>92</v>
      </c>
      <c r="C302" s="17" t="s">
        <v>93</v>
      </c>
      <c r="D302" s="5">
        <v>5</v>
      </c>
      <c r="E302" s="5"/>
      <c r="F302" s="5">
        <f t="shared" ref="F302" si="1052">SUM(D302:E302)</f>
        <v>5</v>
      </c>
      <c r="G302" s="5">
        <v>0.51639000000000002</v>
      </c>
      <c r="H302" s="5">
        <f t="shared" ref="H302" si="1053">SUM(F302:G302)</f>
        <v>5.5163900000000003</v>
      </c>
      <c r="I302" s="5"/>
      <c r="J302" s="5">
        <f t="shared" ref="J302:L302" si="1054">SUM(H302:I302)</f>
        <v>5.5163900000000003</v>
      </c>
      <c r="K302" s="5"/>
      <c r="L302" s="5">
        <f t="shared" si="1054"/>
        <v>5.5163900000000003</v>
      </c>
      <c r="M302" s="5"/>
      <c r="N302" s="5">
        <f t="shared" ref="N302" si="1055">SUM(L302:M302)</f>
        <v>5.5163900000000003</v>
      </c>
      <c r="O302" s="5"/>
      <c r="P302" s="5">
        <f t="shared" ref="P302" si="1056">SUM(N302:O302)</f>
        <v>5.5163900000000003</v>
      </c>
      <c r="Q302" s="5"/>
      <c r="R302" s="5"/>
      <c r="S302" s="5"/>
      <c r="T302" s="5"/>
      <c r="U302" s="5"/>
      <c r="V302" s="5"/>
      <c r="W302" s="5">
        <f t="shared" ref="W302" si="1057">SUM(U302:V302)</f>
        <v>0</v>
      </c>
      <c r="X302" s="5"/>
      <c r="Y302" s="5"/>
      <c r="Z302" s="5"/>
      <c r="AA302" s="5"/>
      <c r="AB302" s="5"/>
      <c r="AC302" s="5"/>
      <c r="AD302" s="5"/>
      <c r="AE302" s="5"/>
      <c r="AF302" s="5"/>
      <c r="AG302" s="5"/>
      <c r="AH302" s="5"/>
      <c r="AI302" s="5"/>
      <c r="AJ302" s="5"/>
      <c r="AK302" s="5"/>
      <c r="AL302" s="5"/>
      <c r="AM302" s="5"/>
      <c r="AN302" s="5"/>
      <c r="AO302" s="95"/>
    </row>
    <row r="303" spans="1:41" ht="47.25" hidden="1" outlineLevel="5" x14ac:dyDescent="0.25">
      <c r="A303" s="102" t="s">
        <v>224</v>
      </c>
      <c r="B303" s="102"/>
      <c r="C303" s="18" t="s">
        <v>579</v>
      </c>
      <c r="D303" s="4">
        <f>D304</f>
        <v>546.1</v>
      </c>
      <c r="E303" s="4">
        <f t="shared" ref="E303:P303" si="1058">E304</f>
        <v>0</v>
      </c>
      <c r="F303" s="4">
        <f t="shared" si="1058"/>
        <v>546.1</v>
      </c>
      <c r="G303" s="4">
        <f t="shared" si="1058"/>
        <v>0</v>
      </c>
      <c r="H303" s="4">
        <f t="shared" si="1058"/>
        <v>546.1</v>
      </c>
      <c r="I303" s="4">
        <f t="shared" si="1058"/>
        <v>0</v>
      </c>
      <c r="J303" s="4">
        <f t="shared" si="1058"/>
        <v>546.1</v>
      </c>
      <c r="K303" s="4">
        <f t="shared" si="1058"/>
        <v>0</v>
      </c>
      <c r="L303" s="4">
        <f t="shared" si="1058"/>
        <v>546.1</v>
      </c>
      <c r="M303" s="4">
        <f t="shared" si="1058"/>
        <v>0</v>
      </c>
      <c r="N303" s="4">
        <f t="shared" si="1058"/>
        <v>546.1</v>
      </c>
      <c r="O303" s="4">
        <f t="shared" si="1058"/>
        <v>0</v>
      </c>
      <c r="P303" s="4">
        <f t="shared" si="1058"/>
        <v>546.1</v>
      </c>
      <c r="Q303" s="4">
        <f>Q304</f>
        <v>0</v>
      </c>
      <c r="R303" s="4">
        <f t="shared" ref="R303" si="1059">R304</f>
        <v>0</v>
      </c>
      <c r="S303" s="4"/>
      <c r="T303" s="4">
        <f t="shared" ref="T303:AC303" si="1060">T304</f>
        <v>0</v>
      </c>
      <c r="U303" s="4">
        <f t="shared" si="1060"/>
        <v>0</v>
      </c>
      <c r="V303" s="4">
        <f t="shared" si="1060"/>
        <v>0</v>
      </c>
      <c r="W303" s="4">
        <f t="shared" si="1060"/>
        <v>0</v>
      </c>
      <c r="X303" s="4">
        <f t="shared" si="1060"/>
        <v>0</v>
      </c>
      <c r="Y303" s="4">
        <f t="shared" si="1060"/>
        <v>0</v>
      </c>
      <c r="Z303" s="4">
        <f t="shared" si="1060"/>
        <v>0</v>
      </c>
      <c r="AA303" s="4">
        <f t="shared" si="1060"/>
        <v>0</v>
      </c>
      <c r="AB303" s="4">
        <f t="shared" si="1060"/>
        <v>0</v>
      </c>
      <c r="AC303" s="4">
        <f t="shared" si="1060"/>
        <v>0</v>
      </c>
      <c r="AD303" s="4">
        <f>AD304</f>
        <v>0</v>
      </c>
      <c r="AE303" s="4">
        <f t="shared" ref="AE303" si="1061">AE304</f>
        <v>0</v>
      </c>
      <c r="AF303" s="4"/>
      <c r="AG303" s="4">
        <f t="shared" ref="AG303:AN303" si="1062">AG304</f>
        <v>0</v>
      </c>
      <c r="AH303" s="4">
        <f t="shared" si="1062"/>
        <v>0</v>
      </c>
      <c r="AI303" s="4">
        <f t="shared" si="1062"/>
        <v>0</v>
      </c>
      <c r="AJ303" s="4">
        <f t="shared" si="1062"/>
        <v>0</v>
      </c>
      <c r="AK303" s="4">
        <f t="shared" si="1062"/>
        <v>0</v>
      </c>
      <c r="AL303" s="4">
        <f t="shared" si="1062"/>
        <v>0</v>
      </c>
      <c r="AM303" s="4">
        <f t="shared" si="1062"/>
        <v>0</v>
      </c>
      <c r="AN303" s="4">
        <f t="shared" si="1062"/>
        <v>0</v>
      </c>
      <c r="AO303" s="95"/>
    </row>
    <row r="304" spans="1:41" ht="31.5" hidden="1" outlineLevel="7" x14ac:dyDescent="0.25">
      <c r="A304" s="103" t="s">
        <v>224</v>
      </c>
      <c r="B304" s="103" t="s">
        <v>92</v>
      </c>
      <c r="C304" s="17" t="s">
        <v>93</v>
      </c>
      <c r="D304" s="5">
        <v>546.1</v>
      </c>
      <c r="E304" s="5"/>
      <c r="F304" s="5">
        <f t="shared" ref="F304" si="1063">SUM(D304:E304)</f>
        <v>546.1</v>
      </c>
      <c r="G304" s="5"/>
      <c r="H304" s="5">
        <f t="shared" ref="H304" si="1064">SUM(F304:G304)</f>
        <v>546.1</v>
      </c>
      <c r="I304" s="5"/>
      <c r="J304" s="5">
        <f t="shared" ref="J304" si="1065">SUM(H304:I304)</f>
        <v>546.1</v>
      </c>
      <c r="K304" s="5"/>
      <c r="L304" s="5">
        <f t="shared" ref="L304" si="1066">SUM(J304:K304)</f>
        <v>546.1</v>
      </c>
      <c r="M304" s="5"/>
      <c r="N304" s="5">
        <f t="shared" ref="N304" si="1067">SUM(L304:M304)</f>
        <v>546.1</v>
      </c>
      <c r="O304" s="5"/>
      <c r="P304" s="5">
        <f t="shared" ref="P304" si="1068">SUM(N304:O304)</f>
        <v>546.1</v>
      </c>
      <c r="Q304" s="5"/>
      <c r="R304" s="5"/>
      <c r="S304" s="5"/>
      <c r="T304" s="5"/>
      <c r="U304" s="5">
        <f t="shared" ref="U304" si="1069">SUM(S304:T304)</f>
        <v>0</v>
      </c>
      <c r="V304" s="5"/>
      <c r="W304" s="5">
        <f t="shared" ref="W304" si="1070">SUM(U304:V304)</f>
        <v>0</v>
      </c>
      <c r="X304" s="5"/>
      <c r="Y304" s="5">
        <f t="shared" ref="Y304" si="1071">SUM(W304:X304)</f>
        <v>0</v>
      </c>
      <c r="Z304" s="5"/>
      <c r="AA304" s="5">
        <f t="shared" ref="AA304" si="1072">SUM(Y304:Z304)</f>
        <v>0</v>
      </c>
      <c r="AB304" s="5"/>
      <c r="AC304" s="5">
        <f t="shared" ref="AC304" si="1073">SUM(AA304:AB304)</f>
        <v>0</v>
      </c>
      <c r="AD304" s="5"/>
      <c r="AE304" s="5"/>
      <c r="AF304" s="5"/>
      <c r="AG304" s="5"/>
      <c r="AH304" s="5">
        <f t="shared" ref="AH304" si="1074">SUM(AF304:AG304)</f>
        <v>0</v>
      </c>
      <c r="AI304" s="5"/>
      <c r="AJ304" s="5">
        <f t="shared" ref="AJ304" si="1075">SUM(AH304:AI304)</f>
        <v>0</v>
      </c>
      <c r="AK304" s="5"/>
      <c r="AL304" s="5">
        <f t="shared" ref="AL304" si="1076">SUM(AJ304:AK304)</f>
        <v>0</v>
      </c>
      <c r="AM304" s="5"/>
      <c r="AN304" s="5">
        <f t="shared" ref="AN304" si="1077">SUM(AL304:AM304)</f>
        <v>0</v>
      </c>
      <c r="AO304" s="95"/>
    </row>
    <row r="305" spans="1:41" ht="50.25" customHeight="1" outlineLevel="4" collapsed="1" x14ac:dyDescent="0.25">
      <c r="A305" s="102" t="s">
        <v>264</v>
      </c>
      <c r="B305" s="102"/>
      <c r="C305" s="18" t="s">
        <v>265</v>
      </c>
      <c r="D305" s="4">
        <f>D312+D310+D306</f>
        <v>14605</v>
      </c>
      <c r="E305" s="4">
        <f t="shared" ref="E305:L305" si="1078">E312+E310+E306</f>
        <v>0</v>
      </c>
      <c r="F305" s="4">
        <f t="shared" si="1078"/>
        <v>14605</v>
      </c>
      <c r="G305" s="4">
        <f t="shared" si="1078"/>
        <v>0</v>
      </c>
      <c r="H305" s="4">
        <f t="shared" si="1078"/>
        <v>14605</v>
      </c>
      <c r="I305" s="4">
        <f t="shared" si="1078"/>
        <v>13200</v>
      </c>
      <c r="J305" s="4">
        <f t="shared" si="1078"/>
        <v>27805</v>
      </c>
      <c r="K305" s="4">
        <f t="shared" si="1078"/>
        <v>0</v>
      </c>
      <c r="L305" s="4">
        <f t="shared" si="1078"/>
        <v>27805</v>
      </c>
      <c r="M305" s="4">
        <f>M312+M310+M306+M314</f>
        <v>3090</v>
      </c>
      <c r="N305" s="4">
        <f>N312+N310+N306+N314</f>
        <v>30895</v>
      </c>
      <c r="O305" s="4">
        <f>O312+O310+O306+O314+O316</f>
        <v>50477.952989999998</v>
      </c>
      <c r="P305" s="4">
        <f>P312+P310+P306+P314+P316</f>
        <v>81372.952989999991</v>
      </c>
      <c r="Q305" s="4">
        <f>Q312+Q310+Q306</f>
        <v>14995.7</v>
      </c>
      <c r="R305" s="4">
        <f t="shared" ref="R305:Y305" si="1079">R312+R310+R306</f>
        <v>0</v>
      </c>
      <c r="S305" s="4">
        <f t="shared" si="1079"/>
        <v>14995.7</v>
      </c>
      <c r="T305" s="4">
        <f t="shared" si="1079"/>
        <v>0</v>
      </c>
      <c r="U305" s="4">
        <f t="shared" si="1079"/>
        <v>14995.7</v>
      </c>
      <c r="V305" s="4">
        <f t="shared" si="1079"/>
        <v>0</v>
      </c>
      <c r="W305" s="4">
        <f t="shared" si="1079"/>
        <v>14995.7</v>
      </c>
      <c r="X305" s="4">
        <f t="shared" si="1079"/>
        <v>0</v>
      </c>
      <c r="Y305" s="4">
        <f t="shared" si="1079"/>
        <v>14995.7</v>
      </c>
      <c r="Z305" s="4">
        <f t="shared" ref="Z305:AA305" si="1080">Z312+Z310+Z306</f>
        <v>0</v>
      </c>
      <c r="AA305" s="4">
        <f t="shared" si="1080"/>
        <v>14995.7</v>
      </c>
      <c r="AB305" s="4">
        <f t="shared" ref="AB305:AC305" si="1081">AB312+AB310+AB306</f>
        <v>0</v>
      </c>
      <c r="AC305" s="4">
        <f t="shared" si="1081"/>
        <v>14995.7</v>
      </c>
      <c r="AD305" s="4">
        <f>AD312+AD310+AD306</f>
        <v>14782.699999999999</v>
      </c>
      <c r="AE305" s="4">
        <f t="shared" ref="AE305:AH305" si="1082">AE312+AE310+AE306</f>
        <v>0</v>
      </c>
      <c r="AF305" s="4">
        <f t="shared" si="1082"/>
        <v>14782.699999999999</v>
      </c>
      <c r="AG305" s="4">
        <f t="shared" si="1082"/>
        <v>0</v>
      </c>
      <c r="AH305" s="4">
        <f t="shared" si="1082"/>
        <v>14782.699999999999</v>
      </c>
      <c r="AI305" s="4">
        <f t="shared" ref="AI305:AN305" si="1083">AI312+AI310+AI306</f>
        <v>0</v>
      </c>
      <c r="AJ305" s="4">
        <f t="shared" si="1083"/>
        <v>14782.699999999999</v>
      </c>
      <c r="AK305" s="4">
        <f t="shared" si="1083"/>
        <v>0</v>
      </c>
      <c r="AL305" s="4">
        <f t="shared" si="1083"/>
        <v>14782.699999999999</v>
      </c>
      <c r="AM305" s="4">
        <f t="shared" si="1083"/>
        <v>0</v>
      </c>
      <c r="AN305" s="4">
        <f t="shared" si="1083"/>
        <v>14782.699999999999</v>
      </c>
      <c r="AO305" s="95"/>
    </row>
    <row r="306" spans="1:41" ht="47.25" outlineLevel="4" x14ac:dyDescent="0.25">
      <c r="A306" s="102" t="s">
        <v>595</v>
      </c>
      <c r="B306" s="102"/>
      <c r="C306" s="18" t="s">
        <v>594</v>
      </c>
      <c r="D306" s="4">
        <f>D307+D308</f>
        <v>1150</v>
      </c>
      <c r="E306" s="4">
        <f t="shared" ref="E306:L306" si="1084">E307+E308</f>
        <v>0</v>
      </c>
      <c r="F306" s="4">
        <f t="shared" si="1084"/>
        <v>1150</v>
      </c>
      <c r="G306" s="4">
        <f t="shared" si="1084"/>
        <v>0</v>
      </c>
      <c r="H306" s="4">
        <f t="shared" si="1084"/>
        <v>1150</v>
      </c>
      <c r="I306" s="4">
        <f t="shared" si="1084"/>
        <v>13200</v>
      </c>
      <c r="J306" s="4">
        <f t="shared" si="1084"/>
        <v>14350</v>
      </c>
      <c r="K306" s="4">
        <f t="shared" si="1084"/>
        <v>0</v>
      </c>
      <c r="L306" s="4">
        <f t="shared" si="1084"/>
        <v>14350</v>
      </c>
      <c r="M306" s="4">
        <f t="shared" ref="M306:N306" si="1085">M307+M308</f>
        <v>0</v>
      </c>
      <c r="N306" s="4">
        <f t="shared" si="1085"/>
        <v>14350</v>
      </c>
      <c r="O306" s="4">
        <f>O307+O308+O309</f>
        <v>-8232.0470100000002</v>
      </c>
      <c r="P306" s="4">
        <f>P307+P308+P309</f>
        <v>6117.9529899999998</v>
      </c>
      <c r="Q306" s="4">
        <f>Q307+Q308</f>
        <v>0</v>
      </c>
      <c r="R306" s="4">
        <f t="shared" ref="R306" si="1086">R307+R308</f>
        <v>0</v>
      </c>
      <c r="S306" s="4"/>
      <c r="T306" s="4">
        <f t="shared" ref="T306:V306" si="1087">T307+T308</f>
        <v>0</v>
      </c>
      <c r="U306" s="4">
        <f t="shared" si="1087"/>
        <v>0</v>
      </c>
      <c r="V306" s="4">
        <f t="shared" si="1087"/>
        <v>0</v>
      </c>
      <c r="W306" s="4"/>
      <c r="X306" s="4">
        <f t="shared" ref="X306:Y306" si="1088">X307+X308</f>
        <v>0</v>
      </c>
      <c r="Y306" s="4">
        <f t="shared" si="1088"/>
        <v>0</v>
      </c>
      <c r="Z306" s="4">
        <f t="shared" ref="Z306:AA306" si="1089">Z307+Z308</f>
        <v>0</v>
      </c>
      <c r="AA306" s="4">
        <f t="shared" si="1089"/>
        <v>0</v>
      </c>
      <c r="AB306" s="4">
        <f t="shared" ref="AB306:AC306" si="1090">AB307+AB308</f>
        <v>0</v>
      </c>
      <c r="AC306" s="4">
        <f t="shared" si="1090"/>
        <v>0</v>
      </c>
      <c r="AD306" s="4">
        <f>AD307+AD308</f>
        <v>0</v>
      </c>
      <c r="AE306" s="4">
        <f t="shared" ref="AE306" si="1091">AE307+AE308</f>
        <v>0</v>
      </c>
      <c r="AF306" s="4"/>
      <c r="AG306" s="4">
        <f t="shared" ref="AG306:AH306" si="1092">AG307+AG308</f>
        <v>0</v>
      </c>
      <c r="AH306" s="4">
        <f t="shared" si="1092"/>
        <v>0</v>
      </c>
      <c r="AI306" s="4">
        <f t="shared" ref="AI306:AN306" si="1093">AI307+AI308</f>
        <v>0</v>
      </c>
      <c r="AJ306" s="4">
        <f t="shared" si="1093"/>
        <v>0</v>
      </c>
      <c r="AK306" s="4">
        <f t="shared" si="1093"/>
        <v>0</v>
      </c>
      <c r="AL306" s="4">
        <f t="shared" si="1093"/>
        <v>0</v>
      </c>
      <c r="AM306" s="4">
        <f t="shared" si="1093"/>
        <v>0</v>
      </c>
      <c r="AN306" s="4">
        <f t="shared" si="1093"/>
        <v>0</v>
      </c>
      <c r="AO306" s="95"/>
    </row>
    <row r="307" spans="1:41" ht="31.5" hidden="1" outlineLevel="4" x14ac:dyDescent="0.25">
      <c r="A307" s="103" t="s">
        <v>595</v>
      </c>
      <c r="B307" s="103" t="s">
        <v>11</v>
      </c>
      <c r="C307" s="17" t="s">
        <v>12</v>
      </c>
      <c r="D307" s="5">
        <v>900</v>
      </c>
      <c r="E307" s="5"/>
      <c r="F307" s="5">
        <f t="shared" ref="F307:F308" si="1094">SUM(D307:E307)</f>
        <v>900</v>
      </c>
      <c r="G307" s="5"/>
      <c r="H307" s="5">
        <f t="shared" ref="H307:H308" si="1095">SUM(F307:G307)</f>
        <v>900</v>
      </c>
      <c r="I307" s="5"/>
      <c r="J307" s="5">
        <f t="shared" ref="J307:J308" si="1096">SUM(H307:I307)</f>
        <v>900</v>
      </c>
      <c r="K307" s="5"/>
      <c r="L307" s="5">
        <f t="shared" ref="L307:L308" si="1097">SUM(J307:K307)</f>
        <v>900</v>
      </c>
      <c r="M307" s="5"/>
      <c r="N307" s="5">
        <f t="shared" ref="N307:N308" si="1098">SUM(L307:M307)</f>
        <v>900</v>
      </c>
      <c r="O307" s="5">
        <v>-900</v>
      </c>
      <c r="P307" s="5">
        <f t="shared" ref="P307:P309" si="1099">SUM(N307:O307)</f>
        <v>0</v>
      </c>
      <c r="Q307" s="5"/>
      <c r="R307" s="5"/>
      <c r="S307" s="5"/>
      <c r="T307" s="5"/>
      <c r="U307" s="5">
        <f t="shared" ref="U307:U308" si="1100">SUM(S307:T307)</f>
        <v>0</v>
      </c>
      <c r="V307" s="5"/>
      <c r="W307" s="5">
        <f t="shared" ref="W307" si="1101">SUM(U307:V307)</f>
        <v>0</v>
      </c>
      <c r="X307" s="5"/>
      <c r="Y307" s="5">
        <f t="shared" ref="Y307:Y308" si="1102">SUM(W307:X307)</f>
        <v>0</v>
      </c>
      <c r="Z307" s="5"/>
      <c r="AA307" s="5">
        <f t="shared" ref="AA307:AA308" si="1103">SUM(Y307:Z307)</f>
        <v>0</v>
      </c>
      <c r="AB307" s="5"/>
      <c r="AC307" s="5">
        <f t="shared" ref="AC307:AC308" si="1104">SUM(AA307:AB307)</f>
        <v>0</v>
      </c>
      <c r="AD307" s="5"/>
      <c r="AE307" s="5"/>
      <c r="AF307" s="5"/>
      <c r="AG307" s="5"/>
      <c r="AH307" s="5">
        <f t="shared" ref="AH307:AH308" si="1105">SUM(AF307:AG307)</f>
        <v>0</v>
      </c>
      <c r="AI307" s="5"/>
      <c r="AJ307" s="5">
        <f t="shared" ref="AJ307:AJ308" si="1106">SUM(AH307:AI307)</f>
        <v>0</v>
      </c>
      <c r="AK307" s="5"/>
      <c r="AL307" s="5">
        <f t="shared" ref="AL307:AL308" si="1107">SUM(AJ307:AK307)</f>
        <v>0</v>
      </c>
      <c r="AM307" s="5"/>
      <c r="AN307" s="5">
        <f t="shared" ref="AN307:AN308" si="1108">SUM(AL307:AM307)</f>
        <v>0</v>
      </c>
      <c r="AO307" s="95"/>
    </row>
    <row r="308" spans="1:41" ht="31.5" outlineLevel="4" x14ac:dyDescent="0.25">
      <c r="A308" s="103" t="s">
        <v>595</v>
      </c>
      <c r="B308" s="103" t="s">
        <v>92</v>
      </c>
      <c r="C308" s="17" t="s">
        <v>93</v>
      </c>
      <c r="D308" s="5">
        <v>250</v>
      </c>
      <c r="E308" s="5"/>
      <c r="F308" s="5">
        <f t="shared" si="1094"/>
        <v>250</v>
      </c>
      <c r="G308" s="5"/>
      <c r="H308" s="5">
        <f t="shared" si="1095"/>
        <v>250</v>
      </c>
      <c r="I308" s="5">
        <v>13200</v>
      </c>
      <c r="J308" s="5">
        <f t="shared" si="1096"/>
        <v>13450</v>
      </c>
      <c r="K308" s="5"/>
      <c r="L308" s="5">
        <f t="shared" si="1097"/>
        <v>13450</v>
      </c>
      <c r="M308" s="5"/>
      <c r="N308" s="5">
        <f t="shared" si="1098"/>
        <v>13450</v>
      </c>
      <c r="O308" s="5">
        <f>-1300-1932.04701-5000</f>
        <v>-8232.0470100000002</v>
      </c>
      <c r="P308" s="5">
        <f t="shared" si="1099"/>
        <v>5217.9529899999998</v>
      </c>
      <c r="Q308" s="5"/>
      <c r="R308" s="5"/>
      <c r="S308" s="5"/>
      <c r="T308" s="5"/>
      <c r="U308" s="5">
        <f t="shared" si="1100"/>
        <v>0</v>
      </c>
      <c r="V308" s="5"/>
      <c r="W308" s="5"/>
      <c r="X308" s="5"/>
      <c r="Y308" s="5">
        <f t="shared" si="1102"/>
        <v>0</v>
      </c>
      <c r="Z308" s="5"/>
      <c r="AA308" s="5">
        <f t="shared" si="1103"/>
        <v>0</v>
      </c>
      <c r="AB308" s="5"/>
      <c r="AC308" s="5">
        <f t="shared" si="1104"/>
        <v>0</v>
      </c>
      <c r="AD308" s="5"/>
      <c r="AE308" s="5"/>
      <c r="AF308" s="5"/>
      <c r="AG308" s="5"/>
      <c r="AH308" s="5">
        <f t="shared" si="1105"/>
        <v>0</v>
      </c>
      <c r="AI308" s="5"/>
      <c r="AJ308" s="5">
        <f t="shared" si="1106"/>
        <v>0</v>
      </c>
      <c r="AK308" s="5"/>
      <c r="AL308" s="5">
        <f t="shared" si="1107"/>
        <v>0</v>
      </c>
      <c r="AM308" s="5"/>
      <c r="AN308" s="5">
        <f t="shared" si="1108"/>
        <v>0</v>
      </c>
      <c r="AO308" s="95"/>
    </row>
    <row r="309" spans="1:41" ht="15.75" outlineLevel="4" x14ac:dyDescent="0.2">
      <c r="A309" s="103" t="s">
        <v>595</v>
      </c>
      <c r="B309" s="103" t="s">
        <v>27</v>
      </c>
      <c r="C309" s="10" t="s">
        <v>28</v>
      </c>
      <c r="D309" s="5"/>
      <c r="E309" s="5"/>
      <c r="F309" s="5"/>
      <c r="G309" s="5"/>
      <c r="H309" s="5"/>
      <c r="I309" s="5"/>
      <c r="J309" s="5"/>
      <c r="K309" s="5"/>
      <c r="L309" s="5"/>
      <c r="M309" s="5"/>
      <c r="N309" s="5"/>
      <c r="O309" s="5">
        <v>900</v>
      </c>
      <c r="P309" s="5">
        <f t="shared" si="1099"/>
        <v>900</v>
      </c>
      <c r="Q309" s="5"/>
      <c r="R309" s="5"/>
      <c r="S309" s="5"/>
      <c r="T309" s="5"/>
      <c r="U309" s="5"/>
      <c r="V309" s="5"/>
      <c r="W309" s="5"/>
      <c r="X309" s="5"/>
      <c r="Y309" s="5"/>
      <c r="Z309" s="5"/>
      <c r="AA309" s="5"/>
      <c r="AB309" s="5"/>
      <c r="AC309" s="5"/>
      <c r="AD309" s="5"/>
      <c r="AE309" s="5"/>
      <c r="AF309" s="5"/>
      <c r="AG309" s="5"/>
      <c r="AH309" s="5"/>
      <c r="AI309" s="5"/>
      <c r="AJ309" s="5"/>
      <c r="AK309" s="5"/>
      <c r="AL309" s="5"/>
      <c r="AM309" s="5"/>
      <c r="AN309" s="5"/>
      <c r="AO309" s="95"/>
    </row>
    <row r="310" spans="1:41" ht="63" hidden="1" outlineLevel="5" x14ac:dyDescent="0.25">
      <c r="A310" s="102" t="s">
        <v>266</v>
      </c>
      <c r="B310" s="102"/>
      <c r="C310" s="18" t="s">
        <v>543</v>
      </c>
      <c r="D310" s="4">
        <f>D311</f>
        <v>1345.5</v>
      </c>
      <c r="E310" s="4">
        <f t="shared" ref="E310:AN310" si="1109">E311</f>
        <v>0</v>
      </c>
      <c r="F310" s="4">
        <f t="shared" si="1109"/>
        <v>1345.5</v>
      </c>
      <c r="G310" s="4">
        <f t="shared" si="1109"/>
        <v>0</v>
      </c>
      <c r="H310" s="4">
        <f t="shared" si="1109"/>
        <v>1345.5</v>
      </c>
      <c r="I310" s="4">
        <f t="shared" si="1109"/>
        <v>0</v>
      </c>
      <c r="J310" s="4">
        <f t="shared" si="1109"/>
        <v>1345.5</v>
      </c>
      <c r="K310" s="4">
        <f t="shared" si="1109"/>
        <v>0</v>
      </c>
      <c r="L310" s="4">
        <f t="shared" si="1109"/>
        <v>1345.5</v>
      </c>
      <c r="M310" s="4">
        <f t="shared" si="1109"/>
        <v>0</v>
      </c>
      <c r="N310" s="4">
        <f t="shared" si="1109"/>
        <v>1345.5</v>
      </c>
      <c r="O310" s="4">
        <f t="shared" si="1109"/>
        <v>0</v>
      </c>
      <c r="P310" s="4">
        <f t="shared" si="1109"/>
        <v>1345.5</v>
      </c>
      <c r="Q310" s="4">
        <f t="shared" si="1109"/>
        <v>1499.6</v>
      </c>
      <c r="R310" s="4">
        <f t="shared" si="1109"/>
        <v>0</v>
      </c>
      <c r="S310" s="4">
        <f t="shared" si="1109"/>
        <v>1499.6</v>
      </c>
      <c r="T310" s="4">
        <f t="shared" si="1109"/>
        <v>0</v>
      </c>
      <c r="U310" s="4">
        <f t="shared" si="1109"/>
        <v>1499.6</v>
      </c>
      <c r="V310" s="4">
        <f t="shared" si="1109"/>
        <v>0</v>
      </c>
      <c r="W310" s="4">
        <f t="shared" si="1109"/>
        <v>1499.6</v>
      </c>
      <c r="X310" s="4">
        <f t="shared" si="1109"/>
        <v>0</v>
      </c>
      <c r="Y310" s="4">
        <f t="shared" si="1109"/>
        <v>1499.6</v>
      </c>
      <c r="Z310" s="4">
        <f t="shared" si="1109"/>
        <v>0</v>
      </c>
      <c r="AA310" s="4">
        <f t="shared" si="1109"/>
        <v>1499.6</v>
      </c>
      <c r="AB310" s="4">
        <f t="shared" si="1109"/>
        <v>0</v>
      </c>
      <c r="AC310" s="4">
        <f t="shared" si="1109"/>
        <v>1499.6</v>
      </c>
      <c r="AD310" s="4">
        <f t="shared" si="1109"/>
        <v>1478.3</v>
      </c>
      <c r="AE310" s="4">
        <f t="shared" si="1109"/>
        <v>0</v>
      </c>
      <c r="AF310" s="4">
        <f t="shared" si="1109"/>
        <v>1478.3</v>
      </c>
      <c r="AG310" s="4">
        <f t="shared" si="1109"/>
        <v>0</v>
      </c>
      <c r="AH310" s="4">
        <f t="shared" si="1109"/>
        <v>1478.3</v>
      </c>
      <c r="AI310" s="4">
        <f t="shared" si="1109"/>
        <v>0</v>
      </c>
      <c r="AJ310" s="4">
        <f t="shared" si="1109"/>
        <v>1478.3</v>
      </c>
      <c r="AK310" s="4">
        <f t="shared" si="1109"/>
        <v>0</v>
      </c>
      <c r="AL310" s="4">
        <f t="shared" si="1109"/>
        <v>1478.3</v>
      </c>
      <c r="AM310" s="4">
        <f t="shared" si="1109"/>
        <v>0</v>
      </c>
      <c r="AN310" s="4">
        <f t="shared" si="1109"/>
        <v>1478.3</v>
      </c>
      <c r="AO310" s="95"/>
    </row>
    <row r="311" spans="1:41" ht="31.5" hidden="1" outlineLevel="7" x14ac:dyDescent="0.25">
      <c r="A311" s="103" t="s">
        <v>266</v>
      </c>
      <c r="B311" s="103" t="s">
        <v>92</v>
      </c>
      <c r="C311" s="17" t="s">
        <v>93</v>
      </c>
      <c r="D311" s="5">
        <v>1345.5</v>
      </c>
      <c r="E311" s="5"/>
      <c r="F311" s="5">
        <f t="shared" ref="F311" si="1110">SUM(D311:E311)</f>
        <v>1345.5</v>
      </c>
      <c r="G311" s="5"/>
      <c r="H311" s="5">
        <f t="shared" ref="H311" si="1111">SUM(F311:G311)</f>
        <v>1345.5</v>
      </c>
      <c r="I311" s="5"/>
      <c r="J311" s="5">
        <f t="shared" ref="J311" si="1112">SUM(H311:I311)</f>
        <v>1345.5</v>
      </c>
      <c r="K311" s="5"/>
      <c r="L311" s="5">
        <f t="shared" ref="L311" si="1113">SUM(J311:K311)</f>
        <v>1345.5</v>
      </c>
      <c r="M311" s="5"/>
      <c r="N311" s="5">
        <f t="shared" ref="N311" si="1114">SUM(L311:M311)</f>
        <v>1345.5</v>
      </c>
      <c r="O311" s="5"/>
      <c r="P311" s="5">
        <f t="shared" ref="P311" si="1115">SUM(N311:O311)</f>
        <v>1345.5</v>
      </c>
      <c r="Q311" s="5">
        <v>1499.6</v>
      </c>
      <c r="R311" s="5"/>
      <c r="S311" s="5">
        <f t="shared" ref="S311" si="1116">SUM(Q311:R311)</f>
        <v>1499.6</v>
      </c>
      <c r="T311" s="5"/>
      <c r="U311" s="5">
        <f t="shared" ref="U311" si="1117">SUM(S311:T311)</f>
        <v>1499.6</v>
      </c>
      <c r="V311" s="5"/>
      <c r="W311" s="5">
        <f t="shared" ref="W311" si="1118">SUM(U311:V311)</f>
        <v>1499.6</v>
      </c>
      <c r="X311" s="5"/>
      <c r="Y311" s="5">
        <f t="shared" ref="Y311" si="1119">SUM(W311:X311)</f>
        <v>1499.6</v>
      </c>
      <c r="Z311" s="5"/>
      <c r="AA311" s="5">
        <f t="shared" ref="AA311" si="1120">SUM(Y311:Z311)</f>
        <v>1499.6</v>
      </c>
      <c r="AB311" s="5"/>
      <c r="AC311" s="5">
        <f t="shared" ref="AC311" si="1121">SUM(AA311:AB311)</f>
        <v>1499.6</v>
      </c>
      <c r="AD311" s="5">
        <v>1478.3</v>
      </c>
      <c r="AE311" s="5"/>
      <c r="AF311" s="5">
        <f t="shared" ref="AF311" si="1122">SUM(AD311:AE311)</f>
        <v>1478.3</v>
      </c>
      <c r="AG311" s="5"/>
      <c r="AH311" s="5">
        <f t="shared" ref="AH311" si="1123">SUM(AF311:AG311)</f>
        <v>1478.3</v>
      </c>
      <c r="AI311" s="5"/>
      <c r="AJ311" s="5">
        <f t="shared" ref="AJ311" si="1124">SUM(AH311:AI311)</f>
        <v>1478.3</v>
      </c>
      <c r="AK311" s="5"/>
      <c r="AL311" s="5">
        <f t="shared" ref="AL311" si="1125">SUM(AJ311:AK311)</f>
        <v>1478.3</v>
      </c>
      <c r="AM311" s="5"/>
      <c r="AN311" s="5">
        <f t="shared" ref="AN311" si="1126">SUM(AL311:AM311)</f>
        <v>1478.3</v>
      </c>
      <c r="AO311" s="95"/>
    </row>
    <row r="312" spans="1:41" ht="63" hidden="1" outlineLevel="5" x14ac:dyDescent="0.25">
      <c r="A312" s="102" t="s">
        <v>266</v>
      </c>
      <c r="B312" s="102"/>
      <c r="C312" s="18" t="s">
        <v>572</v>
      </c>
      <c r="D312" s="4">
        <f>D313</f>
        <v>12109.5</v>
      </c>
      <c r="E312" s="4">
        <f t="shared" ref="E312:AN312" si="1127">E313</f>
        <v>0</v>
      </c>
      <c r="F312" s="4">
        <f t="shared" si="1127"/>
        <v>12109.5</v>
      </c>
      <c r="G312" s="4">
        <f t="shared" si="1127"/>
        <v>0</v>
      </c>
      <c r="H312" s="4">
        <f t="shared" si="1127"/>
        <v>12109.5</v>
      </c>
      <c r="I312" s="4">
        <f t="shared" si="1127"/>
        <v>0</v>
      </c>
      <c r="J312" s="4">
        <f t="shared" si="1127"/>
        <v>12109.5</v>
      </c>
      <c r="K312" s="4">
        <f t="shared" si="1127"/>
        <v>0</v>
      </c>
      <c r="L312" s="4">
        <f t="shared" si="1127"/>
        <v>12109.5</v>
      </c>
      <c r="M312" s="4">
        <f t="shared" si="1127"/>
        <v>0</v>
      </c>
      <c r="N312" s="4">
        <f t="shared" si="1127"/>
        <v>12109.5</v>
      </c>
      <c r="O312" s="4">
        <f t="shared" si="1127"/>
        <v>0</v>
      </c>
      <c r="P312" s="4">
        <f t="shared" si="1127"/>
        <v>12109.5</v>
      </c>
      <c r="Q312" s="4">
        <f t="shared" si="1127"/>
        <v>13496.1</v>
      </c>
      <c r="R312" s="4">
        <f t="shared" si="1127"/>
        <v>0</v>
      </c>
      <c r="S312" s="4">
        <f t="shared" si="1127"/>
        <v>13496.1</v>
      </c>
      <c r="T312" s="4">
        <f t="shared" si="1127"/>
        <v>0</v>
      </c>
      <c r="U312" s="4">
        <f t="shared" si="1127"/>
        <v>13496.1</v>
      </c>
      <c r="V312" s="4">
        <f t="shared" si="1127"/>
        <v>0</v>
      </c>
      <c r="W312" s="4">
        <f t="shared" si="1127"/>
        <v>13496.1</v>
      </c>
      <c r="X312" s="4">
        <f t="shared" si="1127"/>
        <v>0</v>
      </c>
      <c r="Y312" s="4">
        <f t="shared" si="1127"/>
        <v>13496.1</v>
      </c>
      <c r="Z312" s="4">
        <f t="shared" si="1127"/>
        <v>0</v>
      </c>
      <c r="AA312" s="4">
        <f t="shared" si="1127"/>
        <v>13496.1</v>
      </c>
      <c r="AB312" s="4">
        <f t="shared" si="1127"/>
        <v>0</v>
      </c>
      <c r="AC312" s="4">
        <f t="shared" si="1127"/>
        <v>13496.1</v>
      </c>
      <c r="AD312" s="4">
        <f t="shared" si="1127"/>
        <v>13304.4</v>
      </c>
      <c r="AE312" s="4">
        <f t="shared" si="1127"/>
        <v>0</v>
      </c>
      <c r="AF312" s="4">
        <f t="shared" si="1127"/>
        <v>13304.4</v>
      </c>
      <c r="AG312" s="4">
        <f t="shared" si="1127"/>
        <v>0</v>
      </c>
      <c r="AH312" s="4">
        <f t="shared" si="1127"/>
        <v>13304.4</v>
      </c>
      <c r="AI312" s="4">
        <f t="shared" si="1127"/>
        <v>0</v>
      </c>
      <c r="AJ312" s="4">
        <f t="shared" si="1127"/>
        <v>13304.4</v>
      </c>
      <c r="AK312" s="4">
        <f t="shared" si="1127"/>
        <v>0</v>
      </c>
      <c r="AL312" s="4">
        <f t="shared" si="1127"/>
        <v>13304.4</v>
      </c>
      <c r="AM312" s="4">
        <f t="shared" si="1127"/>
        <v>0</v>
      </c>
      <c r="AN312" s="4">
        <f t="shared" si="1127"/>
        <v>13304.4</v>
      </c>
      <c r="AO312" s="95"/>
    </row>
    <row r="313" spans="1:41" ht="31.5" hidden="1" outlineLevel="7" x14ac:dyDescent="0.25">
      <c r="A313" s="103" t="s">
        <v>266</v>
      </c>
      <c r="B313" s="103" t="s">
        <v>92</v>
      </c>
      <c r="C313" s="17" t="s">
        <v>93</v>
      </c>
      <c r="D313" s="5">
        <v>12109.5</v>
      </c>
      <c r="E313" s="5"/>
      <c r="F313" s="5">
        <f t="shared" ref="F313" si="1128">SUM(D313:E313)</f>
        <v>12109.5</v>
      </c>
      <c r="G313" s="5"/>
      <c r="H313" s="5">
        <f t="shared" ref="H313" si="1129">SUM(F313:G313)</f>
        <v>12109.5</v>
      </c>
      <c r="I313" s="5"/>
      <c r="J313" s="5">
        <f t="shared" ref="J313" si="1130">SUM(H313:I313)</f>
        <v>12109.5</v>
      </c>
      <c r="K313" s="5"/>
      <c r="L313" s="5">
        <f t="shared" ref="L313" si="1131">SUM(J313:K313)</f>
        <v>12109.5</v>
      </c>
      <c r="M313" s="5"/>
      <c r="N313" s="5">
        <f t="shared" ref="N313" si="1132">SUM(L313:M313)</f>
        <v>12109.5</v>
      </c>
      <c r="O313" s="5"/>
      <c r="P313" s="5">
        <f t="shared" ref="P313" si="1133">SUM(N313:O313)</f>
        <v>12109.5</v>
      </c>
      <c r="Q313" s="5">
        <v>13496.1</v>
      </c>
      <c r="R313" s="5"/>
      <c r="S313" s="5">
        <f t="shared" ref="S313" si="1134">SUM(Q313:R313)</f>
        <v>13496.1</v>
      </c>
      <c r="T313" s="5"/>
      <c r="U313" s="5">
        <f t="shared" ref="U313" si="1135">SUM(S313:T313)</f>
        <v>13496.1</v>
      </c>
      <c r="V313" s="5"/>
      <c r="W313" s="5">
        <f t="shared" ref="W313" si="1136">SUM(U313:V313)</f>
        <v>13496.1</v>
      </c>
      <c r="X313" s="5"/>
      <c r="Y313" s="5">
        <f t="shared" ref="Y313" si="1137">SUM(W313:X313)</f>
        <v>13496.1</v>
      </c>
      <c r="Z313" s="5"/>
      <c r="AA313" s="5">
        <f t="shared" ref="AA313" si="1138">SUM(Y313:Z313)</f>
        <v>13496.1</v>
      </c>
      <c r="AB313" s="5"/>
      <c r="AC313" s="5">
        <f t="shared" ref="AC313" si="1139">SUM(AA313:AB313)</f>
        <v>13496.1</v>
      </c>
      <c r="AD313" s="5">
        <v>13304.4</v>
      </c>
      <c r="AE313" s="5"/>
      <c r="AF313" s="5">
        <f t="shared" ref="AF313" si="1140">SUM(AD313:AE313)</f>
        <v>13304.4</v>
      </c>
      <c r="AG313" s="5"/>
      <c r="AH313" s="5">
        <f t="shared" ref="AH313" si="1141">SUM(AF313:AG313)</f>
        <v>13304.4</v>
      </c>
      <c r="AI313" s="5"/>
      <c r="AJ313" s="5">
        <f t="shared" ref="AJ313" si="1142">SUM(AH313:AI313)</f>
        <v>13304.4</v>
      </c>
      <c r="AK313" s="5"/>
      <c r="AL313" s="5">
        <f t="shared" ref="AL313" si="1143">SUM(AJ313:AK313)</f>
        <v>13304.4</v>
      </c>
      <c r="AM313" s="5"/>
      <c r="AN313" s="5">
        <f t="shared" ref="AN313" si="1144">SUM(AL313:AM313)</f>
        <v>13304.4</v>
      </c>
      <c r="AO313" s="95"/>
    </row>
    <row r="314" spans="1:41" ht="39" hidden="1" customHeight="1" outlineLevel="7" x14ac:dyDescent="0.2">
      <c r="A314" s="102" t="s">
        <v>798</v>
      </c>
      <c r="B314" s="102"/>
      <c r="C314" s="12" t="s">
        <v>800</v>
      </c>
      <c r="D314" s="5"/>
      <c r="E314" s="5"/>
      <c r="F314" s="5"/>
      <c r="G314" s="5"/>
      <c r="H314" s="5"/>
      <c r="I314" s="5"/>
      <c r="J314" s="5"/>
      <c r="K314" s="5"/>
      <c r="L314" s="5"/>
      <c r="M314" s="4">
        <f t="shared" ref="M314:P316" si="1145">M315</f>
        <v>3090</v>
      </c>
      <c r="N314" s="4">
        <f t="shared" si="1145"/>
        <v>3090</v>
      </c>
      <c r="O314" s="4">
        <f t="shared" si="1145"/>
        <v>0</v>
      </c>
      <c r="P314" s="4">
        <f t="shared" si="1145"/>
        <v>3090</v>
      </c>
      <c r="Q314" s="5"/>
      <c r="R314" s="5"/>
      <c r="S314" s="5"/>
      <c r="T314" s="5"/>
      <c r="U314" s="5"/>
      <c r="V314" s="5"/>
      <c r="W314" s="5"/>
      <c r="X314" s="5"/>
      <c r="Y314" s="5"/>
      <c r="Z314" s="5"/>
      <c r="AA314" s="5"/>
      <c r="AB314" s="5"/>
      <c r="AC314" s="5"/>
      <c r="AD314" s="5"/>
      <c r="AE314" s="5"/>
      <c r="AF314" s="5"/>
      <c r="AG314" s="5"/>
      <c r="AH314" s="5"/>
      <c r="AI314" s="5"/>
      <c r="AJ314" s="5"/>
      <c r="AK314" s="5"/>
      <c r="AL314" s="5"/>
      <c r="AM314" s="5"/>
      <c r="AN314" s="5"/>
      <c r="AO314" s="95"/>
    </row>
    <row r="315" spans="1:41" ht="31.5" hidden="1" outlineLevel="7" x14ac:dyDescent="0.2">
      <c r="A315" s="103" t="s">
        <v>798</v>
      </c>
      <c r="B315" s="103" t="s">
        <v>92</v>
      </c>
      <c r="C315" s="10" t="s">
        <v>93</v>
      </c>
      <c r="D315" s="5"/>
      <c r="E315" s="5"/>
      <c r="F315" s="5"/>
      <c r="G315" s="5"/>
      <c r="H315" s="5"/>
      <c r="I315" s="5"/>
      <c r="J315" s="5"/>
      <c r="K315" s="5"/>
      <c r="L315" s="5"/>
      <c r="M315" s="5">
        <v>3090</v>
      </c>
      <c r="N315" s="5">
        <f t="shared" ref="N315" si="1146">SUM(L315:M315)</f>
        <v>3090</v>
      </c>
      <c r="O315" s="5"/>
      <c r="P315" s="5">
        <f t="shared" ref="P315" si="1147">SUM(N315:O315)</f>
        <v>3090</v>
      </c>
      <c r="Q315" s="5"/>
      <c r="R315" s="5"/>
      <c r="S315" s="5"/>
      <c r="T315" s="5"/>
      <c r="U315" s="5"/>
      <c r="V315" s="5"/>
      <c r="W315" s="5"/>
      <c r="X315" s="5"/>
      <c r="Y315" s="5"/>
      <c r="Z315" s="5"/>
      <c r="AA315" s="5"/>
      <c r="AB315" s="5"/>
      <c r="AC315" s="5"/>
      <c r="AD315" s="5"/>
      <c r="AE315" s="5"/>
      <c r="AF315" s="5"/>
      <c r="AG315" s="5"/>
      <c r="AH315" s="5"/>
      <c r="AI315" s="5"/>
      <c r="AJ315" s="5"/>
      <c r="AK315" s="5"/>
      <c r="AL315" s="5"/>
      <c r="AM315" s="5"/>
      <c r="AN315" s="5"/>
      <c r="AO315" s="95"/>
    </row>
    <row r="316" spans="1:41" ht="47.25" outlineLevel="7" x14ac:dyDescent="0.2">
      <c r="A316" s="102" t="s">
        <v>798</v>
      </c>
      <c r="B316" s="102"/>
      <c r="C316" s="12" t="s">
        <v>875</v>
      </c>
      <c r="D316" s="5"/>
      <c r="E316" s="5"/>
      <c r="F316" s="5"/>
      <c r="G316" s="5"/>
      <c r="H316" s="5"/>
      <c r="I316" s="5"/>
      <c r="J316" s="5"/>
      <c r="K316" s="5"/>
      <c r="L316" s="5"/>
      <c r="M316" s="5"/>
      <c r="N316" s="5"/>
      <c r="O316" s="4">
        <f t="shared" si="1145"/>
        <v>58710</v>
      </c>
      <c r="P316" s="4">
        <f t="shared" si="1145"/>
        <v>58710</v>
      </c>
      <c r="Q316" s="5"/>
      <c r="R316" s="5"/>
      <c r="S316" s="5"/>
      <c r="T316" s="5"/>
      <c r="U316" s="5"/>
      <c r="V316" s="5"/>
      <c r="W316" s="5"/>
      <c r="X316" s="5"/>
      <c r="Y316" s="5"/>
      <c r="Z316" s="5"/>
      <c r="AA316" s="5"/>
      <c r="AB316" s="5"/>
      <c r="AC316" s="5"/>
      <c r="AD316" s="5"/>
      <c r="AE316" s="5"/>
      <c r="AF316" s="5"/>
      <c r="AG316" s="5"/>
      <c r="AH316" s="5"/>
      <c r="AI316" s="5"/>
      <c r="AJ316" s="5"/>
      <c r="AK316" s="5"/>
      <c r="AL316" s="5"/>
      <c r="AM316" s="5"/>
      <c r="AN316" s="5"/>
      <c r="AO316" s="95"/>
    </row>
    <row r="317" spans="1:41" ht="31.5" outlineLevel="7" x14ac:dyDescent="0.2">
      <c r="A317" s="103" t="s">
        <v>798</v>
      </c>
      <c r="B317" s="103" t="s">
        <v>92</v>
      </c>
      <c r="C317" s="10" t="s">
        <v>93</v>
      </c>
      <c r="D317" s="5"/>
      <c r="E317" s="5"/>
      <c r="F317" s="5"/>
      <c r="G317" s="5"/>
      <c r="H317" s="5"/>
      <c r="I317" s="5"/>
      <c r="J317" s="5"/>
      <c r="K317" s="5"/>
      <c r="L317" s="5"/>
      <c r="M317" s="5"/>
      <c r="N317" s="5"/>
      <c r="O317" s="5">
        <v>58710</v>
      </c>
      <c r="P317" s="5">
        <f t="shared" ref="P317" si="1148">SUM(N317:O317)</f>
        <v>58710</v>
      </c>
      <c r="Q317" s="5"/>
      <c r="R317" s="5"/>
      <c r="S317" s="5"/>
      <c r="T317" s="5"/>
      <c r="U317" s="5"/>
      <c r="V317" s="5"/>
      <c r="W317" s="5"/>
      <c r="X317" s="5"/>
      <c r="Y317" s="5"/>
      <c r="Z317" s="5"/>
      <c r="AA317" s="5"/>
      <c r="AB317" s="5"/>
      <c r="AC317" s="5"/>
      <c r="AD317" s="5"/>
      <c r="AE317" s="5"/>
      <c r="AF317" s="5"/>
      <c r="AG317" s="5"/>
      <c r="AH317" s="5"/>
      <c r="AI317" s="5"/>
      <c r="AJ317" s="5"/>
      <c r="AK317" s="5"/>
      <c r="AL317" s="5"/>
      <c r="AM317" s="5"/>
      <c r="AN317" s="5"/>
      <c r="AO317" s="95"/>
    </row>
    <row r="318" spans="1:41" ht="31.5" outlineLevel="7" x14ac:dyDescent="0.2">
      <c r="A318" s="102" t="s">
        <v>794</v>
      </c>
      <c r="B318" s="102"/>
      <c r="C318" s="12" t="s">
        <v>796</v>
      </c>
      <c r="D318" s="5"/>
      <c r="E318" s="5"/>
      <c r="F318" s="5"/>
      <c r="G318" s="5"/>
      <c r="H318" s="5"/>
      <c r="I318" s="5"/>
      <c r="J318" s="5"/>
      <c r="K318" s="5"/>
      <c r="L318" s="5"/>
      <c r="M318" s="4">
        <f>M321</f>
        <v>1962.63158</v>
      </c>
      <c r="N318" s="4">
        <f>N321</f>
        <v>1962.63158</v>
      </c>
      <c r="O318" s="4">
        <f>O321+O319+O323</f>
        <v>37857.20336</v>
      </c>
      <c r="P318" s="4">
        <f>P321+P319+P323</f>
        <v>39819.834940000001</v>
      </c>
      <c r="Q318" s="5"/>
      <c r="R318" s="5"/>
      <c r="S318" s="5"/>
      <c r="T318" s="5"/>
      <c r="U318" s="5"/>
      <c r="V318" s="5"/>
      <c r="W318" s="5"/>
      <c r="X318" s="5"/>
      <c r="Y318" s="5"/>
      <c r="Z318" s="5"/>
      <c r="AA318" s="5"/>
      <c r="AB318" s="5"/>
      <c r="AC318" s="5"/>
      <c r="AD318" s="5"/>
      <c r="AE318" s="5"/>
      <c r="AF318" s="5"/>
      <c r="AG318" s="5"/>
      <c r="AH318" s="5"/>
      <c r="AI318" s="5"/>
      <c r="AJ318" s="5"/>
      <c r="AK318" s="5"/>
      <c r="AL318" s="5"/>
      <c r="AM318" s="5"/>
      <c r="AN318" s="5"/>
      <c r="AO318" s="95"/>
    </row>
    <row r="319" spans="1:41" ht="31.5" outlineLevel="7" x14ac:dyDescent="0.2">
      <c r="A319" s="7" t="s">
        <v>876</v>
      </c>
      <c r="B319" s="7"/>
      <c r="C319" s="31" t="s">
        <v>877</v>
      </c>
      <c r="D319" s="5"/>
      <c r="E319" s="5"/>
      <c r="F319" s="5"/>
      <c r="G319" s="5"/>
      <c r="H319" s="5"/>
      <c r="I319" s="5"/>
      <c r="J319" s="5"/>
      <c r="K319" s="5"/>
      <c r="L319" s="5"/>
      <c r="M319" s="4"/>
      <c r="N319" s="4"/>
      <c r="O319" s="4">
        <f t="shared" ref="M319:P323" si="1149">O320</f>
        <v>567.20335999999998</v>
      </c>
      <c r="P319" s="4">
        <f t="shared" si="1149"/>
        <v>567.20335999999998</v>
      </c>
      <c r="Q319" s="5"/>
      <c r="R319" s="5"/>
      <c r="S319" s="5"/>
      <c r="T319" s="5"/>
      <c r="U319" s="5"/>
      <c r="V319" s="5"/>
      <c r="W319" s="5"/>
      <c r="X319" s="5"/>
      <c r="Y319" s="5"/>
      <c r="Z319" s="5"/>
      <c r="AA319" s="5"/>
      <c r="AB319" s="5"/>
      <c r="AC319" s="5"/>
      <c r="AD319" s="5"/>
      <c r="AE319" s="5"/>
      <c r="AF319" s="5"/>
      <c r="AG319" s="5"/>
      <c r="AH319" s="5"/>
      <c r="AI319" s="5"/>
      <c r="AJ319" s="5"/>
      <c r="AK319" s="5"/>
      <c r="AL319" s="5"/>
      <c r="AM319" s="5"/>
      <c r="AN319" s="5"/>
      <c r="AO319" s="95"/>
    </row>
    <row r="320" spans="1:41" ht="31.5" outlineLevel="7" x14ac:dyDescent="0.2">
      <c r="A320" s="6" t="s">
        <v>876</v>
      </c>
      <c r="B320" s="6" t="s">
        <v>92</v>
      </c>
      <c r="C320" s="19" t="s">
        <v>584</v>
      </c>
      <c r="D320" s="5"/>
      <c r="E320" s="5"/>
      <c r="F320" s="5"/>
      <c r="G320" s="5"/>
      <c r="H320" s="5"/>
      <c r="I320" s="5"/>
      <c r="J320" s="5"/>
      <c r="K320" s="5"/>
      <c r="L320" s="5"/>
      <c r="M320" s="4"/>
      <c r="N320" s="4"/>
      <c r="O320" s="5">
        <f>480.8412+86.36216</f>
        <v>567.20335999999998</v>
      </c>
      <c r="P320" s="5">
        <f t="shared" ref="P320" si="1150">SUM(N320:O320)</f>
        <v>567.20335999999998</v>
      </c>
      <c r="Q320" s="5"/>
      <c r="R320" s="5"/>
      <c r="S320" s="5"/>
      <c r="T320" s="5"/>
      <c r="U320" s="5"/>
      <c r="V320" s="5"/>
      <c r="W320" s="5"/>
      <c r="X320" s="5"/>
      <c r="Y320" s="5"/>
      <c r="Z320" s="5"/>
      <c r="AA320" s="5"/>
      <c r="AB320" s="5"/>
      <c r="AC320" s="5"/>
      <c r="AD320" s="5"/>
      <c r="AE320" s="5"/>
      <c r="AF320" s="5"/>
      <c r="AG320" s="5"/>
      <c r="AH320" s="5"/>
      <c r="AI320" s="5"/>
      <c r="AJ320" s="5"/>
      <c r="AK320" s="5"/>
      <c r="AL320" s="5"/>
      <c r="AM320" s="5"/>
      <c r="AN320" s="5"/>
      <c r="AO320" s="95"/>
    </row>
    <row r="321" spans="1:41" ht="34.5" hidden="1" customHeight="1" outlineLevel="7" x14ac:dyDescent="0.2">
      <c r="A321" s="102" t="s">
        <v>795</v>
      </c>
      <c r="B321" s="102"/>
      <c r="C321" s="12" t="s">
        <v>799</v>
      </c>
      <c r="D321" s="5"/>
      <c r="E321" s="5"/>
      <c r="F321" s="5"/>
      <c r="G321" s="5"/>
      <c r="H321" s="5"/>
      <c r="I321" s="5"/>
      <c r="J321" s="5"/>
      <c r="K321" s="5"/>
      <c r="L321" s="5"/>
      <c r="M321" s="4">
        <f t="shared" si="1149"/>
        <v>1962.63158</v>
      </c>
      <c r="N321" s="4">
        <f t="shared" si="1149"/>
        <v>1962.63158</v>
      </c>
      <c r="O321" s="4">
        <f t="shared" si="1149"/>
        <v>0</v>
      </c>
      <c r="P321" s="4">
        <f t="shared" si="1149"/>
        <v>1962.63158</v>
      </c>
      <c r="Q321" s="5"/>
      <c r="R321" s="5"/>
      <c r="S321" s="5"/>
      <c r="T321" s="5"/>
      <c r="U321" s="5"/>
      <c r="V321" s="5"/>
      <c r="W321" s="5"/>
      <c r="X321" s="5"/>
      <c r="Y321" s="5"/>
      <c r="Z321" s="5"/>
      <c r="AA321" s="5"/>
      <c r="AB321" s="5"/>
      <c r="AC321" s="5"/>
      <c r="AD321" s="5"/>
      <c r="AE321" s="5"/>
      <c r="AF321" s="5"/>
      <c r="AG321" s="5"/>
      <c r="AH321" s="5"/>
      <c r="AI321" s="5"/>
      <c r="AJ321" s="5"/>
      <c r="AK321" s="5"/>
      <c r="AL321" s="5"/>
      <c r="AM321" s="5"/>
      <c r="AN321" s="5"/>
      <c r="AO321" s="95"/>
    </row>
    <row r="322" spans="1:41" ht="31.5" hidden="1" outlineLevel="7" x14ac:dyDescent="0.2">
      <c r="A322" s="103" t="s">
        <v>795</v>
      </c>
      <c r="B322" s="103" t="s">
        <v>92</v>
      </c>
      <c r="C322" s="10" t="s">
        <v>93</v>
      </c>
      <c r="D322" s="5"/>
      <c r="E322" s="5"/>
      <c r="F322" s="5"/>
      <c r="G322" s="5"/>
      <c r="H322" s="5"/>
      <c r="I322" s="5"/>
      <c r="J322" s="5"/>
      <c r="K322" s="5"/>
      <c r="L322" s="5"/>
      <c r="M322" s="5">
        <v>1962.63158</v>
      </c>
      <c r="N322" s="5">
        <f t="shared" ref="N322" si="1151">SUM(L322:M322)</f>
        <v>1962.63158</v>
      </c>
      <c r="O322" s="5"/>
      <c r="P322" s="5">
        <f t="shared" ref="P322" si="1152">SUM(N322:O322)</f>
        <v>1962.63158</v>
      </c>
      <c r="Q322" s="5"/>
      <c r="R322" s="5"/>
      <c r="S322" s="5"/>
      <c r="T322" s="5"/>
      <c r="U322" s="5"/>
      <c r="V322" s="5"/>
      <c r="W322" s="5"/>
      <c r="X322" s="5"/>
      <c r="Y322" s="5"/>
      <c r="Z322" s="5"/>
      <c r="AA322" s="5"/>
      <c r="AB322" s="5"/>
      <c r="AC322" s="5"/>
      <c r="AD322" s="5"/>
      <c r="AE322" s="5"/>
      <c r="AF322" s="5"/>
      <c r="AG322" s="5"/>
      <c r="AH322" s="5"/>
      <c r="AI322" s="5"/>
      <c r="AJ322" s="5"/>
      <c r="AK322" s="5"/>
      <c r="AL322" s="5"/>
      <c r="AM322" s="5"/>
      <c r="AN322" s="5"/>
      <c r="AO322" s="95"/>
    </row>
    <row r="323" spans="1:41" ht="47.25" outlineLevel="7" x14ac:dyDescent="0.2">
      <c r="A323" s="102" t="s">
        <v>795</v>
      </c>
      <c r="B323" s="102"/>
      <c r="C323" s="12" t="s">
        <v>878</v>
      </c>
      <c r="D323" s="5"/>
      <c r="E323" s="5"/>
      <c r="F323" s="5"/>
      <c r="G323" s="5"/>
      <c r="H323" s="5"/>
      <c r="I323" s="5"/>
      <c r="J323" s="5"/>
      <c r="K323" s="5"/>
      <c r="L323" s="5"/>
      <c r="M323" s="5"/>
      <c r="N323" s="5"/>
      <c r="O323" s="4">
        <f t="shared" si="1149"/>
        <v>37290</v>
      </c>
      <c r="P323" s="4">
        <f t="shared" si="1149"/>
        <v>37290</v>
      </c>
      <c r="Q323" s="5"/>
      <c r="R323" s="5"/>
      <c r="S323" s="5"/>
      <c r="T323" s="5"/>
      <c r="U323" s="5"/>
      <c r="V323" s="5"/>
      <c r="W323" s="5"/>
      <c r="X323" s="5"/>
      <c r="Y323" s="5"/>
      <c r="Z323" s="5"/>
      <c r="AA323" s="5"/>
      <c r="AB323" s="5"/>
      <c r="AC323" s="5"/>
      <c r="AD323" s="5"/>
      <c r="AE323" s="5"/>
      <c r="AF323" s="5"/>
      <c r="AG323" s="5"/>
      <c r="AH323" s="5"/>
      <c r="AI323" s="5"/>
      <c r="AJ323" s="5"/>
      <c r="AK323" s="5"/>
      <c r="AL323" s="5"/>
      <c r="AM323" s="5"/>
      <c r="AN323" s="5"/>
      <c r="AO323" s="95"/>
    </row>
    <row r="324" spans="1:41" ht="31.5" outlineLevel="7" x14ac:dyDescent="0.2">
      <c r="A324" s="103" t="s">
        <v>795</v>
      </c>
      <c r="B324" s="103" t="s">
        <v>92</v>
      </c>
      <c r="C324" s="10" t="s">
        <v>93</v>
      </c>
      <c r="D324" s="5"/>
      <c r="E324" s="5"/>
      <c r="F324" s="5"/>
      <c r="G324" s="5"/>
      <c r="H324" s="5"/>
      <c r="I324" s="5"/>
      <c r="J324" s="5"/>
      <c r="K324" s="5"/>
      <c r="L324" s="5"/>
      <c r="M324" s="5"/>
      <c r="N324" s="5"/>
      <c r="O324" s="5">
        <v>37290</v>
      </c>
      <c r="P324" s="5">
        <f t="shared" ref="P324" si="1153">SUM(N324:O324)</f>
        <v>37290</v>
      </c>
      <c r="Q324" s="5"/>
      <c r="R324" s="5"/>
      <c r="S324" s="5"/>
      <c r="T324" s="5"/>
      <c r="U324" s="5"/>
      <c r="V324" s="5"/>
      <c r="W324" s="5"/>
      <c r="X324" s="5"/>
      <c r="Y324" s="5"/>
      <c r="Z324" s="5"/>
      <c r="AA324" s="5"/>
      <c r="AB324" s="5"/>
      <c r="AC324" s="5"/>
      <c r="AD324" s="5"/>
      <c r="AE324" s="5"/>
      <c r="AF324" s="5"/>
      <c r="AG324" s="5"/>
      <c r="AH324" s="5"/>
      <c r="AI324" s="5"/>
      <c r="AJ324" s="5"/>
      <c r="AK324" s="5"/>
      <c r="AL324" s="5"/>
      <c r="AM324" s="5"/>
      <c r="AN324" s="5"/>
      <c r="AO324" s="95"/>
    </row>
    <row r="325" spans="1:41" ht="15.75" hidden="1" outlineLevel="4" x14ac:dyDescent="0.25">
      <c r="A325" s="102" t="s">
        <v>267</v>
      </c>
      <c r="B325" s="102"/>
      <c r="C325" s="18" t="s">
        <v>252</v>
      </c>
      <c r="D325" s="4">
        <f>D328+D326</f>
        <v>1095.4000000000001</v>
      </c>
      <c r="E325" s="4">
        <f t="shared" ref="E325" si="1154">E328+E326</f>
        <v>0.8</v>
      </c>
      <c r="F325" s="4">
        <f>F328+F326</f>
        <v>1096.1999999999998</v>
      </c>
      <c r="G325" s="4">
        <f t="shared" ref="G325:L325" si="1155">G328+G326</f>
        <v>0</v>
      </c>
      <c r="H325" s="4">
        <f t="shared" si="1155"/>
        <v>1096.1999999999998</v>
      </c>
      <c r="I325" s="4">
        <f t="shared" si="1155"/>
        <v>0</v>
      </c>
      <c r="J325" s="4">
        <f t="shared" si="1155"/>
        <v>1096.1999999999998</v>
      </c>
      <c r="K325" s="4">
        <f t="shared" si="1155"/>
        <v>0</v>
      </c>
      <c r="L325" s="4">
        <f t="shared" si="1155"/>
        <v>1096.1999999999998</v>
      </c>
      <c r="M325" s="4">
        <f t="shared" ref="M325:N325" si="1156">M328+M326</f>
        <v>0</v>
      </c>
      <c r="N325" s="4">
        <f t="shared" si="1156"/>
        <v>1096.1999999999998</v>
      </c>
      <c r="O325" s="4">
        <f t="shared" ref="O325:P325" si="1157">O328+O326</f>
        <v>0</v>
      </c>
      <c r="P325" s="4">
        <f t="shared" si="1157"/>
        <v>1096.1999999999998</v>
      </c>
      <c r="Q325" s="4">
        <f>Q328+Q326</f>
        <v>971.7</v>
      </c>
      <c r="R325" s="4">
        <f t="shared" ref="R325:Y325" si="1158">R328+R326</f>
        <v>0</v>
      </c>
      <c r="S325" s="4">
        <f t="shared" si="1158"/>
        <v>971.7</v>
      </c>
      <c r="T325" s="4">
        <f t="shared" si="1158"/>
        <v>0</v>
      </c>
      <c r="U325" s="4">
        <f t="shared" si="1158"/>
        <v>971.7</v>
      </c>
      <c r="V325" s="4">
        <f t="shared" si="1158"/>
        <v>0</v>
      </c>
      <c r="W325" s="4">
        <f t="shared" si="1158"/>
        <v>971.7</v>
      </c>
      <c r="X325" s="4">
        <f t="shared" si="1158"/>
        <v>0</v>
      </c>
      <c r="Y325" s="4">
        <f t="shared" si="1158"/>
        <v>971.7</v>
      </c>
      <c r="Z325" s="4">
        <f t="shared" ref="Z325:AA325" si="1159">Z328+Z326</f>
        <v>0</v>
      </c>
      <c r="AA325" s="4">
        <f t="shared" si="1159"/>
        <v>971.7</v>
      </c>
      <c r="AB325" s="4">
        <f t="shared" ref="AB325:AC325" si="1160">AB328+AB326</f>
        <v>0</v>
      </c>
      <c r="AC325" s="4">
        <f t="shared" si="1160"/>
        <v>971.7</v>
      </c>
      <c r="AD325" s="4">
        <f>AD328+AD326</f>
        <v>1050.4000000000001</v>
      </c>
      <c r="AE325" s="4">
        <f t="shared" ref="AE325:AH325" si="1161">AE328+AE326</f>
        <v>0</v>
      </c>
      <c r="AF325" s="4">
        <f t="shared" si="1161"/>
        <v>1050.4000000000001</v>
      </c>
      <c r="AG325" s="4">
        <f t="shared" si="1161"/>
        <v>0</v>
      </c>
      <c r="AH325" s="4">
        <f t="shared" si="1161"/>
        <v>1050.4000000000001</v>
      </c>
      <c r="AI325" s="4">
        <f t="shared" ref="AI325:AN325" si="1162">AI328+AI326</f>
        <v>0</v>
      </c>
      <c r="AJ325" s="4">
        <f t="shared" si="1162"/>
        <v>1050.4000000000001</v>
      </c>
      <c r="AK325" s="4">
        <f t="shared" si="1162"/>
        <v>0</v>
      </c>
      <c r="AL325" s="4">
        <f t="shared" si="1162"/>
        <v>1050.4000000000001</v>
      </c>
      <c r="AM325" s="4">
        <f t="shared" si="1162"/>
        <v>0</v>
      </c>
      <c r="AN325" s="4">
        <f t="shared" si="1162"/>
        <v>1050.4000000000001</v>
      </c>
      <c r="AO325" s="95"/>
    </row>
    <row r="326" spans="1:41" ht="47.25" hidden="1" outlineLevel="5" x14ac:dyDescent="0.25">
      <c r="A326" s="102" t="s">
        <v>268</v>
      </c>
      <c r="B326" s="102"/>
      <c r="C326" s="18" t="s">
        <v>765</v>
      </c>
      <c r="D326" s="4">
        <f>D327</f>
        <v>349.9</v>
      </c>
      <c r="E326" s="4">
        <f t="shared" ref="E326:P326" si="1163">E327</f>
        <v>0</v>
      </c>
      <c r="F326" s="4">
        <f t="shared" si="1163"/>
        <v>349.9</v>
      </c>
      <c r="G326" s="4">
        <f t="shared" si="1163"/>
        <v>0</v>
      </c>
      <c r="H326" s="4">
        <f t="shared" si="1163"/>
        <v>349.9</v>
      </c>
      <c r="I326" s="4">
        <f t="shared" si="1163"/>
        <v>0</v>
      </c>
      <c r="J326" s="4">
        <f t="shared" si="1163"/>
        <v>349.9</v>
      </c>
      <c r="K326" s="4">
        <f t="shared" si="1163"/>
        <v>0</v>
      </c>
      <c r="L326" s="4">
        <f t="shared" si="1163"/>
        <v>349.9</v>
      </c>
      <c r="M326" s="4">
        <f t="shared" si="1163"/>
        <v>0</v>
      </c>
      <c r="N326" s="4">
        <f t="shared" si="1163"/>
        <v>349.9</v>
      </c>
      <c r="O326" s="4">
        <f t="shared" si="1163"/>
        <v>0</v>
      </c>
      <c r="P326" s="4">
        <f t="shared" si="1163"/>
        <v>349.9</v>
      </c>
      <c r="Q326" s="4">
        <f>Q327</f>
        <v>291.5</v>
      </c>
      <c r="R326" s="4">
        <f t="shared" ref="R326:AC326" si="1164">R327</f>
        <v>0</v>
      </c>
      <c r="S326" s="4">
        <f t="shared" si="1164"/>
        <v>291.5</v>
      </c>
      <c r="T326" s="4">
        <f t="shared" si="1164"/>
        <v>0</v>
      </c>
      <c r="U326" s="4">
        <f t="shared" si="1164"/>
        <v>291.5</v>
      </c>
      <c r="V326" s="4">
        <f t="shared" si="1164"/>
        <v>0</v>
      </c>
      <c r="W326" s="4">
        <f t="shared" si="1164"/>
        <v>291.5</v>
      </c>
      <c r="X326" s="4">
        <f t="shared" si="1164"/>
        <v>0</v>
      </c>
      <c r="Y326" s="4">
        <f t="shared" si="1164"/>
        <v>291.5</v>
      </c>
      <c r="Z326" s="4">
        <f t="shared" si="1164"/>
        <v>0</v>
      </c>
      <c r="AA326" s="4">
        <f t="shared" si="1164"/>
        <v>291.5</v>
      </c>
      <c r="AB326" s="4">
        <f t="shared" si="1164"/>
        <v>0</v>
      </c>
      <c r="AC326" s="4">
        <f t="shared" si="1164"/>
        <v>291.5</v>
      </c>
      <c r="AD326" s="4">
        <f>AD327</f>
        <v>315.10000000000002</v>
      </c>
      <c r="AE326" s="4">
        <f t="shared" ref="AE326:AN326" si="1165">AE327</f>
        <v>0</v>
      </c>
      <c r="AF326" s="4">
        <f t="shared" si="1165"/>
        <v>315.10000000000002</v>
      </c>
      <c r="AG326" s="4">
        <f t="shared" si="1165"/>
        <v>0</v>
      </c>
      <c r="AH326" s="4">
        <f t="shared" si="1165"/>
        <v>315.10000000000002</v>
      </c>
      <c r="AI326" s="4">
        <f t="shared" si="1165"/>
        <v>0</v>
      </c>
      <c r="AJ326" s="4">
        <f t="shared" si="1165"/>
        <v>315.10000000000002</v>
      </c>
      <c r="AK326" s="4">
        <f t="shared" si="1165"/>
        <v>0</v>
      </c>
      <c r="AL326" s="4">
        <f t="shared" si="1165"/>
        <v>315.10000000000002</v>
      </c>
      <c r="AM326" s="4">
        <f t="shared" si="1165"/>
        <v>0</v>
      </c>
      <c r="AN326" s="4">
        <f t="shared" si="1165"/>
        <v>315.10000000000002</v>
      </c>
      <c r="AO326" s="95"/>
    </row>
    <row r="327" spans="1:41" ht="31.5" hidden="1" outlineLevel="7" x14ac:dyDescent="0.25">
      <c r="A327" s="103" t="s">
        <v>268</v>
      </c>
      <c r="B327" s="103" t="s">
        <v>92</v>
      </c>
      <c r="C327" s="17" t="s">
        <v>93</v>
      </c>
      <c r="D327" s="5">
        <v>349.9</v>
      </c>
      <c r="E327" s="5"/>
      <c r="F327" s="5">
        <f t="shared" ref="F327" si="1166">SUM(D327:E327)</f>
        <v>349.9</v>
      </c>
      <c r="G327" s="5"/>
      <c r="H327" s="5">
        <f t="shared" ref="H327" si="1167">SUM(F327:G327)</f>
        <v>349.9</v>
      </c>
      <c r="I327" s="5"/>
      <c r="J327" s="5">
        <f t="shared" ref="J327" si="1168">SUM(H327:I327)</f>
        <v>349.9</v>
      </c>
      <c r="K327" s="5"/>
      <c r="L327" s="5">
        <f t="shared" ref="L327" si="1169">SUM(J327:K327)</f>
        <v>349.9</v>
      </c>
      <c r="M327" s="5"/>
      <c r="N327" s="5">
        <f t="shared" ref="N327" si="1170">SUM(L327:M327)</f>
        <v>349.9</v>
      </c>
      <c r="O327" s="5"/>
      <c r="P327" s="5">
        <f t="shared" ref="P327" si="1171">SUM(N327:O327)</f>
        <v>349.9</v>
      </c>
      <c r="Q327" s="5">
        <v>291.5</v>
      </c>
      <c r="R327" s="5"/>
      <c r="S327" s="5">
        <f t="shared" ref="S327" si="1172">SUM(Q327:R327)</f>
        <v>291.5</v>
      </c>
      <c r="T327" s="5"/>
      <c r="U327" s="5">
        <f t="shared" ref="U327" si="1173">SUM(S327:T327)</f>
        <v>291.5</v>
      </c>
      <c r="V327" s="5"/>
      <c r="W327" s="5">
        <f t="shared" ref="W327" si="1174">SUM(U327:V327)</f>
        <v>291.5</v>
      </c>
      <c r="X327" s="5"/>
      <c r="Y327" s="5">
        <f t="shared" ref="Y327" si="1175">SUM(W327:X327)</f>
        <v>291.5</v>
      </c>
      <c r="Z327" s="5"/>
      <c r="AA327" s="5">
        <f t="shared" ref="AA327" si="1176">SUM(Y327:Z327)</f>
        <v>291.5</v>
      </c>
      <c r="AB327" s="5"/>
      <c r="AC327" s="5">
        <f t="shared" ref="AC327" si="1177">SUM(AA327:AB327)</f>
        <v>291.5</v>
      </c>
      <c r="AD327" s="5">
        <v>315.10000000000002</v>
      </c>
      <c r="AE327" s="5"/>
      <c r="AF327" s="5">
        <f t="shared" ref="AF327" si="1178">SUM(AD327:AE327)</f>
        <v>315.10000000000002</v>
      </c>
      <c r="AG327" s="5"/>
      <c r="AH327" s="5">
        <f t="shared" ref="AH327" si="1179">SUM(AF327:AG327)</f>
        <v>315.10000000000002</v>
      </c>
      <c r="AI327" s="5"/>
      <c r="AJ327" s="5">
        <f t="shared" ref="AJ327" si="1180">SUM(AH327:AI327)</f>
        <v>315.10000000000002</v>
      </c>
      <c r="AK327" s="5"/>
      <c r="AL327" s="5">
        <f t="shared" ref="AL327" si="1181">SUM(AJ327:AK327)</f>
        <v>315.10000000000002</v>
      </c>
      <c r="AM327" s="5"/>
      <c r="AN327" s="5">
        <f t="shared" ref="AN327" si="1182">SUM(AL327:AM327)</f>
        <v>315.10000000000002</v>
      </c>
      <c r="AO327" s="95"/>
    </row>
    <row r="328" spans="1:41" ht="47.25" hidden="1" outlineLevel="5" x14ac:dyDescent="0.25">
      <c r="A328" s="102" t="s">
        <v>268</v>
      </c>
      <c r="B328" s="102"/>
      <c r="C328" s="18" t="s">
        <v>580</v>
      </c>
      <c r="D328" s="4">
        <f>D329</f>
        <v>745.5</v>
      </c>
      <c r="E328" s="4">
        <f t="shared" ref="E328:P328" si="1183">E329</f>
        <v>0.8</v>
      </c>
      <c r="F328" s="4">
        <f t="shared" si="1183"/>
        <v>746.3</v>
      </c>
      <c r="G328" s="4">
        <f t="shared" si="1183"/>
        <v>0</v>
      </c>
      <c r="H328" s="4">
        <f t="shared" si="1183"/>
        <v>746.3</v>
      </c>
      <c r="I328" s="4">
        <f t="shared" si="1183"/>
        <v>0</v>
      </c>
      <c r="J328" s="4">
        <f t="shared" si="1183"/>
        <v>746.3</v>
      </c>
      <c r="K328" s="4">
        <f t="shared" si="1183"/>
        <v>0</v>
      </c>
      <c r="L328" s="4">
        <f t="shared" si="1183"/>
        <v>746.3</v>
      </c>
      <c r="M328" s="4">
        <f t="shared" si="1183"/>
        <v>0</v>
      </c>
      <c r="N328" s="4">
        <f t="shared" si="1183"/>
        <v>746.3</v>
      </c>
      <c r="O328" s="4">
        <f t="shared" si="1183"/>
        <v>0</v>
      </c>
      <c r="P328" s="4">
        <f t="shared" si="1183"/>
        <v>746.3</v>
      </c>
      <c r="Q328" s="4">
        <f>Q329</f>
        <v>680.2</v>
      </c>
      <c r="R328" s="4">
        <f t="shared" ref="R328:AC328" si="1184">R329</f>
        <v>0</v>
      </c>
      <c r="S328" s="4">
        <f t="shared" si="1184"/>
        <v>680.2</v>
      </c>
      <c r="T328" s="4">
        <f t="shared" si="1184"/>
        <v>0</v>
      </c>
      <c r="U328" s="4">
        <f t="shared" si="1184"/>
        <v>680.2</v>
      </c>
      <c r="V328" s="4">
        <f t="shared" si="1184"/>
        <v>0</v>
      </c>
      <c r="W328" s="4">
        <f t="shared" si="1184"/>
        <v>680.2</v>
      </c>
      <c r="X328" s="4">
        <f t="shared" si="1184"/>
        <v>0</v>
      </c>
      <c r="Y328" s="4">
        <f t="shared" si="1184"/>
        <v>680.2</v>
      </c>
      <c r="Z328" s="4">
        <f t="shared" si="1184"/>
        <v>0</v>
      </c>
      <c r="AA328" s="4">
        <f t="shared" si="1184"/>
        <v>680.2</v>
      </c>
      <c r="AB328" s="4">
        <f t="shared" si="1184"/>
        <v>0</v>
      </c>
      <c r="AC328" s="4">
        <f t="shared" si="1184"/>
        <v>680.2</v>
      </c>
      <c r="AD328" s="4">
        <f>AD329</f>
        <v>735.3</v>
      </c>
      <c r="AE328" s="4">
        <f t="shared" ref="AE328:AN328" si="1185">AE329</f>
        <v>0</v>
      </c>
      <c r="AF328" s="4">
        <f t="shared" si="1185"/>
        <v>735.3</v>
      </c>
      <c r="AG328" s="4">
        <f t="shared" si="1185"/>
        <v>0</v>
      </c>
      <c r="AH328" s="4">
        <f t="shared" si="1185"/>
        <v>735.3</v>
      </c>
      <c r="AI328" s="4">
        <f t="shared" si="1185"/>
        <v>0</v>
      </c>
      <c r="AJ328" s="4">
        <f t="shared" si="1185"/>
        <v>735.3</v>
      </c>
      <c r="AK328" s="4">
        <f t="shared" si="1185"/>
        <v>0</v>
      </c>
      <c r="AL328" s="4">
        <f t="shared" si="1185"/>
        <v>735.3</v>
      </c>
      <c r="AM328" s="4">
        <f t="shared" si="1185"/>
        <v>0</v>
      </c>
      <c r="AN328" s="4">
        <f t="shared" si="1185"/>
        <v>735.3</v>
      </c>
      <c r="AO328" s="95"/>
    </row>
    <row r="329" spans="1:41" ht="31.5" hidden="1" outlineLevel="7" x14ac:dyDescent="0.25">
      <c r="A329" s="103" t="s">
        <v>268</v>
      </c>
      <c r="B329" s="103" t="s">
        <v>92</v>
      </c>
      <c r="C329" s="17" t="s">
        <v>93</v>
      </c>
      <c r="D329" s="5">
        <v>745.5</v>
      </c>
      <c r="E329" s="5">
        <v>0.8</v>
      </c>
      <c r="F329" s="5">
        <f>SUM(D329:E329)</f>
        <v>746.3</v>
      </c>
      <c r="G329" s="5"/>
      <c r="H329" s="5">
        <f>SUM(F329:G329)</f>
        <v>746.3</v>
      </c>
      <c r="I329" s="5"/>
      <c r="J329" s="5">
        <f>SUM(H329:I329)</f>
        <v>746.3</v>
      </c>
      <c r="K329" s="5"/>
      <c r="L329" s="5">
        <f>SUM(J329:K329)</f>
        <v>746.3</v>
      </c>
      <c r="M329" s="5"/>
      <c r="N329" s="5">
        <f>SUM(L329:M329)</f>
        <v>746.3</v>
      </c>
      <c r="O329" s="5"/>
      <c r="P329" s="5">
        <f>SUM(N329:O329)</f>
        <v>746.3</v>
      </c>
      <c r="Q329" s="5">
        <v>680.2</v>
      </c>
      <c r="R329" s="5"/>
      <c r="S329" s="5">
        <f t="shared" ref="S329" si="1186">SUM(Q329:R329)</f>
        <v>680.2</v>
      </c>
      <c r="T329" s="5"/>
      <c r="U329" s="5">
        <f>SUM(S329:T329)</f>
        <v>680.2</v>
      </c>
      <c r="V329" s="5"/>
      <c r="W329" s="5">
        <f>SUM(U329:V329)</f>
        <v>680.2</v>
      </c>
      <c r="X329" s="5"/>
      <c r="Y329" s="5">
        <f>SUM(W329:X329)</f>
        <v>680.2</v>
      </c>
      <c r="Z329" s="5"/>
      <c r="AA329" s="5">
        <f>SUM(Y329:Z329)</f>
        <v>680.2</v>
      </c>
      <c r="AB329" s="5"/>
      <c r="AC329" s="5">
        <f>SUM(AA329:AB329)</f>
        <v>680.2</v>
      </c>
      <c r="AD329" s="5">
        <v>735.3</v>
      </c>
      <c r="AE329" s="5"/>
      <c r="AF329" s="5">
        <f t="shared" ref="AF329" si="1187">SUM(AD329:AE329)</f>
        <v>735.3</v>
      </c>
      <c r="AG329" s="5"/>
      <c r="AH329" s="5">
        <f>SUM(AF329:AG329)</f>
        <v>735.3</v>
      </c>
      <c r="AI329" s="5"/>
      <c r="AJ329" s="5">
        <f>SUM(AH329:AI329)</f>
        <v>735.3</v>
      </c>
      <c r="AK329" s="5"/>
      <c r="AL329" s="5">
        <f>SUM(AJ329:AK329)</f>
        <v>735.3</v>
      </c>
      <c r="AM329" s="5"/>
      <c r="AN329" s="5">
        <f>SUM(AL329:AM329)</f>
        <v>735.3</v>
      </c>
      <c r="AO329" s="95"/>
    </row>
    <row r="330" spans="1:41" ht="47.25" hidden="1" outlineLevel="7" x14ac:dyDescent="0.2">
      <c r="A330" s="7" t="s">
        <v>701</v>
      </c>
      <c r="B330" s="7"/>
      <c r="C330" s="31" t="s">
        <v>700</v>
      </c>
      <c r="D330" s="5"/>
      <c r="E330" s="5"/>
      <c r="F330" s="5"/>
      <c r="G330" s="4">
        <f t="shared" ref="G330:P333" si="1188">G331</f>
        <v>1601.6</v>
      </c>
      <c r="H330" s="4">
        <f t="shared" si="1188"/>
        <v>1601.6</v>
      </c>
      <c r="I330" s="4">
        <f t="shared" si="1188"/>
        <v>0</v>
      </c>
      <c r="J330" s="4">
        <f t="shared" si="1188"/>
        <v>1601.6</v>
      </c>
      <c r="K330" s="4">
        <f>K331+K333</f>
        <v>4804.8</v>
      </c>
      <c r="L330" s="4">
        <f t="shared" ref="L330:AI330" si="1189">L331+L333</f>
        <v>6406.4</v>
      </c>
      <c r="M330" s="4">
        <f>M331+M333</f>
        <v>0</v>
      </c>
      <c r="N330" s="4">
        <f t="shared" ref="N330:P330" si="1190">N331+N333</f>
        <v>6406.4</v>
      </c>
      <c r="O330" s="4">
        <f>O331+O333</f>
        <v>0</v>
      </c>
      <c r="P330" s="4">
        <f t="shared" si="1190"/>
        <v>6406.4</v>
      </c>
      <c r="Q330" s="4">
        <f t="shared" si="1189"/>
        <v>0</v>
      </c>
      <c r="R330" s="4">
        <f t="shared" si="1189"/>
        <v>0</v>
      </c>
      <c r="S330" s="4">
        <f t="shared" si="1189"/>
        <v>0</v>
      </c>
      <c r="T330" s="4">
        <f t="shared" si="1189"/>
        <v>0</v>
      </c>
      <c r="U330" s="4">
        <f t="shared" si="1189"/>
        <v>0</v>
      </c>
      <c r="V330" s="4">
        <f t="shared" si="1189"/>
        <v>0</v>
      </c>
      <c r="W330" s="4">
        <f t="shared" si="1189"/>
        <v>0</v>
      </c>
      <c r="X330" s="4">
        <f t="shared" si="1189"/>
        <v>0</v>
      </c>
      <c r="Y330" s="4"/>
      <c r="Z330" s="4">
        <f t="shared" ref="Z330:AB330" si="1191">Z331+Z333</f>
        <v>0</v>
      </c>
      <c r="AA330" s="4"/>
      <c r="AB330" s="4">
        <f t="shared" si="1191"/>
        <v>0</v>
      </c>
      <c r="AC330" s="4"/>
      <c r="AD330" s="4">
        <f t="shared" si="1189"/>
        <v>0</v>
      </c>
      <c r="AE330" s="4">
        <f t="shared" si="1189"/>
        <v>0</v>
      </c>
      <c r="AF330" s="4">
        <f t="shared" si="1189"/>
        <v>0</v>
      </c>
      <c r="AG330" s="4">
        <f t="shared" si="1189"/>
        <v>0</v>
      </c>
      <c r="AH330" s="4">
        <f t="shared" si="1189"/>
        <v>0</v>
      </c>
      <c r="AI330" s="4">
        <f t="shared" si="1189"/>
        <v>0</v>
      </c>
      <c r="AJ330" s="4"/>
      <c r="AK330" s="4">
        <f t="shared" ref="AK330" si="1192">AK331+AK333</f>
        <v>0</v>
      </c>
      <c r="AL330" s="4"/>
      <c r="AM330" s="4">
        <f t="shared" ref="AM330" si="1193">AM331+AM333</f>
        <v>0</v>
      </c>
      <c r="AN330" s="4"/>
      <c r="AO330" s="95"/>
    </row>
    <row r="331" spans="1:41" ht="63" hidden="1" outlineLevel="7" x14ac:dyDescent="0.2">
      <c r="A331" s="7" t="s">
        <v>702</v>
      </c>
      <c r="B331" s="7"/>
      <c r="C331" s="31" t="s">
        <v>766</v>
      </c>
      <c r="D331" s="5"/>
      <c r="E331" s="5"/>
      <c r="F331" s="5"/>
      <c r="G331" s="4">
        <f t="shared" si="1188"/>
        <v>1601.6</v>
      </c>
      <c r="H331" s="4">
        <f t="shared" si="1188"/>
        <v>1601.6</v>
      </c>
      <c r="I331" s="4">
        <f t="shared" si="1188"/>
        <v>0</v>
      </c>
      <c r="J331" s="4">
        <f t="shared" si="1188"/>
        <v>1601.6</v>
      </c>
      <c r="K331" s="4">
        <f t="shared" si="1188"/>
        <v>0</v>
      </c>
      <c r="L331" s="4">
        <f t="shared" si="1188"/>
        <v>1601.6</v>
      </c>
      <c r="M331" s="4">
        <f t="shared" si="1188"/>
        <v>0</v>
      </c>
      <c r="N331" s="4">
        <f t="shared" si="1188"/>
        <v>1601.6</v>
      </c>
      <c r="O331" s="4">
        <f t="shared" si="1188"/>
        <v>0</v>
      </c>
      <c r="P331" s="4">
        <f t="shared" si="1188"/>
        <v>1601.6</v>
      </c>
      <c r="Q331" s="5"/>
      <c r="R331" s="5"/>
      <c r="S331" s="5"/>
      <c r="T331" s="5"/>
      <c r="U331" s="5"/>
      <c r="V331" s="4">
        <f t="shared" ref="V331:W331" si="1194">V332</f>
        <v>0</v>
      </c>
      <c r="W331" s="4">
        <f t="shared" si="1194"/>
        <v>0</v>
      </c>
      <c r="X331" s="5"/>
      <c r="Y331" s="5"/>
      <c r="Z331" s="5"/>
      <c r="AA331" s="5"/>
      <c r="AB331" s="5"/>
      <c r="AC331" s="5"/>
      <c r="AD331" s="5"/>
      <c r="AE331" s="5"/>
      <c r="AF331" s="5"/>
      <c r="AG331" s="5"/>
      <c r="AH331" s="5"/>
      <c r="AI331" s="5"/>
      <c r="AJ331" s="5"/>
      <c r="AK331" s="5"/>
      <c r="AL331" s="5"/>
      <c r="AM331" s="5"/>
      <c r="AN331" s="5"/>
      <c r="AO331" s="95"/>
    </row>
    <row r="332" spans="1:41" ht="31.5" hidden="1" outlineLevel="7" x14ac:dyDescent="0.2">
      <c r="A332" s="6" t="s">
        <v>702</v>
      </c>
      <c r="B332" s="6" t="s">
        <v>92</v>
      </c>
      <c r="C332" s="19" t="s">
        <v>584</v>
      </c>
      <c r="D332" s="5"/>
      <c r="E332" s="5"/>
      <c r="F332" s="5"/>
      <c r="G332" s="5">
        <v>1601.6</v>
      </c>
      <c r="H332" s="5">
        <f t="shared" ref="H332" si="1195">SUM(F332:G332)</f>
        <v>1601.6</v>
      </c>
      <c r="I332" s="5"/>
      <c r="J332" s="5">
        <f t="shared" ref="J332:L332" si="1196">SUM(H332:I332)</f>
        <v>1601.6</v>
      </c>
      <c r="K332" s="5"/>
      <c r="L332" s="5">
        <f t="shared" si="1196"/>
        <v>1601.6</v>
      </c>
      <c r="M332" s="5"/>
      <c r="N332" s="5">
        <f t="shared" ref="N332" si="1197">SUM(L332:M332)</f>
        <v>1601.6</v>
      </c>
      <c r="O332" s="5"/>
      <c r="P332" s="5">
        <f t="shared" ref="P332" si="1198">SUM(N332:O332)</f>
        <v>1601.6</v>
      </c>
      <c r="Q332" s="5"/>
      <c r="R332" s="5"/>
      <c r="S332" s="5"/>
      <c r="T332" s="5"/>
      <c r="U332" s="5"/>
      <c r="V332" s="5"/>
      <c r="W332" s="5">
        <f t="shared" ref="W332" si="1199">SUM(U332:V332)</f>
        <v>0</v>
      </c>
      <c r="X332" s="5"/>
      <c r="Y332" s="5"/>
      <c r="Z332" s="5"/>
      <c r="AA332" s="5"/>
      <c r="AB332" s="5"/>
      <c r="AC332" s="5"/>
      <c r="AD332" s="5"/>
      <c r="AE332" s="5"/>
      <c r="AF332" s="5"/>
      <c r="AG332" s="5"/>
      <c r="AH332" s="5"/>
      <c r="AI332" s="5"/>
      <c r="AJ332" s="5"/>
      <c r="AK332" s="5"/>
      <c r="AL332" s="5"/>
      <c r="AM332" s="5"/>
      <c r="AN332" s="5"/>
      <c r="AO332" s="95"/>
    </row>
    <row r="333" spans="1:41" ht="63" hidden="1" outlineLevel="7" x14ac:dyDescent="0.2">
      <c r="A333" s="7" t="s">
        <v>702</v>
      </c>
      <c r="B333" s="7"/>
      <c r="C333" s="31" t="s">
        <v>747</v>
      </c>
      <c r="D333" s="5"/>
      <c r="E333" s="5"/>
      <c r="F333" s="5"/>
      <c r="G333" s="5"/>
      <c r="H333" s="5"/>
      <c r="I333" s="5"/>
      <c r="J333" s="5"/>
      <c r="K333" s="4">
        <f t="shared" si="1188"/>
        <v>4804.8</v>
      </c>
      <c r="L333" s="4">
        <f t="shared" si="1188"/>
        <v>4804.8</v>
      </c>
      <c r="M333" s="4">
        <f t="shared" si="1188"/>
        <v>0</v>
      </c>
      <c r="N333" s="4">
        <f t="shared" si="1188"/>
        <v>4804.8</v>
      </c>
      <c r="O333" s="4">
        <f t="shared" si="1188"/>
        <v>0</v>
      </c>
      <c r="P333" s="4">
        <f t="shared" si="1188"/>
        <v>4804.8</v>
      </c>
      <c r="Q333" s="5"/>
      <c r="R333" s="5"/>
      <c r="S333" s="5"/>
      <c r="T333" s="5"/>
      <c r="U333" s="5"/>
      <c r="V333" s="5"/>
      <c r="W333" s="5"/>
      <c r="X333" s="5"/>
      <c r="Y333" s="5"/>
      <c r="Z333" s="5"/>
      <c r="AA333" s="5"/>
      <c r="AB333" s="5"/>
      <c r="AC333" s="5"/>
      <c r="AD333" s="5"/>
      <c r="AE333" s="5"/>
      <c r="AF333" s="5"/>
      <c r="AG333" s="5"/>
      <c r="AH333" s="5"/>
      <c r="AI333" s="5"/>
      <c r="AJ333" s="5"/>
      <c r="AK333" s="5"/>
      <c r="AL333" s="5"/>
      <c r="AM333" s="5"/>
      <c r="AN333" s="5"/>
      <c r="AO333" s="95"/>
    </row>
    <row r="334" spans="1:41" ht="31.5" hidden="1" outlineLevel="7" x14ac:dyDescent="0.2">
      <c r="A334" s="6" t="s">
        <v>702</v>
      </c>
      <c r="B334" s="6" t="s">
        <v>92</v>
      </c>
      <c r="C334" s="19" t="s">
        <v>584</v>
      </c>
      <c r="D334" s="5"/>
      <c r="E334" s="5"/>
      <c r="F334" s="5"/>
      <c r="G334" s="5"/>
      <c r="H334" s="5"/>
      <c r="I334" s="5"/>
      <c r="J334" s="5"/>
      <c r="K334" s="5">
        <v>4804.8</v>
      </c>
      <c r="L334" s="5">
        <f t="shared" ref="L334" si="1200">SUM(J334:K334)</f>
        <v>4804.8</v>
      </c>
      <c r="M334" s="5"/>
      <c r="N334" s="5">
        <f t="shared" ref="N334" si="1201">SUM(L334:M334)</f>
        <v>4804.8</v>
      </c>
      <c r="O334" s="5"/>
      <c r="P334" s="5">
        <f t="shared" ref="P334" si="1202">SUM(N334:O334)</f>
        <v>4804.8</v>
      </c>
      <c r="Q334" s="5"/>
      <c r="R334" s="5"/>
      <c r="S334" s="5"/>
      <c r="T334" s="5"/>
      <c r="U334" s="5"/>
      <c r="V334" s="5"/>
      <c r="W334" s="5"/>
      <c r="X334" s="5"/>
      <c r="Y334" s="5"/>
      <c r="Z334" s="5"/>
      <c r="AA334" s="5"/>
      <c r="AB334" s="5"/>
      <c r="AC334" s="5"/>
      <c r="AD334" s="5"/>
      <c r="AE334" s="5"/>
      <c r="AF334" s="5"/>
      <c r="AG334" s="5"/>
      <c r="AH334" s="5"/>
      <c r="AI334" s="5"/>
      <c r="AJ334" s="5"/>
      <c r="AK334" s="5"/>
      <c r="AL334" s="5"/>
      <c r="AM334" s="5"/>
      <c r="AN334" s="5"/>
      <c r="AO334" s="95"/>
    </row>
    <row r="335" spans="1:41" ht="31.5" hidden="1" outlineLevel="4" x14ac:dyDescent="0.25">
      <c r="A335" s="102" t="s">
        <v>269</v>
      </c>
      <c r="B335" s="102"/>
      <c r="C335" s="18" t="s">
        <v>621</v>
      </c>
      <c r="D335" s="4">
        <f>D336+D340+D338</f>
        <v>38335</v>
      </c>
      <c r="E335" s="4">
        <f t="shared" ref="E335:AH335" si="1203">E336+E340+E338</f>
        <v>0</v>
      </c>
      <c r="F335" s="4">
        <f t="shared" si="1203"/>
        <v>38335</v>
      </c>
      <c r="G335" s="4">
        <f t="shared" si="1203"/>
        <v>0</v>
      </c>
      <c r="H335" s="4">
        <f t="shared" si="1203"/>
        <v>38335</v>
      </c>
      <c r="I335" s="4">
        <f t="shared" si="1203"/>
        <v>0</v>
      </c>
      <c r="J335" s="4">
        <f t="shared" si="1203"/>
        <v>38335</v>
      </c>
      <c r="K335" s="4">
        <f t="shared" ref="K335:L335" si="1204">K336+K340+K338</f>
        <v>0</v>
      </c>
      <c r="L335" s="4">
        <f t="shared" si="1204"/>
        <v>38335</v>
      </c>
      <c r="M335" s="4">
        <f t="shared" ref="M335:N335" si="1205">M336+M340+M338</f>
        <v>0</v>
      </c>
      <c r="N335" s="4">
        <f t="shared" si="1205"/>
        <v>38335</v>
      </c>
      <c r="O335" s="4">
        <f t="shared" ref="O335:P335" si="1206">O336+O340+O338</f>
        <v>0</v>
      </c>
      <c r="P335" s="4">
        <f t="shared" si="1206"/>
        <v>38335</v>
      </c>
      <c r="Q335" s="4">
        <f t="shared" si="1203"/>
        <v>38335</v>
      </c>
      <c r="R335" s="4">
        <f t="shared" si="1203"/>
        <v>0</v>
      </c>
      <c r="S335" s="4">
        <f t="shared" si="1203"/>
        <v>38335</v>
      </c>
      <c r="T335" s="4">
        <f t="shared" si="1203"/>
        <v>0</v>
      </c>
      <c r="U335" s="4">
        <f t="shared" si="1203"/>
        <v>38335</v>
      </c>
      <c r="V335" s="4">
        <f t="shared" si="1203"/>
        <v>0</v>
      </c>
      <c r="W335" s="4">
        <f t="shared" si="1203"/>
        <v>38335</v>
      </c>
      <c r="X335" s="4">
        <f t="shared" si="1203"/>
        <v>0</v>
      </c>
      <c r="Y335" s="4">
        <f t="shared" si="1203"/>
        <v>38335</v>
      </c>
      <c r="Z335" s="4">
        <f t="shared" ref="Z335:AA335" si="1207">Z336+Z340+Z338</f>
        <v>0</v>
      </c>
      <c r="AA335" s="4">
        <f t="shared" si="1207"/>
        <v>38335</v>
      </c>
      <c r="AB335" s="4">
        <f t="shared" ref="AB335:AC335" si="1208">AB336+AB340+AB338</f>
        <v>0</v>
      </c>
      <c r="AC335" s="4">
        <f t="shared" si="1208"/>
        <v>38335</v>
      </c>
      <c r="AD335" s="4">
        <f t="shared" si="1203"/>
        <v>42594.400000000001</v>
      </c>
      <c r="AE335" s="4">
        <f t="shared" si="1203"/>
        <v>0</v>
      </c>
      <c r="AF335" s="4">
        <f t="shared" si="1203"/>
        <v>42594.400000000001</v>
      </c>
      <c r="AG335" s="4">
        <f t="shared" si="1203"/>
        <v>0</v>
      </c>
      <c r="AH335" s="4">
        <f t="shared" si="1203"/>
        <v>42594.400000000001</v>
      </c>
      <c r="AI335" s="4">
        <f t="shared" ref="AI335:AN335" si="1209">AI336+AI340+AI338</f>
        <v>0</v>
      </c>
      <c r="AJ335" s="4">
        <f t="shared" si="1209"/>
        <v>42594.400000000001</v>
      </c>
      <c r="AK335" s="4">
        <f t="shared" si="1209"/>
        <v>0</v>
      </c>
      <c r="AL335" s="4">
        <f t="shared" si="1209"/>
        <v>42594.400000000001</v>
      </c>
      <c r="AM335" s="4">
        <f t="shared" si="1209"/>
        <v>0</v>
      </c>
      <c r="AN335" s="4">
        <f t="shared" si="1209"/>
        <v>42594.400000000001</v>
      </c>
      <c r="AO335" s="95"/>
    </row>
    <row r="336" spans="1:41" ht="47.25" hidden="1" outlineLevel="5" x14ac:dyDescent="0.25">
      <c r="A336" s="102" t="s">
        <v>270</v>
      </c>
      <c r="B336" s="102"/>
      <c r="C336" s="18" t="s">
        <v>767</v>
      </c>
      <c r="D336" s="4">
        <f>D337</f>
        <v>3833.5</v>
      </c>
      <c r="E336" s="4">
        <f t="shared" ref="E336:AN336" si="1210">E337</f>
        <v>0</v>
      </c>
      <c r="F336" s="4">
        <f t="shared" si="1210"/>
        <v>3833.5</v>
      </c>
      <c r="G336" s="4">
        <f t="shared" si="1210"/>
        <v>0</v>
      </c>
      <c r="H336" s="4">
        <f t="shared" si="1210"/>
        <v>3833.5</v>
      </c>
      <c r="I336" s="4">
        <f t="shared" si="1210"/>
        <v>0</v>
      </c>
      <c r="J336" s="4">
        <f t="shared" si="1210"/>
        <v>3833.5</v>
      </c>
      <c r="K336" s="4">
        <f t="shared" si="1210"/>
        <v>0</v>
      </c>
      <c r="L336" s="4">
        <f t="shared" si="1210"/>
        <v>3833.5</v>
      </c>
      <c r="M336" s="4">
        <f t="shared" si="1210"/>
        <v>0</v>
      </c>
      <c r="N336" s="4">
        <f t="shared" si="1210"/>
        <v>3833.5</v>
      </c>
      <c r="O336" s="4">
        <f t="shared" si="1210"/>
        <v>0</v>
      </c>
      <c r="P336" s="4">
        <f t="shared" si="1210"/>
        <v>3833.5</v>
      </c>
      <c r="Q336" s="4">
        <f t="shared" si="1210"/>
        <v>3833.5</v>
      </c>
      <c r="R336" s="4">
        <f t="shared" si="1210"/>
        <v>0</v>
      </c>
      <c r="S336" s="4">
        <f t="shared" si="1210"/>
        <v>3833.5</v>
      </c>
      <c r="T336" s="4">
        <f t="shared" si="1210"/>
        <v>0</v>
      </c>
      <c r="U336" s="4">
        <f t="shared" si="1210"/>
        <v>3833.5</v>
      </c>
      <c r="V336" s="4">
        <f t="shared" si="1210"/>
        <v>0</v>
      </c>
      <c r="W336" s="4">
        <f t="shared" si="1210"/>
        <v>3833.5</v>
      </c>
      <c r="X336" s="4">
        <f t="shared" si="1210"/>
        <v>0</v>
      </c>
      <c r="Y336" s="4">
        <f t="shared" si="1210"/>
        <v>3833.5</v>
      </c>
      <c r="Z336" s="4">
        <f t="shared" si="1210"/>
        <v>0</v>
      </c>
      <c r="AA336" s="4">
        <f t="shared" si="1210"/>
        <v>3833.5</v>
      </c>
      <c r="AB336" s="4">
        <f t="shared" si="1210"/>
        <v>0</v>
      </c>
      <c r="AC336" s="4">
        <f t="shared" si="1210"/>
        <v>3833.5</v>
      </c>
      <c r="AD336" s="4">
        <f t="shared" si="1210"/>
        <v>4259.3999999999996</v>
      </c>
      <c r="AE336" s="4">
        <f t="shared" si="1210"/>
        <v>0</v>
      </c>
      <c r="AF336" s="4">
        <f t="shared" si="1210"/>
        <v>4259.3999999999996</v>
      </c>
      <c r="AG336" s="4">
        <f t="shared" si="1210"/>
        <v>0</v>
      </c>
      <c r="AH336" s="4">
        <f t="shared" si="1210"/>
        <v>4259.3999999999996</v>
      </c>
      <c r="AI336" s="4">
        <f t="shared" si="1210"/>
        <v>0</v>
      </c>
      <c r="AJ336" s="4">
        <f t="shared" si="1210"/>
        <v>4259.3999999999996</v>
      </c>
      <c r="AK336" s="4">
        <f t="shared" si="1210"/>
        <v>0</v>
      </c>
      <c r="AL336" s="4">
        <f t="shared" si="1210"/>
        <v>4259.3999999999996</v>
      </c>
      <c r="AM336" s="4">
        <f t="shared" si="1210"/>
        <v>0</v>
      </c>
      <c r="AN336" s="4">
        <f t="shared" si="1210"/>
        <v>4259.3999999999996</v>
      </c>
      <c r="AO336" s="95"/>
    </row>
    <row r="337" spans="1:41" ht="31.5" hidden="1" outlineLevel="7" x14ac:dyDescent="0.25">
      <c r="A337" s="103" t="s">
        <v>270</v>
      </c>
      <c r="B337" s="103" t="s">
        <v>92</v>
      </c>
      <c r="C337" s="17" t="s">
        <v>93</v>
      </c>
      <c r="D337" s="5">
        <v>3833.5</v>
      </c>
      <c r="E337" s="5"/>
      <c r="F337" s="5">
        <f t="shared" ref="F337" si="1211">SUM(D337:E337)</f>
        <v>3833.5</v>
      </c>
      <c r="G337" s="5"/>
      <c r="H337" s="5">
        <f t="shared" ref="H337" si="1212">SUM(F337:G337)</f>
        <v>3833.5</v>
      </c>
      <c r="I337" s="5"/>
      <c r="J337" s="5">
        <f t="shared" ref="J337" si="1213">SUM(H337:I337)</f>
        <v>3833.5</v>
      </c>
      <c r="K337" s="5"/>
      <c r="L337" s="5">
        <f t="shared" ref="L337" si="1214">SUM(J337:K337)</f>
        <v>3833.5</v>
      </c>
      <c r="M337" s="5"/>
      <c r="N337" s="5">
        <f t="shared" ref="N337" si="1215">SUM(L337:M337)</f>
        <v>3833.5</v>
      </c>
      <c r="O337" s="5"/>
      <c r="P337" s="5">
        <f t="shared" ref="P337" si="1216">SUM(N337:O337)</f>
        <v>3833.5</v>
      </c>
      <c r="Q337" s="5">
        <v>3833.5</v>
      </c>
      <c r="R337" s="5"/>
      <c r="S337" s="5">
        <f t="shared" ref="S337" si="1217">SUM(Q337:R337)</f>
        <v>3833.5</v>
      </c>
      <c r="T337" s="5"/>
      <c r="U337" s="5">
        <f t="shared" ref="U337" si="1218">SUM(S337:T337)</f>
        <v>3833.5</v>
      </c>
      <c r="V337" s="5"/>
      <c r="W337" s="5">
        <f t="shared" ref="W337" si="1219">SUM(U337:V337)</f>
        <v>3833.5</v>
      </c>
      <c r="X337" s="5"/>
      <c r="Y337" s="5">
        <f t="shared" ref="Y337" si="1220">SUM(W337:X337)</f>
        <v>3833.5</v>
      </c>
      <c r="Z337" s="5"/>
      <c r="AA337" s="5">
        <f t="shared" ref="AA337" si="1221">SUM(Y337:Z337)</f>
        <v>3833.5</v>
      </c>
      <c r="AB337" s="5"/>
      <c r="AC337" s="5">
        <f t="shared" ref="AC337" si="1222">SUM(AA337:AB337)</f>
        <v>3833.5</v>
      </c>
      <c r="AD337" s="5">
        <v>4259.3999999999996</v>
      </c>
      <c r="AE337" s="5"/>
      <c r="AF337" s="5">
        <f t="shared" ref="AF337" si="1223">SUM(AD337:AE337)</f>
        <v>4259.3999999999996</v>
      </c>
      <c r="AG337" s="5"/>
      <c r="AH337" s="5">
        <f t="shared" ref="AH337" si="1224">SUM(AF337:AG337)</f>
        <v>4259.3999999999996</v>
      </c>
      <c r="AI337" s="5"/>
      <c r="AJ337" s="5">
        <f t="shared" ref="AJ337" si="1225">SUM(AH337:AI337)</f>
        <v>4259.3999999999996</v>
      </c>
      <c r="AK337" s="5"/>
      <c r="AL337" s="5">
        <f t="shared" ref="AL337" si="1226">SUM(AJ337:AK337)</f>
        <v>4259.3999999999996</v>
      </c>
      <c r="AM337" s="5"/>
      <c r="AN337" s="5">
        <f t="shared" ref="AN337" si="1227">SUM(AL337:AM337)</f>
        <v>4259.3999999999996</v>
      </c>
      <c r="AO337" s="95"/>
    </row>
    <row r="338" spans="1:41" ht="47.25" hidden="1" outlineLevel="7" x14ac:dyDescent="0.25">
      <c r="A338" s="102" t="s">
        <v>270</v>
      </c>
      <c r="B338" s="102"/>
      <c r="C338" s="18" t="s">
        <v>624</v>
      </c>
      <c r="D338" s="4">
        <f>D339</f>
        <v>32776.400000000001</v>
      </c>
      <c r="E338" s="4">
        <f t="shared" ref="E338:AM340" si="1228">E339</f>
        <v>0</v>
      </c>
      <c r="F338" s="4">
        <f t="shared" si="1228"/>
        <v>32776.400000000001</v>
      </c>
      <c r="G338" s="4">
        <f t="shared" si="1228"/>
        <v>0</v>
      </c>
      <c r="H338" s="4">
        <f t="shared" si="1228"/>
        <v>32776.400000000001</v>
      </c>
      <c r="I338" s="4">
        <f t="shared" si="1228"/>
        <v>0</v>
      </c>
      <c r="J338" s="4">
        <f t="shared" si="1228"/>
        <v>32776.400000000001</v>
      </c>
      <c r="K338" s="4">
        <f t="shared" si="1228"/>
        <v>0</v>
      </c>
      <c r="L338" s="4">
        <f t="shared" si="1228"/>
        <v>32776.400000000001</v>
      </c>
      <c r="M338" s="4">
        <f t="shared" si="1228"/>
        <v>0</v>
      </c>
      <c r="N338" s="4">
        <f t="shared" si="1228"/>
        <v>32776.400000000001</v>
      </c>
      <c r="O338" s="4">
        <f t="shared" si="1228"/>
        <v>0</v>
      </c>
      <c r="P338" s="4">
        <f t="shared" si="1228"/>
        <v>32776.400000000001</v>
      </c>
      <c r="Q338" s="4">
        <f t="shared" si="1228"/>
        <v>32776.400000000001</v>
      </c>
      <c r="R338" s="4">
        <f t="shared" si="1228"/>
        <v>0</v>
      </c>
      <c r="S338" s="4">
        <f t="shared" si="1228"/>
        <v>32776.400000000001</v>
      </c>
      <c r="T338" s="4">
        <f t="shared" si="1228"/>
        <v>0</v>
      </c>
      <c r="U338" s="4">
        <f t="shared" si="1228"/>
        <v>32776.400000000001</v>
      </c>
      <c r="V338" s="4">
        <f t="shared" si="1228"/>
        <v>0</v>
      </c>
      <c r="W338" s="4">
        <f t="shared" si="1228"/>
        <v>32776.400000000001</v>
      </c>
      <c r="X338" s="4">
        <f t="shared" si="1228"/>
        <v>0</v>
      </c>
      <c r="Y338" s="4">
        <f t="shared" si="1228"/>
        <v>32776.400000000001</v>
      </c>
      <c r="Z338" s="4">
        <f t="shared" si="1228"/>
        <v>0</v>
      </c>
      <c r="AA338" s="4">
        <f t="shared" si="1228"/>
        <v>32776.400000000001</v>
      </c>
      <c r="AB338" s="4">
        <f t="shared" si="1228"/>
        <v>0</v>
      </c>
      <c r="AC338" s="4">
        <f t="shared" si="1228"/>
        <v>32776.400000000001</v>
      </c>
      <c r="AD338" s="4">
        <f t="shared" si="1228"/>
        <v>36418.300000000003</v>
      </c>
      <c r="AE338" s="4">
        <f t="shared" si="1228"/>
        <v>0</v>
      </c>
      <c r="AF338" s="4">
        <f t="shared" si="1228"/>
        <v>36418.300000000003</v>
      </c>
      <c r="AG338" s="4">
        <f t="shared" si="1228"/>
        <v>0</v>
      </c>
      <c r="AH338" s="4">
        <f t="shared" si="1228"/>
        <v>36418.300000000003</v>
      </c>
      <c r="AI338" s="4">
        <f t="shared" si="1228"/>
        <v>0</v>
      </c>
      <c r="AJ338" s="4">
        <f t="shared" ref="AI338:AJ340" si="1229">AJ339</f>
        <v>36418.300000000003</v>
      </c>
      <c r="AK338" s="4">
        <f t="shared" si="1228"/>
        <v>0</v>
      </c>
      <c r="AL338" s="4">
        <f t="shared" ref="AK338:AL340" si="1230">AL339</f>
        <v>36418.300000000003</v>
      </c>
      <c r="AM338" s="4">
        <f t="shared" si="1228"/>
        <v>0</v>
      </c>
      <c r="AN338" s="4">
        <f t="shared" ref="AM338:AN340" si="1231">AN339</f>
        <v>36418.300000000003</v>
      </c>
      <c r="AO338" s="95"/>
    </row>
    <row r="339" spans="1:41" ht="31.5" hidden="1" outlineLevel="7" x14ac:dyDescent="0.25">
      <c r="A339" s="103" t="s">
        <v>270</v>
      </c>
      <c r="B339" s="103" t="s">
        <v>92</v>
      </c>
      <c r="C339" s="17" t="s">
        <v>93</v>
      </c>
      <c r="D339" s="5">
        <v>32776.400000000001</v>
      </c>
      <c r="E339" s="5"/>
      <c r="F339" s="5">
        <f t="shared" ref="F339" si="1232">SUM(D339:E339)</f>
        <v>32776.400000000001</v>
      </c>
      <c r="G339" s="5"/>
      <c r="H339" s="5">
        <f t="shared" ref="H339" si="1233">SUM(F339:G339)</f>
        <v>32776.400000000001</v>
      </c>
      <c r="I339" s="5"/>
      <c r="J339" s="5">
        <f t="shared" ref="J339" si="1234">SUM(H339:I339)</f>
        <v>32776.400000000001</v>
      </c>
      <c r="K339" s="5"/>
      <c r="L339" s="5">
        <f t="shared" ref="L339" si="1235">SUM(J339:K339)</f>
        <v>32776.400000000001</v>
      </c>
      <c r="M339" s="5"/>
      <c r="N339" s="5">
        <f t="shared" ref="N339" si="1236">SUM(L339:M339)</f>
        <v>32776.400000000001</v>
      </c>
      <c r="O339" s="5"/>
      <c r="P339" s="5">
        <f t="shared" ref="P339" si="1237">SUM(N339:O339)</f>
        <v>32776.400000000001</v>
      </c>
      <c r="Q339" s="5">
        <v>32776.400000000001</v>
      </c>
      <c r="R339" s="5"/>
      <c r="S339" s="5">
        <f t="shared" ref="S339" si="1238">SUM(Q339:R339)</f>
        <v>32776.400000000001</v>
      </c>
      <c r="T339" s="5"/>
      <c r="U339" s="5">
        <f t="shared" ref="U339" si="1239">SUM(S339:T339)</f>
        <v>32776.400000000001</v>
      </c>
      <c r="V339" s="5"/>
      <c r="W339" s="5">
        <f t="shared" ref="W339" si="1240">SUM(U339:V339)</f>
        <v>32776.400000000001</v>
      </c>
      <c r="X339" s="5"/>
      <c r="Y339" s="5">
        <f t="shared" ref="Y339" si="1241">SUM(W339:X339)</f>
        <v>32776.400000000001</v>
      </c>
      <c r="Z339" s="5"/>
      <c r="AA339" s="5">
        <f t="shared" ref="AA339" si="1242">SUM(Y339:Z339)</f>
        <v>32776.400000000001</v>
      </c>
      <c r="AB339" s="5"/>
      <c r="AC339" s="5">
        <f t="shared" ref="AC339" si="1243">SUM(AA339:AB339)</f>
        <v>32776.400000000001</v>
      </c>
      <c r="AD339" s="5">
        <v>36418.300000000003</v>
      </c>
      <c r="AE339" s="5"/>
      <c r="AF339" s="5">
        <f t="shared" ref="AF339" si="1244">SUM(AD339:AE339)</f>
        <v>36418.300000000003</v>
      </c>
      <c r="AG339" s="5"/>
      <c r="AH339" s="5">
        <f t="shared" ref="AH339" si="1245">SUM(AF339:AG339)</f>
        <v>36418.300000000003</v>
      </c>
      <c r="AI339" s="5"/>
      <c r="AJ339" s="5">
        <f t="shared" ref="AJ339" si="1246">SUM(AH339:AI339)</f>
        <v>36418.300000000003</v>
      </c>
      <c r="AK339" s="5"/>
      <c r="AL339" s="5">
        <f t="shared" ref="AL339" si="1247">SUM(AJ339:AK339)</f>
        <v>36418.300000000003</v>
      </c>
      <c r="AM339" s="5"/>
      <c r="AN339" s="5">
        <f t="shared" ref="AN339" si="1248">SUM(AL339:AM339)</f>
        <v>36418.300000000003</v>
      </c>
      <c r="AO339" s="95"/>
    </row>
    <row r="340" spans="1:41" ht="47.25" hidden="1" outlineLevel="5" x14ac:dyDescent="0.25">
      <c r="A340" s="102" t="s">
        <v>270</v>
      </c>
      <c r="B340" s="102"/>
      <c r="C340" s="18" t="s">
        <v>575</v>
      </c>
      <c r="D340" s="4">
        <f>D341</f>
        <v>1725.1</v>
      </c>
      <c r="E340" s="4">
        <f t="shared" ref="E340:J340" si="1249">E341</f>
        <v>0</v>
      </c>
      <c r="F340" s="4">
        <f t="shared" si="1249"/>
        <v>1725.1</v>
      </c>
      <c r="G340" s="4">
        <f t="shared" si="1249"/>
        <v>0</v>
      </c>
      <c r="H340" s="4">
        <f t="shared" si="1249"/>
        <v>1725.1</v>
      </c>
      <c r="I340" s="4">
        <f t="shared" si="1249"/>
        <v>0</v>
      </c>
      <c r="J340" s="4">
        <f t="shared" si="1249"/>
        <v>1725.1</v>
      </c>
      <c r="K340" s="4">
        <f t="shared" si="1228"/>
        <v>0</v>
      </c>
      <c r="L340" s="4">
        <f t="shared" si="1228"/>
        <v>1725.1</v>
      </c>
      <c r="M340" s="4">
        <f t="shared" si="1228"/>
        <v>0</v>
      </c>
      <c r="N340" s="4">
        <f t="shared" si="1228"/>
        <v>1725.1</v>
      </c>
      <c r="O340" s="4">
        <f t="shared" si="1228"/>
        <v>0</v>
      </c>
      <c r="P340" s="4">
        <f t="shared" si="1228"/>
        <v>1725.1</v>
      </c>
      <c r="Q340" s="4">
        <f t="shared" si="1228"/>
        <v>1725.1</v>
      </c>
      <c r="R340" s="4">
        <f t="shared" si="1228"/>
        <v>0</v>
      </c>
      <c r="S340" s="4">
        <f t="shared" si="1228"/>
        <v>1725.1</v>
      </c>
      <c r="T340" s="4">
        <f t="shared" si="1228"/>
        <v>0</v>
      </c>
      <c r="U340" s="4">
        <f t="shared" si="1228"/>
        <v>1725.1</v>
      </c>
      <c r="V340" s="4">
        <f t="shared" si="1228"/>
        <v>0</v>
      </c>
      <c r="W340" s="4">
        <f t="shared" si="1228"/>
        <v>1725.1</v>
      </c>
      <c r="X340" s="4">
        <f t="shared" si="1228"/>
        <v>0</v>
      </c>
      <c r="Y340" s="4">
        <f t="shared" si="1228"/>
        <v>1725.1</v>
      </c>
      <c r="Z340" s="4">
        <f t="shared" si="1228"/>
        <v>0</v>
      </c>
      <c r="AA340" s="4">
        <f t="shared" si="1228"/>
        <v>1725.1</v>
      </c>
      <c r="AB340" s="4">
        <f t="shared" si="1228"/>
        <v>0</v>
      </c>
      <c r="AC340" s="4">
        <f t="shared" si="1228"/>
        <v>1725.1</v>
      </c>
      <c r="AD340" s="4">
        <f t="shared" si="1228"/>
        <v>1916.7</v>
      </c>
      <c r="AE340" s="4">
        <f t="shared" si="1228"/>
        <v>0</v>
      </c>
      <c r="AF340" s="4">
        <f t="shared" si="1228"/>
        <v>1916.7</v>
      </c>
      <c r="AG340" s="4">
        <f t="shared" si="1228"/>
        <v>0</v>
      </c>
      <c r="AH340" s="4">
        <f t="shared" si="1228"/>
        <v>1916.7</v>
      </c>
      <c r="AI340" s="4">
        <f t="shared" si="1229"/>
        <v>0</v>
      </c>
      <c r="AJ340" s="4">
        <f t="shared" si="1229"/>
        <v>1916.7</v>
      </c>
      <c r="AK340" s="4">
        <f t="shared" si="1230"/>
        <v>0</v>
      </c>
      <c r="AL340" s="4">
        <f t="shared" si="1230"/>
        <v>1916.7</v>
      </c>
      <c r="AM340" s="4">
        <f t="shared" si="1231"/>
        <v>0</v>
      </c>
      <c r="AN340" s="4">
        <f t="shared" si="1231"/>
        <v>1916.7</v>
      </c>
      <c r="AO340" s="95"/>
    </row>
    <row r="341" spans="1:41" ht="31.5" hidden="1" outlineLevel="7" x14ac:dyDescent="0.25">
      <c r="A341" s="103" t="s">
        <v>270</v>
      </c>
      <c r="B341" s="103" t="s">
        <v>92</v>
      </c>
      <c r="C341" s="17" t="s">
        <v>93</v>
      </c>
      <c r="D341" s="5">
        <v>1725.1</v>
      </c>
      <c r="E341" s="5"/>
      <c r="F341" s="5">
        <f t="shared" ref="F341" si="1250">SUM(D341:E341)</f>
        <v>1725.1</v>
      </c>
      <c r="G341" s="5"/>
      <c r="H341" s="5">
        <f t="shared" ref="H341" si="1251">SUM(F341:G341)</f>
        <v>1725.1</v>
      </c>
      <c r="I341" s="5"/>
      <c r="J341" s="5">
        <f t="shared" ref="J341" si="1252">SUM(H341:I341)</f>
        <v>1725.1</v>
      </c>
      <c r="K341" s="5"/>
      <c r="L341" s="5">
        <f t="shared" ref="L341" si="1253">SUM(J341:K341)</f>
        <v>1725.1</v>
      </c>
      <c r="M341" s="5"/>
      <c r="N341" s="5">
        <f t="shared" ref="N341" si="1254">SUM(L341:M341)</f>
        <v>1725.1</v>
      </c>
      <c r="O341" s="5"/>
      <c r="P341" s="5">
        <f t="shared" ref="P341" si="1255">SUM(N341:O341)</f>
        <v>1725.1</v>
      </c>
      <c r="Q341" s="5">
        <v>1725.1</v>
      </c>
      <c r="R341" s="5"/>
      <c r="S341" s="5">
        <f t="shared" ref="S341" si="1256">SUM(Q341:R341)</f>
        <v>1725.1</v>
      </c>
      <c r="T341" s="5"/>
      <c r="U341" s="5">
        <f t="shared" ref="U341" si="1257">SUM(S341:T341)</f>
        <v>1725.1</v>
      </c>
      <c r="V341" s="5"/>
      <c r="W341" s="5">
        <f t="shared" ref="W341" si="1258">SUM(U341:V341)</f>
        <v>1725.1</v>
      </c>
      <c r="X341" s="5"/>
      <c r="Y341" s="5">
        <f t="shared" ref="Y341" si="1259">SUM(W341:X341)</f>
        <v>1725.1</v>
      </c>
      <c r="Z341" s="5"/>
      <c r="AA341" s="5">
        <f t="shared" ref="AA341" si="1260">SUM(Y341:Z341)</f>
        <v>1725.1</v>
      </c>
      <c r="AB341" s="5"/>
      <c r="AC341" s="5">
        <f t="shared" ref="AC341" si="1261">SUM(AA341:AB341)</f>
        <v>1725.1</v>
      </c>
      <c r="AD341" s="5">
        <v>1916.7</v>
      </c>
      <c r="AE341" s="5"/>
      <c r="AF341" s="5">
        <f t="shared" ref="AF341" si="1262">SUM(AD341:AE341)</f>
        <v>1916.7</v>
      </c>
      <c r="AG341" s="5"/>
      <c r="AH341" s="5">
        <f t="shared" ref="AH341" si="1263">SUM(AF341:AG341)</f>
        <v>1916.7</v>
      </c>
      <c r="AI341" s="5"/>
      <c r="AJ341" s="5">
        <f t="shared" ref="AJ341" si="1264">SUM(AH341:AI341)</f>
        <v>1916.7</v>
      </c>
      <c r="AK341" s="5"/>
      <c r="AL341" s="5">
        <f t="shared" ref="AL341" si="1265">SUM(AJ341:AK341)</f>
        <v>1916.7</v>
      </c>
      <c r="AM341" s="5"/>
      <c r="AN341" s="5">
        <f t="shared" ref="AN341" si="1266">SUM(AL341:AM341)</f>
        <v>1916.7</v>
      </c>
      <c r="AO341" s="95"/>
    </row>
    <row r="342" spans="1:41" ht="47.25" outlineLevel="3" collapsed="1" x14ac:dyDescent="0.25">
      <c r="A342" s="102" t="s">
        <v>244</v>
      </c>
      <c r="B342" s="102"/>
      <c r="C342" s="18" t="s">
        <v>245</v>
      </c>
      <c r="D342" s="4">
        <f>D343+D352</f>
        <v>7374.5</v>
      </c>
      <c r="E342" s="4">
        <f t="shared" ref="E342:F342" si="1267">E343+E352</f>
        <v>0</v>
      </c>
      <c r="F342" s="4">
        <f t="shared" si="1267"/>
        <v>7374.5</v>
      </c>
      <c r="G342" s="4">
        <f t="shared" ref="G342:AH342" si="1268">G343+G352+G359</f>
        <v>9505.4461300000003</v>
      </c>
      <c r="H342" s="4">
        <f t="shared" si="1268"/>
        <v>16879.94613</v>
      </c>
      <c r="I342" s="4">
        <f t="shared" si="1268"/>
        <v>2052.7973200000001</v>
      </c>
      <c r="J342" s="4">
        <f t="shared" si="1268"/>
        <v>18932.743450000002</v>
      </c>
      <c r="K342" s="4">
        <f t="shared" ref="K342:L342" si="1269">K343+K352+K359</f>
        <v>0</v>
      </c>
      <c r="L342" s="4">
        <f t="shared" si="1269"/>
        <v>18932.743450000002</v>
      </c>
      <c r="M342" s="4">
        <f t="shared" ref="M342:N342" si="1270">M343+M352+M359</f>
        <v>2093.9479999999999</v>
      </c>
      <c r="N342" s="4">
        <f t="shared" si="1270"/>
        <v>21026.691450000002</v>
      </c>
      <c r="O342" s="4">
        <f t="shared" ref="O342:P342" si="1271">O343+O352+O359</f>
        <v>0</v>
      </c>
      <c r="P342" s="4">
        <f t="shared" si="1271"/>
        <v>21026.691450000002</v>
      </c>
      <c r="Q342" s="4">
        <f t="shared" si="1268"/>
        <v>5875</v>
      </c>
      <c r="R342" s="4">
        <f t="shared" si="1268"/>
        <v>0</v>
      </c>
      <c r="S342" s="4">
        <f t="shared" si="1268"/>
        <v>5875</v>
      </c>
      <c r="T342" s="4">
        <f t="shared" si="1268"/>
        <v>0</v>
      </c>
      <c r="U342" s="4">
        <f t="shared" si="1268"/>
        <v>5875</v>
      </c>
      <c r="V342" s="4">
        <f t="shared" si="1268"/>
        <v>0</v>
      </c>
      <c r="W342" s="4">
        <f t="shared" si="1268"/>
        <v>5875</v>
      </c>
      <c r="X342" s="4">
        <f t="shared" si="1268"/>
        <v>0</v>
      </c>
      <c r="Y342" s="4">
        <f t="shared" si="1268"/>
        <v>5875</v>
      </c>
      <c r="Z342" s="4">
        <f t="shared" ref="Z342:AA342" si="1272">Z343+Z352+Z359</f>
        <v>0</v>
      </c>
      <c r="AA342" s="4">
        <f t="shared" si="1272"/>
        <v>5875</v>
      </c>
      <c r="AB342" s="4">
        <f t="shared" ref="AB342:AC342" si="1273">AB343+AB352+AB359</f>
        <v>0</v>
      </c>
      <c r="AC342" s="4">
        <f t="shared" si="1273"/>
        <v>5875</v>
      </c>
      <c r="AD342" s="4">
        <f t="shared" si="1268"/>
        <v>5875</v>
      </c>
      <c r="AE342" s="4">
        <f t="shared" si="1268"/>
        <v>0</v>
      </c>
      <c r="AF342" s="4">
        <f t="shared" si="1268"/>
        <v>5875</v>
      </c>
      <c r="AG342" s="4">
        <f t="shared" si="1268"/>
        <v>0</v>
      </c>
      <c r="AH342" s="4">
        <f t="shared" si="1268"/>
        <v>5875</v>
      </c>
      <c r="AI342" s="4">
        <f t="shared" ref="AI342:AN342" si="1274">AI343+AI352+AI359</f>
        <v>0</v>
      </c>
      <c r="AJ342" s="4">
        <f t="shared" si="1274"/>
        <v>5875</v>
      </c>
      <c r="AK342" s="4">
        <f t="shared" si="1274"/>
        <v>0</v>
      </c>
      <c r="AL342" s="4">
        <f t="shared" si="1274"/>
        <v>5875</v>
      </c>
      <c r="AM342" s="4">
        <f t="shared" si="1274"/>
        <v>0</v>
      </c>
      <c r="AN342" s="4">
        <f t="shared" si="1274"/>
        <v>5875</v>
      </c>
      <c r="AO342" s="95"/>
    </row>
    <row r="343" spans="1:41" ht="35.25" customHeight="1" outlineLevel="4" x14ac:dyDescent="0.25">
      <c r="A343" s="102" t="s">
        <v>246</v>
      </c>
      <c r="B343" s="102"/>
      <c r="C343" s="18" t="s">
        <v>247</v>
      </c>
      <c r="D343" s="4">
        <f>D344+D347</f>
        <v>5874.5</v>
      </c>
      <c r="E343" s="4">
        <f t="shared" ref="E343:F343" si="1275">E344+E347</f>
        <v>0</v>
      </c>
      <c r="F343" s="4">
        <f t="shared" si="1275"/>
        <v>5874.5</v>
      </c>
      <c r="G343" s="4">
        <f>G344+G347+G350</f>
        <v>3736.5076200000003</v>
      </c>
      <c r="H343" s="4">
        <f t="shared" ref="H343:AH343" si="1276">H344+H347+H350</f>
        <v>9611.0076200000003</v>
      </c>
      <c r="I343" s="46">
        <f>I344+I347+I350</f>
        <v>-3.3360000000000001E-2</v>
      </c>
      <c r="J343" s="4">
        <f t="shared" ref="J343:L343" si="1277">J344+J347+J350</f>
        <v>9610.9742600000009</v>
      </c>
      <c r="K343" s="4">
        <f t="shared" si="1277"/>
        <v>0</v>
      </c>
      <c r="L343" s="4">
        <f t="shared" si="1277"/>
        <v>9610.9742600000009</v>
      </c>
      <c r="M343" s="4">
        <f t="shared" ref="M343:N343" si="1278">M344+M347+M350</f>
        <v>2000</v>
      </c>
      <c r="N343" s="4">
        <f t="shared" si="1278"/>
        <v>11610.974260000001</v>
      </c>
      <c r="O343" s="4">
        <f t="shared" ref="O343:P343" si="1279">O344+O347+O350</f>
        <v>0</v>
      </c>
      <c r="P343" s="4">
        <f t="shared" si="1279"/>
        <v>11610.974260000001</v>
      </c>
      <c r="Q343" s="4">
        <f t="shared" si="1276"/>
        <v>5875</v>
      </c>
      <c r="R343" s="4">
        <f t="shared" si="1276"/>
        <v>0</v>
      </c>
      <c r="S343" s="4">
        <f t="shared" si="1276"/>
        <v>5875</v>
      </c>
      <c r="T343" s="4">
        <f t="shared" si="1276"/>
        <v>0</v>
      </c>
      <c r="U343" s="4">
        <f t="shared" si="1276"/>
        <v>5875</v>
      </c>
      <c r="V343" s="4">
        <f>V344+V347+V350</f>
        <v>0</v>
      </c>
      <c r="W343" s="4">
        <f t="shared" ref="W343:Y343" si="1280">W344+W347+W350</f>
        <v>5875</v>
      </c>
      <c r="X343" s="4">
        <f t="shared" si="1280"/>
        <v>0</v>
      </c>
      <c r="Y343" s="4">
        <f t="shared" si="1280"/>
        <v>5875</v>
      </c>
      <c r="Z343" s="4">
        <f t="shared" ref="Z343:AA343" si="1281">Z344+Z347+Z350</f>
        <v>0</v>
      </c>
      <c r="AA343" s="4">
        <f t="shared" si="1281"/>
        <v>5875</v>
      </c>
      <c r="AB343" s="4">
        <f t="shared" ref="AB343:AC343" si="1282">AB344+AB347+AB350</f>
        <v>0</v>
      </c>
      <c r="AC343" s="4">
        <f t="shared" si="1282"/>
        <v>5875</v>
      </c>
      <c r="AD343" s="4">
        <f t="shared" si="1276"/>
        <v>5875</v>
      </c>
      <c r="AE343" s="4">
        <f t="shared" si="1276"/>
        <v>0</v>
      </c>
      <c r="AF343" s="4">
        <f t="shared" si="1276"/>
        <v>5875</v>
      </c>
      <c r="AG343" s="4">
        <f t="shared" si="1276"/>
        <v>0</v>
      </c>
      <c r="AH343" s="4">
        <f t="shared" si="1276"/>
        <v>5875</v>
      </c>
      <c r="AI343" s="4">
        <f t="shared" ref="AI343:AN343" si="1283">AI344+AI347+AI350</f>
        <v>0</v>
      </c>
      <c r="AJ343" s="4">
        <f t="shared" si="1283"/>
        <v>5875</v>
      </c>
      <c r="AK343" s="4">
        <f t="shared" si="1283"/>
        <v>0</v>
      </c>
      <c r="AL343" s="4">
        <f t="shared" si="1283"/>
        <v>5875</v>
      </c>
      <c r="AM343" s="4">
        <f t="shared" si="1283"/>
        <v>0</v>
      </c>
      <c r="AN343" s="4">
        <f t="shared" si="1283"/>
        <v>5875</v>
      </c>
      <c r="AO343" s="95"/>
    </row>
    <row r="344" spans="1:41" ht="49.5" customHeight="1" outlineLevel="5" x14ac:dyDescent="0.25">
      <c r="A344" s="102" t="s">
        <v>248</v>
      </c>
      <c r="B344" s="102"/>
      <c r="C344" s="18" t="s">
        <v>249</v>
      </c>
      <c r="D344" s="4">
        <f>D346</f>
        <v>3874.5</v>
      </c>
      <c r="E344" s="4">
        <f t="shared" ref="E344:F344" si="1284">E346</f>
        <v>0</v>
      </c>
      <c r="F344" s="4">
        <f t="shared" si="1284"/>
        <v>3874.5</v>
      </c>
      <c r="G344" s="4">
        <f>G346+G345</f>
        <v>302.43078000000003</v>
      </c>
      <c r="H344" s="4">
        <f t="shared" ref="H344:AH344" si="1285">H346+H345</f>
        <v>4176.9307800000006</v>
      </c>
      <c r="I344" s="46">
        <f>I346+I345</f>
        <v>0</v>
      </c>
      <c r="J344" s="4">
        <f t="shared" ref="J344:L344" si="1286">J346+J345</f>
        <v>4176.9307800000006</v>
      </c>
      <c r="K344" s="4">
        <f t="shared" si="1286"/>
        <v>0</v>
      </c>
      <c r="L344" s="4">
        <f t="shared" si="1286"/>
        <v>4176.9307800000006</v>
      </c>
      <c r="M344" s="4">
        <f t="shared" ref="M344:N344" si="1287">M346+M345</f>
        <v>2000</v>
      </c>
      <c r="N344" s="4">
        <f t="shared" si="1287"/>
        <v>6176.9307800000006</v>
      </c>
      <c r="O344" s="4">
        <f t="shared" ref="O344:P344" si="1288">O346+O345</f>
        <v>0</v>
      </c>
      <c r="P344" s="4">
        <f t="shared" si="1288"/>
        <v>6176.9307800000006</v>
      </c>
      <c r="Q344" s="4">
        <f t="shared" si="1285"/>
        <v>3875</v>
      </c>
      <c r="R344" s="4">
        <f t="shared" si="1285"/>
        <v>0</v>
      </c>
      <c r="S344" s="4">
        <f t="shared" si="1285"/>
        <v>3875</v>
      </c>
      <c r="T344" s="4">
        <f t="shared" si="1285"/>
        <v>0</v>
      </c>
      <c r="U344" s="4">
        <f t="shared" si="1285"/>
        <v>3875</v>
      </c>
      <c r="V344" s="4">
        <f>V346+V345</f>
        <v>0</v>
      </c>
      <c r="W344" s="4">
        <f t="shared" ref="W344:Y344" si="1289">W346+W345</f>
        <v>3875</v>
      </c>
      <c r="X344" s="4">
        <f t="shared" si="1289"/>
        <v>0</v>
      </c>
      <c r="Y344" s="4">
        <f t="shared" si="1289"/>
        <v>3875</v>
      </c>
      <c r="Z344" s="4">
        <f t="shared" ref="Z344:AA344" si="1290">Z346+Z345</f>
        <v>0</v>
      </c>
      <c r="AA344" s="4">
        <f t="shared" si="1290"/>
        <v>3875</v>
      </c>
      <c r="AB344" s="4">
        <f t="shared" ref="AB344:AC344" si="1291">AB346+AB345</f>
        <v>0</v>
      </c>
      <c r="AC344" s="4">
        <f t="shared" si="1291"/>
        <v>3875</v>
      </c>
      <c r="AD344" s="4">
        <f t="shared" si="1285"/>
        <v>3875</v>
      </c>
      <c r="AE344" s="4">
        <f t="shared" si="1285"/>
        <v>0</v>
      </c>
      <c r="AF344" s="4">
        <f t="shared" si="1285"/>
        <v>3875</v>
      </c>
      <c r="AG344" s="4">
        <f t="shared" si="1285"/>
        <v>0</v>
      </c>
      <c r="AH344" s="4">
        <f t="shared" si="1285"/>
        <v>3875</v>
      </c>
      <c r="AI344" s="4">
        <f t="shared" ref="AI344:AN344" si="1292">AI346+AI345</f>
        <v>0</v>
      </c>
      <c r="AJ344" s="4">
        <f t="shared" si="1292"/>
        <v>3875</v>
      </c>
      <c r="AK344" s="4">
        <f t="shared" si="1292"/>
        <v>0</v>
      </c>
      <c r="AL344" s="4">
        <f t="shared" si="1292"/>
        <v>3875</v>
      </c>
      <c r="AM344" s="4">
        <f t="shared" si="1292"/>
        <v>0</v>
      </c>
      <c r="AN344" s="4">
        <f t="shared" si="1292"/>
        <v>3875</v>
      </c>
      <c r="AO344" s="95"/>
    </row>
    <row r="345" spans="1:41" ht="15.75" outlineLevel="5" x14ac:dyDescent="0.2">
      <c r="A345" s="103" t="s">
        <v>248</v>
      </c>
      <c r="B345" s="6" t="s">
        <v>11</v>
      </c>
      <c r="C345" s="9" t="s">
        <v>591</v>
      </c>
      <c r="D345" s="4"/>
      <c r="E345" s="4"/>
      <c r="F345" s="4"/>
      <c r="G345" s="5">
        <f>104.17804+86.42412+153</f>
        <v>343.60216000000003</v>
      </c>
      <c r="H345" s="5">
        <f t="shared" ref="H345:H346" si="1293">SUM(F345:G345)</f>
        <v>343.60216000000003</v>
      </c>
      <c r="I345" s="16"/>
      <c r="J345" s="5">
        <f t="shared" ref="J345:J346" si="1294">SUM(H345:I345)</f>
        <v>343.60216000000003</v>
      </c>
      <c r="K345" s="4"/>
      <c r="L345" s="5">
        <f t="shared" ref="L345:L346" si="1295">SUM(J345:K345)</f>
        <v>343.60216000000003</v>
      </c>
      <c r="M345" s="4"/>
      <c r="N345" s="5">
        <f t="shared" ref="N345:N346" si="1296">SUM(L345:M345)</f>
        <v>343.60216000000003</v>
      </c>
      <c r="O345" s="5">
        <v>1374.5</v>
      </c>
      <c r="P345" s="5">
        <f t="shared" ref="P345:P346" si="1297">SUM(N345:O345)</f>
        <v>1718.1021599999999</v>
      </c>
      <c r="Q345" s="4"/>
      <c r="R345" s="4"/>
      <c r="S345" s="4"/>
      <c r="T345" s="4"/>
      <c r="U345" s="4"/>
      <c r="V345" s="5"/>
      <c r="W345" s="5">
        <f t="shared" ref="W345:W346" si="1298">SUM(U345:V345)</f>
        <v>0</v>
      </c>
      <c r="X345" s="4"/>
      <c r="Y345" s="4"/>
      <c r="Z345" s="4"/>
      <c r="AA345" s="4"/>
      <c r="AB345" s="4"/>
      <c r="AC345" s="4"/>
      <c r="AD345" s="4"/>
      <c r="AE345" s="4"/>
      <c r="AF345" s="4"/>
      <c r="AG345" s="4"/>
      <c r="AH345" s="4"/>
      <c r="AI345" s="4"/>
      <c r="AJ345" s="4"/>
      <c r="AK345" s="4"/>
      <c r="AL345" s="4"/>
      <c r="AM345" s="4"/>
      <c r="AN345" s="4"/>
      <c r="AO345" s="95"/>
    </row>
    <row r="346" spans="1:41" ht="15.75" outlineLevel="7" x14ac:dyDescent="0.25">
      <c r="A346" s="103" t="s">
        <v>248</v>
      </c>
      <c r="B346" s="103" t="s">
        <v>27</v>
      </c>
      <c r="C346" s="17" t="s">
        <v>28</v>
      </c>
      <c r="D346" s="5">
        <v>3874.5</v>
      </c>
      <c r="E346" s="5"/>
      <c r="F346" s="5">
        <f t="shared" ref="F346" si="1299">SUM(D346:E346)</f>
        <v>3874.5</v>
      </c>
      <c r="G346" s="5">
        <f>46.16767+23.00301+42.65794-153</f>
        <v>-41.171379999999999</v>
      </c>
      <c r="H346" s="5">
        <f t="shared" si="1293"/>
        <v>3833.3286200000002</v>
      </c>
      <c r="I346" s="16"/>
      <c r="J346" s="5">
        <f t="shared" si="1294"/>
        <v>3833.3286200000002</v>
      </c>
      <c r="K346" s="5"/>
      <c r="L346" s="5">
        <f t="shared" si="1295"/>
        <v>3833.3286200000002</v>
      </c>
      <c r="M346" s="5">
        <v>2000</v>
      </c>
      <c r="N346" s="5">
        <f t="shared" si="1296"/>
        <v>5833.3286200000002</v>
      </c>
      <c r="O346" s="5">
        <v>-1374.5</v>
      </c>
      <c r="P346" s="5">
        <f t="shared" si="1297"/>
        <v>4458.8286200000002</v>
      </c>
      <c r="Q346" s="5">
        <v>3875</v>
      </c>
      <c r="R346" s="5"/>
      <c r="S346" s="5">
        <f t="shared" ref="S346" si="1300">SUM(Q346:R346)</f>
        <v>3875</v>
      </c>
      <c r="T346" s="5"/>
      <c r="U346" s="5">
        <f t="shared" ref="U346" si="1301">SUM(S346:T346)</f>
        <v>3875</v>
      </c>
      <c r="V346" s="5"/>
      <c r="W346" s="5">
        <f t="shared" si="1298"/>
        <v>3875</v>
      </c>
      <c r="X346" s="5"/>
      <c r="Y346" s="5">
        <f t="shared" ref="Y346" si="1302">SUM(W346:X346)</f>
        <v>3875</v>
      </c>
      <c r="Z346" s="5"/>
      <c r="AA346" s="5">
        <f t="shared" ref="AA346" si="1303">SUM(Y346:Z346)</f>
        <v>3875</v>
      </c>
      <c r="AB346" s="5"/>
      <c r="AC346" s="5">
        <f t="shared" ref="AC346" si="1304">SUM(AA346:AB346)</f>
        <v>3875</v>
      </c>
      <c r="AD346" s="5">
        <v>3875</v>
      </c>
      <c r="AE346" s="5"/>
      <c r="AF346" s="5">
        <f t="shared" ref="AF346" si="1305">SUM(AD346:AE346)</f>
        <v>3875</v>
      </c>
      <c r="AG346" s="5"/>
      <c r="AH346" s="5">
        <f t="shared" ref="AH346" si="1306">SUM(AF346:AG346)</f>
        <v>3875</v>
      </c>
      <c r="AI346" s="5"/>
      <c r="AJ346" s="5">
        <f t="shared" ref="AJ346" si="1307">SUM(AH346:AI346)</f>
        <v>3875</v>
      </c>
      <c r="AK346" s="5"/>
      <c r="AL346" s="5">
        <f t="shared" ref="AL346" si="1308">SUM(AJ346:AK346)</f>
        <v>3875</v>
      </c>
      <c r="AM346" s="5"/>
      <c r="AN346" s="5">
        <f t="shared" ref="AN346" si="1309">SUM(AL346:AM346)</f>
        <v>3875</v>
      </c>
      <c r="AO346" s="95"/>
    </row>
    <row r="347" spans="1:41" ht="31.5" outlineLevel="5" x14ac:dyDescent="0.25">
      <c r="A347" s="102" t="s">
        <v>250</v>
      </c>
      <c r="B347" s="102"/>
      <c r="C347" s="18" t="s">
        <v>251</v>
      </c>
      <c r="D347" s="4">
        <f>D349</f>
        <v>2000</v>
      </c>
      <c r="E347" s="4">
        <f t="shared" ref="E347:F347" si="1310">E349</f>
        <v>0</v>
      </c>
      <c r="F347" s="4">
        <f t="shared" si="1310"/>
        <v>2000</v>
      </c>
      <c r="G347" s="4">
        <f>G349+G348</f>
        <v>62.406500000000001</v>
      </c>
      <c r="H347" s="4">
        <f t="shared" ref="H347:AH347" si="1311">H349+H348</f>
        <v>2062.4064999999996</v>
      </c>
      <c r="I347" s="46">
        <f>I349+I348</f>
        <v>-3.3360000000000001E-2</v>
      </c>
      <c r="J347" s="4">
        <f t="shared" ref="J347:L347" si="1312">J349+J348</f>
        <v>2062.3731399999997</v>
      </c>
      <c r="K347" s="4">
        <f t="shared" si="1312"/>
        <v>0</v>
      </c>
      <c r="L347" s="4">
        <f t="shared" si="1312"/>
        <v>2062.3731399999997</v>
      </c>
      <c r="M347" s="4">
        <f t="shared" ref="M347:N347" si="1313">M349+M348</f>
        <v>0</v>
      </c>
      <c r="N347" s="4">
        <f t="shared" si="1313"/>
        <v>2062.3731399999997</v>
      </c>
      <c r="O347" s="4">
        <f t="shared" ref="O347:P347" si="1314">O349+O348</f>
        <v>0</v>
      </c>
      <c r="P347" s="4">
        <f t="shared" si="1314"/>
        <v>2062.3731399999997</v>
      </c>
      <c r="Q347" s="4">
        <f t="shared" si="1311"/>
        <v>2000</v>
      </c>
      <c r="R347" s="4">
        <f t="shared" si="1311"/>
        <v>0</v>
      </c>
      <c r="S347" s="4">
        <f t="shared" si="1311"/>
        <v>2000</v>
      </c>
      <c r="T347" s="4">
        <f t="shared" si="1311"/>
        <v>0</v>
      </c>
      <c r="U347" s="4">
        <f t="shared" si="1311"/>
        <v>2000</v>
      </c>
      <c r="V347" s="4">
        <f>V349+V348</f>
        <v>0</v>
      </c>
      <c r="W347" s="4">
        <f t="shared" ref="W347:Y347" si="1315">W349+W348</f>
        <v>2000</v>
      </c>
      <c r="X347" s="4">
        <f t="shared" si="1315"/>
        <v>0</v>
      </c>
      <c r="Y347" s="4">
        <f t="shared" si="1315"/>
        <v>2000</v>
      </c>
      <c r="Z347" s="4">
        <f t="shared" ref="Z347:AA347" si="1316">Z349+Z348</f>
        <v>0</v>
      </c>
      <c r="AA347" s="4">
        <f t="shared" si="1316"/>
        <v>2000</v>
      </c>
      <c r="AB347" s="4">
        <f t="shared" ref="AB347:AC347" si="1317">AB349+AB348</f>
        <v>0</v>
      </c>
      <c r="AC347" s="4">
        <f t="shared" si="1317"/>
        <v>2000</v>
      </c>
      <c r="AD347" s="4">
        <f t="shared" si="1311"/>
        <v>2000</v>
      </c>
      <c r="AE347" s="4">
        <f t="shared" si="1311"/>
        <v>0</v>
      </c>
      <c r="AF347" s="4">
        <f t="shared" si="1311"/>
        <v>2000</v>
      </c>
      <c r="AG347" s="4">
        <f t="shared" si="1311"/>
        <v>0</v>
      </c>
      <c r="AH347" s="4">
        <f t="shared" si="1311"/>
        <v>2000</v>
      </c>
      <c r="AI347" s="4">
        <f t="shared" ref="AI347:AN347" si="1318">AI349+AI348</f>
        <v>0</v>
      </c>
      <c r="AJ347" s="4">
        <f t="shared" si="1318"/>
        <v>2000</v>
      </c>
      <c r="AK347" s="4">
        <f t="shared" si="1318"/>
        <v>0</v>
      </c>
      <c r="AL347" s="4">
        <f t="shared" si="1318"/>
        <v>2000</v>
      </c>
      <c r="AM347" s="4">
        <f t="shared" si="1318"/>
        <v>0</v>
      </c>
      <c r="AN347" s="4">
        <f t="shared" si="1318"/>
        <v>2000</v>
      </c>
      <c r="AO347" s="95"/>
    </row>
    <row r="348" spans="1:41" ht="15.75" outlineLevel="5" x14ac:dyDescent="0.2">
      <c r="A348" s="103" t="s">
        <v>250</v>
      </c>
      <c r="B348" s="6" t="s">
        <v>11</v>
      </c>
      <c r="C348" s="9" t="s">
        <v>591</v>
      </c>
      <c r="D348" s="4"/>
      <c r="E348" s="4"/>
      <c r="F348" s="4"/>
      <c r="G348" s="5">
        <v>1.70686</v>
      </c>
      <c r="H348" s="5">
        <f t="shared" ref="H348:H351" si="1319">SUM(F348:G348)</f>
        <v>1.70686</v>
      </c>
      <c r="I348" s="5"/>
      <c r="J348" s="5">
        <f t="shared" ref="J348:J349" si="1320">SUM(H348:I348)</f>
        <v>1.70686</v>
      </c>
      <c r="K348" s="4"/>
      <c r="L348" s="5">
        <f t="shared" ref="L348:L349" si="1321">SUM(J348:K348)</f>
        <v>1.70686</v>
      </c>
      <c r="M348" s="4"/>
      <c r="N348" s="5">
        <f t="shared" ref="N348:N349" si="1322">SUM(L348:M348)</f>
        <v>1.70686</v>
      </c>
      <c r="O348" s="5">
        <v>60.7</v>
      </c>
      <c r="P348" s="5">
        <f t="shared" ref="P348:P349" si="1323">SUM(N348:O348)</f>
        <v>62.406860000000002</v>
      </c>
      <c r="Q348" s="4"/>
      <c r="R348" s="4"/>
      <c r="S348" s="4"/>
      <c r="T348" s="4"/>
      <c r="U348" s="4"/>
      <c r="V348" s="5"/>
      <c r="W348" s="5">
        <f t="shared" ref="W348:W349" si="1324">SUM(U348:V348)</f>
        <v>0</v>
      </c>
      <c r="X348" s="4"/>
      <c r="Y348" s="4"/>
      <c r="Z348" s="4"/>
      <c r="AA348" s="4"/>
      <c r="AB348" s="4"/>
      <c r="AC348" s="4"/>
      <c r="AD348" s="4"/>
      <c r="AE348" s="4"/>
      <c r="AF348" s="4"/>
      <c r="AG348" s="4"/>
      <c r="AH348" s="4"/>
      <c r="AI348" s="4"/>
      <c r="AJ348" s="4"/>
      <c r="AK348" s="4"/>
      <c r="AL348" s="4"/>
      <c r="AM348" s="4"/>
      <c r="AN348" s="4"/>
      <c r="AO348" s="95"/>
    </row>
    <row r="349" spans="1:41" ht="31.5" outlineLevel="7" x14ac:dyDescent="0.25">
      <c r="A349" s="103" t="s">
        <v>250</v>
      </c>
      <c r="B349" s="103" t="s">
        <v>92</v>
      </c>
      <c r="C349" s="17" t="s">
        <v>93</v>
      </c>
      <c r="D349" s="5">
        <v>2000</v>
      </c>
      <c r="E349" s="5"/>
      <c r="F349" s="5">
        <f t="shared" ref="F349" si="1325">SUM(D349:E349)</f>
        <v>2000</v>
      </c>
      <c r="G349" s="5">
        <v>60.699640000000002</v>
      </c>
      <c r="H349" s="5">
        <f t="shared" si="1319"/>
        <v>2060.6996399999998</v>
      </c>
      <c r="I349" s="16">
        <v>-3.3360000000000001E-2</v>
      </c>
      <c r="J349" s="5">
        <f t="shared" si="1320"/>
        <v>2060.6662799999999</v>
      </c>
      <c r="K349" s="5"/>
      <c r="L349" s="5">
        <f t="shared" si="1321"/>
        <v>2060.6662799999999</v>
      </c>
      <c r="M349" s="5"/>
      <c r="N349" s="5">
        <f t="shared" si="1322"/>
        <v>2060.6662799999999</v>
      </c>
      <c r="O349" s="5">
        <v>-60.7</v>
      </c>
      <c r="P349" s="5">
        <f t="shared" si="1323"/>
        <v>1999.9662799999999</v>
      </c>
      <c r="Q349" s="5">
        <v>2000</v>
      </c>
      <c r="R349" s="5"/>
      <c r="S349" s="5">
        <f t="shared" ref="S349" si="1326">SUM(Q349:R349)</f>
        <v>2000</v>
      </c>
      <c r="T349" s="5"/>
      <c r="U349" s="5">
        <f t="shared" ref="U349" si="1327">SUM(S349:T349)</f>
        <v>2000</v>
      </c>
      <c r="V349" s="5"/>
      <c r="W349" s="5">
        <f t="shared" si="1324"/>
        <v>2000</v>
      </c>
      <c r="X349" s="5"/>
      <c r="Y349" s="5">
        <f t="shared" ref="Y349" si="1328">SUM(W349:X349)</f>
        <v>2000</v>
      </c>
      <c r="Z349" s="5"/>
      <c r="AA349" s="5">
        <f t="shared" ref="AA349" si="1329">SUM(Y349:Z349)</f>
        <v>2000</v>
      </c>
      <c r="AB349" s="5"/>
      <c r="AC349" s="5">
        <f t="shared" ref="AC349" si="1330">SUM(AA349:AB349)</f>
        <v>2000</v>
      </c>
      <c r="AD349" s="5">
        <v>2000</v>
      </c>
      <c r="AE349" s="5"/>
      <c r="AF349" s="5">
        <f t="shared" ref="AF349" si="1331">SUM(AD349:AE349)</f>
        <v>2000</v>
      </c>
      <c r="AG349" s="5"/>
      <c r="AH349" s="5">
        <f t="shared" ref="AH349" si="1332">SUM(AF349:AG349)</f>
        <v>2000</v>
      </c>
      <c r="AI349" s="5"/>
      <c r="AJ349" s="5">
        <f t="shared" ref="AJ349" si="1333">SUM(AH349:AI349)</f>
        <v>2000</v>
      </c>
      <c r="AK349" s="5"/>
      <c r="AL349" s="5">
        <f t="shared" ref="AL349" si="1334">SUM(AJ349:AK349)</f>
        <v>2000</v>
      </c>
      <c r="AM349" s="5"/>
      <c r="AN349" s="5">
        <f t="shared" ref="AN349" si="1335">SUM(AL349:AM349)</f>
        <v>2000</v>
      </c>
      <c r="AO349" s="95"/>
    </row>
    <row r="350" spans="1:41" ht="31.5" hidden="1" outlineLevel="7" x14ac:dyDescent="0.2">
      <c r="A350" s="7" t="s">
        <v>679</v>
      </c>
      <c r="B350" s="7"/>
      <c r="C350" s="20" t="s">
        <v>809</v>
      </c>
      <c r="D350" s="5"/>
      <c r="E350" s="5"/>
      <c r="F350" s="5"/>
      <c r="G350" s="4">
        <f t="shared" ref="G350:AM350" si="1336">G351</f>
        <v>3371.6703400000001</v>
      </c>
      <c r="H350" s="4">
        <f t="shared" si="1336"/>
        <v>3371.6703400000001</v>
      </c>
      <c r="I350" s="4">
        <f t="shared" si="1336"/>
        <v>0</v>
      </c>
      <c r="J350" s="4">
        <f t="shared" si="1336"/>
        <v>3371.6703400000001</v>
      </c>
      <c r="K350" s="4">
        <f t="shared" si="1336"/>
        <v>0</v>
      </c>
      <c r="L350" s="4">
        <f t="shared" si="1336"/>
        <v>3371.6703400000001</v>
      </c>
      <c r="M350" s="4">
        <f t="shared" si="1336"/>
        <v>0</v>
      </c>
      <c r="N350" s="4">
        <f t="shared" si="1336"/>
        <v>3371.6703400000001</v>
      </c>
      <c r="O350" s="4">
        <f t="shared" si="1336"/>
        <v>0</v>
      </c>
      <c r="P350" s="4">
        <f t="shared" si="1336"/>
        <v>3371.6703400000001</v>
      </c>
      <c r="Q350" s="4">
        <f t="shared" si="1336"/>
        <v>0</v>
      </c>
      <c r="R350" s="4">
        <f t="shared" si="1336"/>
        <v>0</v>
      </c>
      <c r="S350" s="4">
        <f t="shared" si="1336"/>
        <v>0</v>
      </c>
      <c r="T350" s="4">
        <f t="shared" si="1336"/>
        <v>0</v>
      </c>
      <c r="U350" s="4"/>
      <c r="V350" s="4">
        <f t="shared" si="1336"/>
        <v>0</v>
      </c>
      <c r="W350" s="4">
        <f t="shared" si="1336"/>
        <v>0</v>
      </c>
      <c r="X350" s="4">
        <f t="shared" si="1336"/>
        <v>0</v>
      </c>
      <c r="Y350" s="4"/>
      <c r="Z350" s="4">
        <f t="shared" si="1336"/>
        <v>0</v>
      </c>
      <c r="AA350" s="4"/>
      <c r="AB350" s="4">
        <f t="shared" si="1336"/>
        <v>0</v>
      </c>
      <c r="AC350" s="4"/>
      <c r="AD350" s="4">
        <f t="shared" si="1336"/>
        <v>0</v>
      </c>
      <c r="AE350" s="4">
        <f t="shared" si="1336"/>
        <v>0</v>
      </c>
      <c r="AF350" s="4">
        <f t="shared" si="1336"/>
        <v>0</v>
      </c>
      <c r="AG350" s="4">
        <f t="shared" si="1336"/>
        <v>0</v>
      </c>
      <c r="AH350" s="4"/>
      <c r="AI350" s="4">
        <f t="shared" si="1336"/>
        <v>0</v>
      </c>
      <c r="AJ350" s="4"/>
      <c r="AK350" s="4">
        <f t="shared" si="1336"/>
        <v>0</v>
      </c>
      <c r="AL350" s="4"/>
      <c r="AM350" s="4">
        <f t="shared" si="1336"/>
        <v>0</v>
      </c>
      <c r="AN350" s="4"/>
      <c r="AO350" s="95"/>
    </row>
    <row r="351" spans="1:41" ht="31.5" hidden="1" outlineLevel="7" x14ac:dyDescent="0.2">
      <c r="A351" s="6" t="s">
        <v>679</v>
      </c>
      <c r="B351" s="6" t="s">
        <v>92</v>
      </c>
      <c r="C351" s="19" t="s">
        <v>584</v>
      </c>
      <c r="D351" s="5"/>
      <c r="E351" s="5"/>
      <c r="F351" s="5"/>
      <c r="G351" s="5">
        <v>3371.6703400000001</v>
      </c>
      <c r="H351" s="5">
        <f t="shared" si="1319"/>
        <v>3371.6703400000001</v>
      </c>
      <c r="I351" s="5"/>
      <c r="J351" s="5">
        <f t="shared" ref="J351:L351" si="1337">SUM(H351:I351)</f>
        <v>3371.6703400000001</v>
      </c>
      <c r="K351" s="5"/>
      <c r="L351" s="5">
        <f t="shared" si="1337"/>
        <v>3371.6703400000001</v>
      </c>
      <c r="M351" s="5"/>
      <c r="N351" s="5">
        <f t="shared" ref="N351" si="1338">SUM(L351:M351)</f>
        <v>3371.6703400000001</v>
      </c>
      <c r="O351" s="5"/>
      <c r="P351" s="5">
        <f t="shared" ref="P351" si="1339">SUM(N351:O351)</f>
        <v>3371.6703400000001</v>
      </c>
      <c r="Q351" s="5"/>
      <c r="R351" s="5"/>
      <c r="S351" s="5"/>
      <c r="T351" s="5"/>
      <c r="U351" s="5"/>
      <c r="V351" s="5"/>
      <c r="W351" s="5">
        <f t="shared" ref="W351" si="1340">SUM(U351:V351)</f>
        <v>0</v>
      </c>
      <c r="X351" s="5"/>
      <c r="Y351" s="5"/>
      <c r="Z351" s="5"/>
      <c r="AA351" s="5"/>
      <c r="AB351" s="5"/>
      <c r="AC351" s="5"/>
      <c r="AD351" s="5"/>
      <c r="AE351" s="5"/>
      <c r="AF351" s="5"/>
      <c r="AG351" s="5"/>
      <c r="AH351" s="5"/>
      <c r="AI351" s="5"/>
      <c r="AJ351" s="5"/>
      <c r="AK351" s="5"/>
      <c r="AL351" s="5"/>
      <c r="AM351" s="5"/>
      <c r="AN351" s="5"/>
      <c r="AO351" s="95"/>
    </row>
    <row r="352" spans="1:41" ht="31.5" hidden="1" outlineLevel="7" x14ac:dyDescent="0.25">
      <c r="A352" s="7" t="s">
        <v>592</v>
      </c>
      <c r="B352" s="103"/>
      <c r="C352" s="51" t="s">
        <v>589</v>
      </c>
      <c r="D352" s="4">
        <f>D353</f>
        <v>1500</v>
      </c>
      <c r="E352" s="4">
        <f t="shared" ref="E352:F353" si="1341">E353</f>
        <v>0</v>
      </c>
      <c r="F352" s="4">
        <f t="shared" si="1341"/>
        <v>1500</v>
      </c>
      <c r="G352" s="4">
        <f t="shared" ref="G352:AG352" si="1342">G353+G357</f>
        <v>2935.9335099999998</v>
      </c>
      <c r="H352" s="4">
        <f t="shared" si="1342"/>
        <v>4435.9335099999998</v>
      </c>
      <c r="I352" s="4">
        <f t="shared" si="1342"/>
        <v>2052.83068</v>
      </c>
      <c r="J352" s="4">
        <f t="shared" si="1342"/>
        <v>6488.7641899999999</v>
      </c>
      <c r="K352" s="4">
        <f t="shared" si="1342"/>
        <v>0</v>
      </c>
      <c r="L352" s="4">
        <f t="shared" ref="L352:M352" si="1343">L353+L357</f>
        <v>6488.7641899999999</v>
      </c>
      <c r="M352" s="4">
        <f t="shared" si="1343"/>
        <v>93.947999999999993</v>
      </c>
      <c r="N352" s="4">
        <f t="shared" ref="N352:O352" si="1344">N353+N357</f>
        <v>6582.7121900000002</v>
      </c>
      <c r="O352" s="4">
        <f t="shared" si="1344"/>
        <v>0</v>
      </c>
      <c r="P352" s="4">
        <f t="shared" ref="P352" si="1345">P353+P357</f>
        <v>6582.7121900000002</v>
      </c>
      <c r="Q352" s="4">
        <f t="shared" si="1342"/>
        <v>0</v>
      </c>
      <c r="R352" s="4">
        <f t="shared" si="1342"/>
        <v>0</v>
      </c>
      <c r="S352" s="4">
        <f t="shared" si="1342"/>
        <v>0</v>
      </c>
      <c r="T352" s="4">
        <f t="shared" si="1342"/>
        <v>0</v>
      </c>
      <c r="U352" s="4"/>
      <c r="V352" s="4">
        <f t="shared" ref="V352" si="1346">V353+V357</f>
        <v>0</v>
      </c>
      <c r="W352" s="4"/>
      <c r="X352" s="4">
        <f t="shared" ref="X352:Z352" si="1347">X353+X357</f>
        <v>0</v>
      </c>
      <c r="Y352" s="4"/>
      <c r="Z352" s="4">
        <f t="shared" si="1347"/>
        <v>0</v>
      </c>
      <c r="AA352" s="4"/>
      <c r="AB352" s="4">
        <f t="shared" ref="AB352" si="1348">AB353+AB357</f>
        <v>0</v>
      </c>
      <c r="AC352" s="4"/>
      <c r="AD352" s="4">
        <f t="shared" si="1342"/>
        <v>0</v>
      </c>
      <c r="AE352" s="4">
        <f t="shared" si="1342"/>
        <v>0</v>
      </c>
      <c r="AF352" s="4">
        <f t="shared" si="1342"/>
        <v>0</v>
      </c>
      <c r="AG352" s="4">
        <f t="shared" si="1342"/>
        <v>0</v>
      </c>
      <c r="AH352" s="4"/>
      <c r="AI352" s="4">
        <f t="shared" ref="AI352" si="1349">AI353+AI357</f>
        <v>0</v>
      </c>
      <c r="AJ352" s="4"/>
      <c r="AK352" s="4">
        <f t="shared" ref="AK352" si="1350">AK353+AK357</f>
        <v>0</v>
      </c>
      <c r="AL352" s="4"/>
      <c r="AM352" s="4">
        <f t="shared" ref="AM352" si="1351">AM353+AM357</f>
        <v>0</v>
      </c>
      <c r="AN352" s="4"/>
      <c r="AO352" s="95"/>
    </row>
    <row r="353" spans="1:41" ht="31.5" hidden="1" outlineLevel="7" x14ac:dyDescent="0.25">
      <c r="A353" s="6" t="s">
        <v>593</v>
      </c>
      <c r="B353" s="6"/>
      <c r="C353" s="54" t="s">
        <v>590</v>
      </c>
      <c r="D353" s="5">
        <f>D354</f>
        <v>1500</v>
      </c>
      <c r="E353" s="5">
        <f t="shared" si="1341"/>
        <v>0</v>
      </c>
      <c r="F353" s="5">
        <f t="shared" si="1341"/>
        <v>1500</v>
      </c>
      <c r="G353" s="5">
        <f>G354+G356</f>
        <v>2888.9335099999998</v>
      </c>
      <c r="H353" s="5">
        <f t="shared" ref="H353:AG353" si="1352">H354+H356</f>
        <v>4388.9335099999998</v>
      </c>
      <c r="I353" s="5">
        <f>I354+I356+I355</f>
        <v>2052.83068</v>
      </c>
      <c r="J353" s="5">
        <f>J354+J356+J355</f>
        <v>6441.7641899999999</v>
      </c>
      <c r="K353" s="5">
        <f t="shared" ref="K353:M353" si="1353">K354+K356</f>
        <v>0</v>
      </c>
      <c r="L353" s="5">
        <f>L354+L356+L355</f>
        <v>6441.7641899999999</v>
      </c>
      <c r="M353" s="5">
        <f t="shared" si="1353"/>
        <v>0</v>
      </c>
      <c r="N353" s="5">
        <f>N354+N356+N355</f>
        <v>6441.7641899999999</v>
      </c>
      <c r="O353" s="5">
        <f t="shared" ref="O353" si="1354">O354+O356</f>
        <v>0</v>
      </c>
      <c r="P353" s="5">
        <f>P354+P356+P355</f>
        <v>6441.7641899999999</v>
      </c>
      <c r="Q353" s="5">
        <f t="shared" si="1352"/>
        <v>0</v>
      </c>
      <c r="R353" s="5">
        <f t="shared" si="1352"/>
        <v>0</v>
      </c>
      <c r="S353" s="5">
        <f t="shared" si="1352"/>
        <v>0</v>
      </c>
      <c r="T353" s="5">
        <f t="shared" si="1352"/>
        <v>0</v>
      </c>
      <c r="U353" s="5"/>
      <c r="V353" s="5">
        <f>V354+V356</f>
        <v>0</v>
      </c>
      <c r="W353" s="5"/>
      <c r="X353" s="5">
        <f t="shared" ref="X353:Z353" si="1355">X354+X356</f>
        <v>0</v>
      </c>
      <c r="Y353" s="5"/>
      <c r="Z353" s="5">
        <f t="shared" si="1355"/>
        <v>0</v>
      </c>
      <c r="AA353" s="5"/>
      <c r="AB353" s="5">
        <f t="shared" ref="AB353" si="1356">AB354+AB356</f>
        <v>0</v>
      </c>
      <c r="AC353" s="5"/>
      <c r="AD353" s="5">
        <f t="shared" si="1352"/>
        <v>0</v>
      </c>
      <c r="AE353" s="5">
        <f t="shared" si="1352"/>
        <v>0</v>
      </c>
      <c r="AF353" s="5">
        <f t="shared" si="1352"/>
        <v>0</v>
      </c>
      <c r="AG353" s="5">
        <f t="shared" si="1352"/>
        <v>0</v>
      </c>
      <c r="AH353" s="5"/>
      <c r="AI353" s="5">
        <f t="shared" ref="AI353" si="1357">AI354+AI356</f>
        <v>0</v>
      </c>
      <c r="AJ353" s="5"/>
      <c r="AK353" s="5">
        <f t="shared" ref="AK353" si="1358">AK354+AK356</f>
        <v>0</v>
      </c>
      <c r="AL353" s="5"/>
      <c r="AM353" s="5">
        <f t="shared" ref="AM353" si="1359">AM354+AM356</f>
        <v>0</v>
      </c>
      <c r="AN353" s="5"/>
      <c r="AO353" s="95"/>
    </row>
    <row r="354" spans="1:41" ht="18.75" hidden="1" customHeight="1" outlineLevel="7" x14ac:dyDescent="0.25">
      <c r="A354" s="6" t="s">
        <v>593</v>
      </c>
      <c r="B354" s="6" t="s">
        <v>11</v>
      </c>
      <c r="C354" s="52" t="s">
        <v>591</v>
      </c>
      <c r="D354" s="5">
        <v>1500</v>
      </c>
      <c r="E354" s="5"/>
      <c r="F354" s="5">
        <f t="shared" ref="F354" si="1360">SUM(D354:E354)</f>
        <v>1500</v>
      </c>
      <c r="G354" s="5">
        <f>950+580.10059</f>
        <v>1530.10059</v>
      </c>
      <c r="H354" s="5">
        <f t="shared" ref="H354:H356" si="1361">SUM(F354:G354)</f>
        <v>3030.10059</v>
      </c>
      <c r="I354" s="5"/>
      <c r="J354" s="5">
        <f t="shared" ref="J354:L356" si="1362">SUM(H354:I354)</f>
        <v>3030.10059</v>
      </c>
      <c r="K354" s="5"/>
      <c r="L354" s="5">
        <f t="shared" si="1362"/>
        <v>3030.10059</v>
      </c>
      <c r="M354" s="5"/>
      <c r="N354" s="5">
        <f t="shared" ref="N354:N356" si="1363">SUM(L354:M354)</f>
        <v>3030.10059</v>
      </c>
      <c r="O354" s="5"/>
      <c r="P354" s="5">
        <f t="shared" ref="P354:P356" si="1364">SUM(N354:O354)</f>
        <v>3030.10059</v>
      </c>
      <c r="Q354" s="5"/>
      <c r="R354" s="5"/>
      <c r="S354" s="5"/>
      <c r="T354" s="5"/>
      <c r="U354" s="5"/>
      <c r="V354" s="5"/>
      <c r="W354" s="5">
        <f t="shared" ref="W354:W356" si="1365">SUM(U354:V354)</f>
        <v>0</v>
      </c>
      <c r="X354" s="5"/>
      <c r="Y354" s="5"/>
      <c r="Z354" s="5"/>
      <c r="AA354" s="5"/>
      <c r="AB354" s="5"/>
      <c r="AC354" s="5"/>
      <c r="AD354" s="5"/>
      <c r="AE354" s="5"/>
      <c r="AF354" s="5"/>
      <c r="AG354" s="5"/>
      <c r="AH354" s="5"/>
      <c r="AI354" s="5"/>
      <c r="AJ354" s="5"/>
      <c r="AK354" s="5"/>
      <c r="AL354" s="5"/>
      <c r="AM354" s="5"/>
      <c r="AN354" s="5"/>
      <c r="AO354" s="95"/>
    </row>
    <row r="355" spans="1:41" ht="33.75" hidden="1" customHeight="1" outlineLevel="7" x14ac:dyDescent="0.2">
      <c r="A355" s="6" t="s">
        <v>593</v>
      </c>
      <c r="B355" s="6" t="s">
        <v>92</v>
      </c>
      <c r="C355" s="9" t="s">
        <v>584</v>
      </c>
      <c r="D355" s="5"/>
      <c r="E355" s="5"/>
      <c r="F355" s="5"/>
      <c r="G355" s="5"/>
      <c r="H355" s="5"/>
      <c r="I355" s="5">
        <v>2052.83068</v>
      </c>
      <c r="J355" s="5">
        <f t="shared" si="1362"/>
        <v>2052.83068</v>
      </c>
      <c r="K355" s="5"/>
      <c r="L355" s="5">
        <f t="shared" si="1362"/>
        <v>2052.83068</v>
      </c>
      <c r="M355" s="5"/>
      <c r="N355" s="5">
        <f t="shared" si="1363"/>
        <v>2052.83068</v>
      </c>
      <c r="O355" s="5"/>
      <c r="P355" s="5">
        <f t="shared" si="1364"/>
        <v>2052.83068</v>
      </c>
      <c r="Q355" s="5"/>
      <c r="R355" s="5"/>
      <c r="S355" s="5"/>
      <c r="T355" s="5"/>
      <c r="U355" s="5"/>
      <c r="V355" s="5"/>
      <c r="W355" s="5"/>
      <c r="X355" s="5"/>
      <c r="Y355" s="5"/>
      <c r="Z355" s="5"/>
      <c r="AA355" s="5"/>
      <c r="AB355" s="5"/>
      <c r="AC355" s="5"/>
      <c r="AD355" s="5"/>
      <c r="AE355" s="5"/>
      <c r="AF355" s="5"/>
      <c r="AG355" s="5"/>
      <c r="AH355" s="5"/>
      <c r="AI355" s="5"/>
      <c r="AJ355" s="5"/>
      <c r="AK355" s="5"/>
      <c r="AL355" s="5"/>
      <c r="AM355" s="5"/>
      <c r="AN355" s="5"/>
      <c r="AO355" s="95"/>
    </row>
    <row r="356" spans="1:41" ht="18.75" hidden="1" customHeight="1" outlineLevel="7" x14ac:dyDescent="0.2">
      <c r="A356" s="6" t="s">
        <v>593</v>
      </c>
      <c r="B356" s="103" t="s">
        <v>27</v>
      </c>
      <c r="C356" s="10" t="s">
        <v>28</v>
      </c>
      <c r="D356" s="5"/>
      <c r="E356" s="5"/>
      <c r="F356" s="5"/>
      <c r="G356" s="5">
        <v>1358.8329200000001</v>
      </c>
      <c r="H356" s="5">
        <f t="shared" si="1361"/>
        <v>1358.8329200000001</v>
      </c>
      <c r="I356" s="5"/>
      <c r="J356" s="5">
        <f t="shared" si="1362"/>
        <v>1358.8329200000001</v>
      </c>
      <c r="K356" s="5"/>
      <c r="L356" s="5">
        <f t="shared" si="1362"/>
        <v>1358.8329200000001</v>
      </c>
      <c r="M356" s="5"/>
      <c r="N356" s="5">
        <f t="shared" si="1363"/>
        <v>1358.8329200000001</v>
      </c>
      <c r="O356" s="5"/>
      <c r="P356" s="5">
        <f t="shared" si="1364"/>
        <v>1358.8329200000001</v>
      </c>
      <c r="Q356" s="5"/>
      <c r="R356" s="5"/>
      <c r="S356" s="5"/>
      <c r="T356" s="5"/>
      <c r="U356" s="5"/>
      <c r="V356" s="5"/>
      <c r="W356" s="5">
        <f t="shared" si="1365"/>
        <v>0</v>
      </c>
      <c r="X356" s="5"/>
      <c r="Y356" s="5"/>
      <c r="Z356" s="5"/>
      <c r="AA356" s="5"/>
      <c r="AB356" s="5"/>
      <c r="AC356" s="5"/>
      <c r="AD356" s="5"/>
      <c r="AE356" s="5"/>
      <c r="AF356" s="5"/>
      <c r="AG356" s="5"/>
      <c r="AH356" s="5"/>
      <c r="AI356" s="5"/>
      <c r="AJ356" s="5"/>
      <c r="AK356" s="5"/>
      <c r="AL356" s="5"/>
      <c r="AM356" s="5"/>
      <c r="AN356" s="5"/>
      <c r="AO356" s="95"/>
    </row>
    <row r="357" spans="1:41" ht="26.25" hidden="1" customHeight="1" outlineLevel="7" x14ac:dyDescent="0.2">
      <c r="A357" s="7" t="s">
        <v>711</v>
      </c>
      <c r="B357" s="7"/>
      <c r="C357" s="20" t="s">
        <v>710</v>
      </c>
      <c r="D357" s="5"/>
      <c r="E357" s="5"/>
      <c r="F357" s="5"/>
      <c r="G357" s="4">
        <f t="shared" ref="G357:P357" si="1366">G358</f>
        <v>47</v>
      </c>
      <c r="H357" s="4">
        <f t="shared" si="1366"/>
        <v>47</v>
      </c>
      <c r="I357" s="4">
        <f t="shared" si="1366"/>
        <v>0</v>
      </c>
      <c r="J357" s="4">
        <f t="shared" si="1366"/>
        <v>47</v>
      </c>
      <c r="K357" s="4">
        <f t="shared" si="1366"/>
        <v>0</v>
      </c>
      <c r="L357" s="4">
        <f t="shared" si="1366"/>
        <v>47</v>
      </c>
      <c r="M357" s="4">
        <f t="shared" si="1366"/>
        <v>93.947999999999993</v>
      </c>
      <c r="N357" s="4">
        <f t="shared" si="1366"/>
        <v>140.94799999999998</v>
      </c>
      <c r="O357" s="4">
        <f t="shared" si="1366"/>
        <v>0</v>
      </c>
      <c r="P357" s="4">
        <f t="shared" si="1366"/>
        <v>140.94799999999998</v>
      </c>
      <c r="Q357" s="5"/>
      <c r="R357" s="5"/>
      <c r="S357" s="5"/>
      <c r="T357" s="5"/>
      <c r="U357" s="5"/>
      <c r="V357" s="4">
        <f t="shared" ref="V357:W357" si="1367">V358</f>
        <v>0</v>
      </c>
      <c r="W357" s="4">
        <f t="shared" si="1367"/>
        <v>0</v>
      </c>
      <c r="X357" s="5"/>
      <c r="Y357" s="5"/>
      <c r="Z357" s="5"/>
      <c r="AA357" s="5"/>
      <c r="AB357" s="5"/>
      <c r="AC357" s="5"/>
      <c r="AD357" s="5"/>
      <c r="AE357" s="5"/>
      <c r="AF357" s="5"/>
      <c r="AG357" s="5"/>
      <c r="AH357" s="5"/>
      <c r="AI357" s="5"/>
      <c r="AJ357" s="5"/>
      <c r="AK357" s="5"/>
      <c r="AL357" s="5"/>
      <c r="AM357" s="5"/>
      <c r="AN357" s="5"/>
      <c r="AO357" s="95"/>
    </row>
    <row r="358" spans="1:41" ht="18.75" hidden="1" customHeight="1" outlineLevel="7" x14ac:dyDescent="0.2">
      <c r="A358" s="6" t="s">
        <v>711</v>
      </c>
      <c r="B358" s="6" t="s">
        <v>33</v>
      </c>
      <c r="C358" s="19" t="s">
        <v>34</v>
      </c>
      <c r="D358" s="5"/>
      <c r="E358" s="5"/>
      <c r="F358" s="5"/>
      <c r="G358" s="5">
        <v>47</v>
      </c>
      <c r="H358" s="5">
        <f t="shared" ref="H358" si="1368">SUM(F358:G358)</f>
        <v>47</v>
      </c>
      <c r="I358" s="5"/>
      <c r="J358" s="5">
        <f t="shared" ref="J358:L358" si="1369">SUM(H358:I358)</f>
        <v>47</v>
      </c>
      <c r="K358" s="5"/>
      <c r="L358" s="5">
        <f t="shared" si="1369"/>
        <v>47</v>
      </c>
      <c r="M358" s="5">
        <v>93.947999999999993</v>
      </c>
      <c r="N358" s="5">
        <f t="shared" ref="N358" si="1370">SUM(L358:M358)</f>
        <v>140.94799999999998</v>
      </c>
      <c r="O358" s="5"/>
      <c r="P358" s="5">
        <f t="shared" ref="P358" si="1371">SUM(N358:O358)</f>
        <v>140.94799999999998</v>
      </c>
      <c r="Q358" s="5"/>
      <c r="R358" s="5"/>
      <c r="S358" s="5"/>
      <c r="T358" s="5"/>
      <c r="U358" s="5"/>
      <c r="V358" s="5"/>
      <c r="W358" s="5">
        <f t="shared" ref="W358" si="1372">SUM(U358:V358)</f>
        <v>0</v>
      </c>
      <c r="X358" s="5"/>
      <c r="Y358" s="5"/>
      <c r="Z358" s="5"/>
      <c r="AA358" s="5"/>
      <c r="AB358" s="5"/>
      <c r="AC358" s="5"/>
      <c r="AD358" s="5"/>
      <c r="AE358" s="5"/>
      <c r="AF358" s="5"/>
      <c r="AG358" s="5"/>
      <c r="AH358" s="5"/>
      <c r="AI358" s="5"/>
      <c r="AJ358" s="5"/>
      <c r="AK358" s="5"/>
      <c r="AL358" s="5"/>
      <c r="AM358" s="5"/>
      <c r="AN358" s="5"/>
      <c r="AO358" s="95"/>
    </row>
    <row r="359" spans="1:41" ht="29.25" hidden="1" customHeight="1" outlineLevel="7" x14ac:dyDescent="0.2">
      <c r="A359" s="7" t="s">
        <v>716</v>
      </c>
      <c r="B359" s="102"/>
      <c r="C359" s="12" t="s">
        <v>252</v>
      </c>
      <c r="D359" s="5"/>
      <c r="E359" s="5"/>
      <c r="F359" s="5"/>
      <c r="G359" s="4">
        <f t="shared" ref="G359:P360" si="1373">G360</f>
        <v>2833.0050000000001</v>
      </c>
      <c r="H359" s="4">
        <f t="shared" si="1373"/>
        <v>2833.0050000000001</v>
      </c>
      <c r="I359" s="4">
        <f t="shared" si="1373"/>
        <v>0</v>
      </c>
      <c r="J359" s="4">
        <f t="shared" si="1373"/>
        <v>2833.0050000000001</v>
      </c>
      <c r="K359" s="4">
        <f t="shared" si="1373"/>
        <v>0</v>
      </c>
      <c r="L359" s="4">
        <f t="shared" si="1373"/>
        <v>2833.0050000000001</v>
      </c>
      <c r="M359" s="4">
        <f t="shared" si="1373"/>
        <v>0</v>
      </c>
      <c r="N359" s="4">
        <f t="shared" si="1373"/>
        <v>2833.0050000000001</v>
      </c>
      <c r="O359" s="4">
        <f t="shared" si="1373"/>
        <v>0</v>
      </c>
      <c r="P359" s="4">
        <f t="shared" si="1373"/>
        <v>2833.0050000000001</v>
      </c>
      <c r="Q359" s="5"/>
      <c r="R359" s="5"/>
      <c r="S359" s="5"/>
      <c r="T359" s="5"/>
      <c r="U359" s="5"/>
      <c r="V359" s="4">
        <f>V360</f>
        <v>0</v>
      </c>
      <c r="W359" s="4">
        <f>W360</f>
        <v>0</v>
      </c>
      <c r="X359" s="5"/>
      <c r="Y359" s="5"/>
      <c r="Z359" s="5"/>
      <c r="AA359" s="5"/>
      <c r="AB359" s="5"/>
      <c r="AC359" s="5"/>
      <c r="AD359" s="5"/>
      <c r="AE359" s="5"/>
      <c r="AF359" s="5"/>
      <c r="AG359" s="5"/>
      <c r="AH359" s="5"/>
      <c r="AI359" s="5"/>
      <c r="AJ359" s="5"/>
      <c r="AK359" s="5"/>
      <c r="AL359" s="5"/>
      <c r="AM359" s="5"/>
      <c r="AN359" s="5"/>
      <c r="AO359" s="95"/>
    </row>
    <row r="360" spans="1:41" ht="35.25" hidden="1" customHeight="1" outlineLevel="7" x14ac:dyDescent="0.2">
      <c r="A360" s="7" t="s">
        <v>718</v>
      </c>
      <c r="B360" s="102"/>
      <c r="C360" s="12" t="s">
        <v>719</v>
      </c>
      <c r="D360" s="5"/>
      <c r="E360" s="5"/>
      <c r="F360" s="5"/>
      <c r="G360" s="4">
        <f t="shared" si="1373"/>
        <v>2833.0050000000001</v>
      </c>
      <c r="H360" s="4">
        <f t="shared" si="1373"/>
        <v>2833.0050000000001</v>
      </c>
      <c r="I360" s="4">
        <f t="shared" si="1373"/>
        <v>0</v>
      </c>
      <c r="J360" s="4">
        <f t="shared" si="1373"/>
        <v>2833.0050000000001</v>
      </c>
      <c r="K360" s="4">
        <f t="shared" si="1373"/>
        <v>0</v>
      </c>
      <c r="L360" s="4">
        <f t="shared" si="1373"/>
        <v>2833.0050000000001</v>
      </c>
      <c r="M360" s="4">
        <f t="shared" si="1373"/>
        <v>0</v>
      </c>
      <c r="N360" s="4">
        <f t="shared" si="1373"/>
        <v>2833.0050000000001</v>
      </c>
      <c r="O360" s="4">
        <f t="shared" si="1373"/>
        <v>0</v>
      </c>
      <c r="P360" s="4">
        <f t="shared" si="1373"/>
        <v>2833.0050000000001</v>
      </c>
      <c r="Q360" s="5"/>
      <c r="R360" s="5"/>
      <c r="S360" s="5"/>
      <c r="T360" s="5"/>
      <c r="U360" s="5"/>
      <c r="V360" s="4">
        <f>V361</f>
        <v>0</v>
      </c>
      <c r="W360" s="4">
        <f>W361</f>
        <v>0</v>
      </c>
      <c r="X360" s="5"/>
      <c r="Y360" s="5"/>
      <c r="Z360" s="5"/>
      <c r="AA360" s="5"/>
      <c r="AB360" s="5"/>
      <c r="AC360" s="5"/>
      <c r="AD360" s="5"/>
      <c r="AE360" s="5"/>
      <c r="AF360" s="5"/>
      <c r="AG360" s="5"/>
      <c r="AH360" s="5"/>
      <c r="AI360" s="5"/>
      <c r="AJ360" s="5"/>
      <c r="AK360" s="5"/>
      <c r="AL360" s="5"/>
      <c r="AM360" s="5"/>
      <c r="AN360" s="5"/>
      <c r="AO360" s="95"/>
    </row>
    <row r="361" spans="1:41" ht="35.25" hidden="1" customHeight="1" outlineLevel="7" x14ac:dyDescent="0.2">
      <c r="A361" s="6" t="s">
        <v>717</v>
      </c>
      <c r="B361" s="6" t="s">
        <v>92</v>
      </c>
      <c r="C361" s="9" t="s">
        <v>584</v>
      </c>
      <c r="D361" s="5"/>
      <c r="E361" s="5"/>
      <c r="F361" s="5"/>
      <c r="G361" s="5">
        <f>920+1913.005</f>
        <v>2833.0050000000001</v>
      </c>
      <c r="H361" s="5">
        <f t="shared" ref="H361" si="1374">SUM(F361:G361)</f>
        <v>2833.0050000000001</v>
      </c>
      <c r="I361" s="5"/>
      <c r="J361" s="5">
        <f t="shared" ref="J361:L361" si="1375">SUM(H361:I361)</f>
        <v>2833.0050000000001</v>
      </c>
      <c r="K361" s="5"/>
      <c r="L361" s="5">
        <f t="shared" si="1375"/>
        <v>2833.0050000000001</v>
      </c>
      <c r="M361" s="5"/>
      <c r="N361" s="5">
        <f t="shared" ref="N361" si="1376">SUM(L361:M361)</f>
        <v>2833.0050000000001</v>
      </c>
      <c r="O361" s="5"/>
      <c r="P361" s="5">
        <f t="shared" ref="P361" si="1377">SUM(N361:O361)</f>
        <v>2833.0050000000001</v>
      </c>
      <c r="Q361" s="5"/>
      <c r="R361" s="5"/>
      <c r="S361" s="5"/>
      <c r="T361" s="5"/>
      <c r="U361" s="5"/>
      <c r="V361" s="5"/>
      <c r="W361" s="5">
        <f t="shared" ref="W361" si="1378">SUM(U361:V361)</f>
        <v>0</v>
      </c>
      <c r="X361" s="5"/>
      <c r="Y361" s="5"/>
      <c r="Z361" s="5"/>
      <c r="AA361" s="5"/>
      <c r="AB361" s="5"/>
      <c r="AC361" s="5"/>
      <c r="AD361" s="5"/>
      <c r="AE361" s="5"/>
      <c r="AF361" s="5"/>
      <c r="AG361" s="5"/>
      <c r="AH361" s="5"/>
      <c r="AI361" s="5"/>
      <c r="AJ361" s="5"/>
      <c r="AK361" s="5"/>
      <c r="AL361" s="5"/>
      <c r="AM361" s="5"/>
      <c r="AN361" s="5"/>
      <c r="AO361" s="95"/>
    </row>
    <row r="362" spans="1:41" ht="31.5" outlineLevel="3" collapsed="1" x14ac:dyDescent="0.25">
      <c r="A362" s="102" t="s">
        <v>195</v>
      </c>
      <c r="B362" s="102"/>
      <c r="C362" s="18" t="s">
        <v>196</v>
      </c>
      <c r="D362" s="4">
        <f>D363+D368</f>
        <v>289274.3</v>
      </c>
      <c r="E362" s="4">
        <f t="shared" ref="E362:L362" si="1379">E363+E368</f>
        <v>0</v>
      </c>
      <c r="F362" s="4">
        <f t="shared" si="1379"/>
        <v>289274.3</v>
      </c>
      <c r="G362" s="4">
        <f t="shared" si="1379"/>
        <v>61173.925080000001</v>
      </c>
      <c r="H362" s="4">
        <f t="shared" si="1379"/>
        <v>350448.22508</v>
      </c>
      <c r="I362" s="4">
        <f t="shared" si="1379"/>
        <v>3.3360000000000001E-2</v>
      </c>
      <c r="J362" s="4">
        <f t="shared" si="1379"/>
        <v>350448.25844000001</v>
      </c>
      <c r="K362" s="4">
        <f t="shared" si="1379"/>
        <v>0</v>
      </c>
      <c r="L362" s="4">
        <f t="shared" si="1379"/>
        <v>350448.25844000001</v>
      </c>
      <c r="M362" s="4">
        <f t="shared" ref="M362:N362" si="1380">M363+M368</f>
        <v>0</v>
      </c>
      <c r="N362" s="4">
        <f t="shared" si="1380"/>
        <v>350448.25844000001</v>
      </c>
      <c r="O362" s="4">
        <f t="shared" ref="O362:P362" si="1381">O363+O368</f>
        <v>5200</v>
      </c>
      <c r="P362" s="4">
        <f t="shared" si="1381"/>
        <v>355648.25844000001</v>
      </c>
      <c r="Q362" s="4">
        <f>Q363+Q368</f>
        <v>263099.90000000002</v>
      </c>
      <c r="R362" s="4">
        <f t="shared" ref="R362:Y362" si="1382">R363+R368</f>
        <v>0</v>
      </c>
      <c r="S362" s="4">
        <f t="shared" si="1382"/>
        <v>263099.90000000002</v>
      </c>
      <c r="T362" s="4">
        <f t="shared" si="1382"/>
        <v>0</v>
      </c>
      <c r="U362" s="4">
        <f t="shared" si="1382"/>
        <v>263099.90000000002</v>
      </c>
      <c r="V362" s="4">
        <f t="shared" si="1382"/>
        <v>0</v>
      </c>
      <c r="W362" s="4">
        <f t="shared" si="1382"/>
        <v>263099.90000000002</v>
      </c>
      <c r="X362" s="4">
        <f t="shared" si="1382"/>
        <v>0</v>
      </c>
      <c r="Y362" s="4">
        <f t="shared" si="1382"/>
        <v>263099.90000000002</v>
      </c>
      <c r="Z362" s="4">
        <f t="shared" ref="Z362:AA362" si="1383">Z363+Z368</f>
        <v>0</v>
      </c>
      <c r="AA362" s="4">
        <f t="shared" si="1383"/>
        <v>263099.90000000002</v>
      </c>
      <c r="AB362" s="4">
        <f t="shared" ref="AB362:AC362" si="1384">AB363+AB368</f>
        <v>0</v>
      </c>
      <c r="AC362" s="4">
        <f t="shared" si="1384"/>
        <v>263099.90000000002</v>
      </c>
      <c r="AD362" s="4">
        <f>AD363+AD368</f>
        <v>256539.6</v>
      </c>
      <c r="AE362" s="4">
        <f t="shared" ref="AE362:AH362" si="1385">AE363+AE368</f>
        <v>0</v>
      </c>
      <c r="AF362" s="4">
        <f t="shared" si="1385"/>
        <v>256539.6</v>
      </c>
      <c r="AG362" s="4">
        <f t="shared" si="1385"/>
        <v>0</v>
      </c>
      <c r="AH362" s="4">
        <f t="shared" si="1385"/>
        <v>256539.6</v>
      </c>
      <c r="AI362" s="4">
        <f t="shared" ref="AI362:AN362" si="1386">AI363+AI368</f>
        <v>0</v>
      </c>
      <c r="AJ362" s="4">
        <f t="shared" si="1386"/>
        <v>256539.6</v>
      </c>
      <c r="AK362" s="4">
        <f t="shared" si="1386"/>
        <v>0</v>
      </c>
      <c r="AL362" s="4">
        <f t="shared" si="1386"/>
        <v>256539.6</v>
      </c>
      <c r="AM362" s="4">
        <f t="shared" si="1386"/>
        <v>0</v>
      </c>
      <c r="AN362" s="4">
        <f t="shared" si="1386"/>
        <v>256539.6</v>
      </c>
      <c r="AO362" s="95"/>
    </row>
    <row r="363" spans="1:41" ht="31.5" hidden="1" outlineLevel="4" x14ac:dyDescent="0.25">
      <c r="A363" s="102" t="s">
        <v>197</v>
      </c>
      <c r="B363" s="102"/>
      <c r="C363" s="18" t="s">
        <v>198</v>
      </c>
      <c r="D363" s="4">
        <f>D364+D366</f>
        <v>210705</v>
      </c>
      <c r="E363" s="4">
        <f t="shared" ref="E363:AH363" si="1387">E364+E366</f>
        <v>0</v>
      </c>
      <c r="F363" s="4">
        <f t="shared" si="1387"/>
        <v>210705</v>
      </c>
      <c r="G363" s="4">
        <f t="shared" si="1387"/>
        <v>-7000</v>
      </c>
      <c r="H363" s="4">
        <f t="shared" si="1387"/>
        <v>203705</v>
      </c>
      <c r="I363" s="4">
        <f t="shared" si="1387"/>
        <v>0</v>
      </c>
      <c r="J363" s="4">
        <f t="shared" si="1387"/>
        <v>203705</v>
      </c>
      <c r="K363" s="4">
        <f t="shared" ref="K363:L363" si="1388">K364+K366</f>
        <v>0</v>
      </c>
      <c r="L363" s="4">
        <f t="shared" si="1388"/>
        <v>203705</v>
      </c>
      <c r="M363" s="4">
        <f t="shared" ref="M363:N363" si="1389">M364+M366</f>
        <v>-489.19920000000002</v>
      </c>
      <c r="N363" s="4">
        <f t="shared" si="1389"/>
        <v>203215.8008</v>
      </c>
      <c r="O363" s="4">
        <f t="shared" ref="O363:P363" si="1390">O364+O366</f>
        <v>0</v>
      </c>
      <c r="P363" s="4">
        <f t="shared" si="1390"/>
        <v>203215.8008</v>
      </c>
      <c r="Q363" s="4">
        <f t="shared" si="1387"/>
        <v>211000</v>
      </c>
      <c r="R363" s="4">
        <f t="shared" si="1387"/>
        <v>0</v>
      </c>
      <c r="S363" s="4">
        <f t="shared" si="1387"/>
        <v>211000</v>
      </c>
      <c r="T363" s="4">
        <f t="shared" si="1387"/>
        <v>0</v>
      </c>
      <c r="U363" s="4">
        <f t="shared" si="1387"/>
        <v>211000</v>
      </c>
      <c r="V363" s="4">
        <f t="shared" si="1387"/>
        <v>0</v>
      </c>
      <c r="W363" s="4">
        <f t="shared" si="1387"/>
        <v>211000</v>
      </c>
      <c r="X363" s="4">
        <f t="shared" si="1387"/>
        <v>0</v>
      </c>
      <c r="Y363" s="4">
        <f t="shared" si="1387"/>
        <v>211000</v>
      </c>
      <c r="Z363" s="4">
        <f t="shared" ref="Z363:AA363" si="1391">Z364+Z366</f>
        <v>0</v>
      </c>
      <c r="AA363" s="4">
        <f t="shared" si="1391"/>
        <v>211000</v>
      </c>
      <c r="AB363" s="4">
        <f t="shared" ref="AB363:AC363" si="1392">AB364+AB366</f>
        <v>0</v>
      </c>
      <c r="AC363" s="4">
        <f t="shared" si="1392"/>
        <v>211000</v>
      </c>
      <c r="AD363" s="4">
        <f t="shared" si="1387"/>
        <v>199400</v>
      </c>
      <c r="AE363" s="4">
        <f t="shared" si="1387"/>
        <v>0</v>
      </c>
      <c r="AF363" s="4">
        <f t="shared" si="1387"/>
        <v>199400</v>
      </c>
      <c r="AG363" s="4">
        <f t="shared" si="1387"/>
        <v>0</v>
      </c>
      <c r="AH363" s="4">
        <f t="shared" si="1387"/>
        <v>199400</v>
      </c>
      <c r="AI363" s="4">
        <f t="shared" ref="AI363:AN363" si="1393">AI364+AI366</f>
        <v>0</v>
      </c>
      <c r="AJ363" s="4">
        <f t="shared" si="1393"/>
        <v>199400</v>
      </c>
      <c r="AK363" s="4">
        <f t="shared" si="1393"/>
        <v>0</v>
      </c>
      <c r="AL363" s="4">
        <f t="shared" si="1393"/>
        <v>199400</v>
      </c>
      <c r="AM363" s="4">
        <f t="shared" si="1393"/>
        <v>0</v>
      </c>
      <c r="AN363" s="4">
        <f t="shared" si="1393"/>
        <v>199400</v>
      </c>
      <c r="AO363" s="95"/>
    </row>
    <row r="364" spans="1:41" ht="15.75" hidden="1" outlineLevel="5" x14ac:dyDescent="0.25">
      <c r="A364" s="102" t="s">
        <v>199</v>
      </c>
      <c r="B364" s="102"/>
      <c r="C364" s="18" t="s">
        <v>200</v>
      </c>
      <c r="D364" s="4">
        <f t="shared" ref="D364:AN364" si="1394">D365</f>
        <v>178114.3</v>
      </c>
      <c r="E364" s="4">
        <f t="shared" si="1394"/>
        <v>0</v>
      </c>
      <c r="F364" s="4">
        <f t="shared" si="1394"/>
        <v>178114.3</v>
      </c>
      <c r="G364" s="4">
        <f t="shared" si="1394"/>
        <v>0</v>
      </c>
      <c r="H364" s="4">
        <f t="shared" si="1394"/>
        <v>178114.3</v>
      </c>
      <c r="I364" s="4">
        <f t="shared" si="1394"/>
        <v>0</v>
      </c>
      <c r="J364" s="4">
        <f t="shared" si="1394"/>
        <v>178114.3</v>
      </c>
      <c r="K364" s="4">
        <f t="shared" si="1394"/>
        <v>0</v>
      </c>
      <c r="L364" s="4">
        <f t="shared" si="1394"/>
        <v>178114.3</v>
      </c>
      <c r="M364" s="4">
        <f t="shared" si="1394"/>
        <v>-489.19920000000002</v>
      </c>
      <c r="N364" s="4">
        <f t="shared" si="1394"/>
        <v>177625.10079999999</v>
      </c>
      <c r="O364" s="4">
        <f t="shared" si="1394"/>
        <v>0</v>
      </c>
      <c r="P364" s="4">
        <f t="shared" si="1394"/>
        <v>177625.10079999999</v>
      </c>
      <c r="Q364" s="4">
        <f t="shared" si="1394"/>
        <v>180000</v>
      </c>
      <c r="R364" s="4">
        <f t="shared" si="1394"/>
        <v>0</v>
      </c>
      <c r="S364" s="4">
        <f t="shared" si="1394"/>
        <v>180000</v>
      </c>
      <c r="T364" s="4">
        <f t="shared" si="1394"/>
        <v>0</v>
      </c>
      <c r="U364" s="4">
        <f t="shared" si="1394"/>
        <v>180000</v>
      </c>
      <c r="V364" s="4">
        <f t="shared" si="1394"/>
        <v>0</v>
      </c>
      <c r="W364" s="4">
        <f t="shared" si="1394"/>
        <v>180000</v>
      </c>
      <c r="X364" s="4">
        <f t="shared" si="1394"/>
        <v>0</v>
      </c>
      <c r="Y364" s="4">
        <f t="shared" si="1394"/>
        <v>180000</v>
      </c>
      <c r="Z364" s="4">
        <f t="shared" si="1394"/>
        <v>0</v>
      </c>
      <c r="AA364" s="4">
        <f t="shared" si="1394"/>
        <v>180000</v>
      </c>
      <c r="AB364" s="4">
        <f t="shared" si="1394"/>
        <v>0</v>
      </c>
      <c r="AC364" s="4">
        <f t="shared" si="1394"/>
        <v>180000</v>
      </c>
      <c r="AD364" s="4">
        <f t="shared" si="1394"/>
        <v>170000</v>
      </c>
      <c r="AE364" s="4">
        <f t="shared" si="1394"/>
        <v>0</v>
      </c>
      <c r="AF364" s="4">
        <f t="shared" si="1394"/>
        <v>170000</v>
      </c>
      <c r="AG364" s="4">
        <f t="shared" si="1394"/>
        <v>0</v>
      </c>
      <c r="AH364" s="4">
        <f t="shared" si="1394"/>
        <v>170000</v>
      </c>
      <c r="AI364" s="4">
        <f t="shared" si="1394"/>
        <v>0</v>
      </c>
      <c r="AJ364" s="4">
        <f t="shared" si="1394"/>
        <v>170000</v>
      </c>
      <c r="AK364" s="4">
        <f t="shared" si="1394"/>
        <v>0</v>
      </c>
      <c r="AL364" s="4">
        <f t="shared" si="1394"/>
        <v>170000</v>
      </c>
      <c r="AM364" s="4">
        <f t="shared" si="1394"/>
        <v>0</v>
      </c>
      <c r="AN364" s="4">
        <f t="shared" si="1394"/>
        <v>170000</v>
      </c>
      <c r="AO364" s="95"/>
    </row>
    <row r="365" spans="1:41" ht="31.5" hidden="1" outlineLevel="7" x14ac:dyDescent="0.25">
      <c r="A365" s="103" t="s">
        <v>199</v>
      </c>
      <c r="B365" s="103" t="s">
        <v>92</v>
      </c>
      <c r="C365" s="17" t="s">
        <v>93</v>
      </c>
      <c r="D365" s="5">
        <v>178114.3</v>
      </c>
      <c r="E365" s="5"/>
      <c r="F365" s="5">
        <f t="shared" ref="F365" si="1395">SUM(D365:E365)</f>
        <v>178114.3</v>
      </c>
      <c r="G365" s="5"/>
      <c r="H365" s="5">
        <f t="shared" ref="H365" si="1396">SUM(F365:G365)</f>
        <v>178114.3</v>
      </c>
      <c r="I365" s="5"/>
      <c r="J365" s="5">
        <f t="shared" ref="J365" si="1397">SUM(H365:I365)</f>
        <v>178114.3</v>
      </c>
      <c r="K365" s="5"/>
      <c r="L365" s="5">
        <f t="shared" ref="L365" si="1398">SUM(J365:K365)</f>
        <v>178114.3</v>
      </c>
      <c r="M365" s="5">
        <v>-489.19920000000002</v>
      </c>
      <c r="N365" s="5">
        <f t="shared" ref="N365" si="1399">SUM(L365:M365)</f>
        <v>177625.10079999999</v>
      </c>
      <c r="O365" s="5"/>
      <c r="P365" s="5">
        <f t="shared" ref="P365" si="1400">SUM(N365:O365)</f>
        <v>177625.10079999999</v>
      </c>
      <c r="Q365" s="5">
        <v>180000</v>
      </c>
      <c r="R365" s="5"/>
      <c r="S365" s="5">
        <f t="shared" ref="S365" si="1401">SUM(Q365:R365)</f>
        <v>180000</v>
      </c>
      <c r="T365" s="5"/>
      <c r="U365" s="5">
        <f t="shared" ref="U365" si="1402">SUM(S365:T365)</f>
        <v>180000</v>
      </c>
      <c r="V365" s="5"/>
      <c r="W365" s="5">
        <f t="shared" ref="W365" si="1403">SUM(U365:V365)</f>
        <v>180000</v>
      </c>
      <c r="X365" s="5"/>
      <c r="Y365" s="5">
        <f t="shared" ref="Y365" si="1404">SUM(W365:X365)</f>
        <v>180000</v>
      </c>
      <c r="Z365" s="5"/>
      <c r="AA365" s="5">
        <f t="shared" ref="AA365" si="1405">SUM(Y365:Z365)</f>
        <v>180000</v>
      </c>
      <c r="AB365" s="5"/>
      <c r="AC365" s="5">
        <f t="shared" ref="AC365" si="1406">SUM(AA365:AB365)</f>
        <v>180000</v>
      </c>
      <c r="AD365" s="5">
        <v>170000</v>
      </c>
      <c r="AE365" s="5"/>
      <c r="AF365" s="5">
        <f t="shared" ref="AF365" si="1407">SUM(AD365:AE365)</f>
        <v>170000</v>
      </c>
      <c r="AG365" s="5"/>
      <c r="AH365" s="5">
        <f t="shared" ref="AH365" si="1408">SUM(AF365:AG365)</f>
        <v>170000</v>
      </c>
      <c r="AI365" s="5"/>
      <c r="AJ365" s="5">
        <f t="shared" ref="AJ365" si="1409">SUM(AH365:AI365)</f>
        <v>170000</v>
      </c>
      <c r="AK365" s="5"/>
      <c r="AL365" s="5">
        <f t="shared" ref="AL365" si="1410">SUM(AJ365:AK365)</f>
        <v>170000</v>
      </c>
      <c r="AM365" s="5"/>
      <c r="AN365" s="5">
        <f t="shared" ref="AN365" si="1411">SUM(AL365:AM365)</f>
        <v>170000</v>
      </c>
      <c r="AO365" s="95"/>
    </row>
    <row r="366" spans="1:41" ht="15.75" hidden="1" outlineLevel="5" x14ac:dyDescent="0.25">
      <c r="A366" s="102" t="s">
        <v>271</v>
      </c>
      <c r="B366" s="102"/>
      <c r="C366" s="18" t="s">
        <v>272</v>
      </c>
      <c r="D366" s="4">
        <f>D367</f>
        <v>32590.7</v>
      </c>
      <c r="E366" s="4">
        <f t="shared" ref="E366:P366" si="1412">E367</f>
        <v>0</v>
      </c>
      <c r="F366" s="4">
        <f t="shared" si="1412"/>
        <v>32590.7</v>
      </c>
      <c r="G366" s="4">
        <f t="shared" si="1412"/>
        <v>-7000</v>
      </c>
      <c r="H366" s="4">
        <f t="shared" si="1412"/>
        <v>25590.7</v>
      </c>
      <c r="I366" s="4">
        <f t="shared" si="1412"/>
        <v>0</v>
      </c>
      <c r="J366" s="4">
        <f t="shared" si="1412"/>
        <v>25590.7</v>
      </c>
      <c r="K366" s="4">
        <f t="shared" si="1412"/>
        <v>0</v>
      </c>
      <c r="L366" s="4">
        <f t="shared" si="1412"/>
        <v>25590.7</v>
      </c>
      <c r="M366" s="4">
        <f t="shared" si="1412"/>
        <v>0</v>
      </c>
      <c r="N366" s="4">
        <f t="shared" si="1412"/>
        <v>25590.7</v>
      </c>
      <c r="O366" s="4">
        <f t="shared" si="1412"/>
        <v>0</v>
      </c>
      <c r="P366" s="4">
        <f t="shared" si="1412"/>
        <v>25590.7</v>
      </c>
      <c r="Q366" s="4">
        <f>Q367</f>
        <v>31000</v>
      </c>
      <c r="R366" s="4">
        <f t="shared" ref="R366:AC366" si="1413">R367</f>
        <v>0</v>
      </c>
      <c r="S366" s="4">
        <f t="shared" si="1413"/>
        <v>31000</v>
      </c>
      <c r="T366" s="4">
        <f t="shared" si="1413"/>
        <v>0</v>
      </c>
      <c r="U366" s="4">
        <f t="shared" si="1413"/>
        <v>31000</v>
      </c>
      <c r="V366" s="4">
        <f t="shared" si="1413"/>
        <v>0</v>
      </c>
      <c r="W366" s="4">
        <f t="shared" si="1413"/>
        <v>31000</v>
      </c>
      <c r="X366" s="4">
        <f t="shared" si="1413"/>
        <v>0</v>
      </c>
      <c r="Y366" s="4">
        <f t="shared" si="1413"/>
        <v>31000</v>
      </c>
      <c r="Z366" s="4">
        <f t="shared" si="1413"/>
        <v>0</v>
      </c>
      <c r="AA366" s="4">
        <f t="shared" si="1413"/>
        <v>31000</v>
      </c>
      <c r="AB366" s="4">
        <f t="shared" si="1413"/>
        <v>0</v>
      </c>
      <c r="AC366" s="4">
        <f t="shared" si="1413"/>
        <v>31000</v>
      </c>
      <c r="AD366" s="4">
        <f>AD367</f>
        <v>29400</v>
      </c>
      <c r="AE366" s="4">
        <f t="shared" ref="AE366:AN366" si="1414">AE367</f>
        <v>0</v>
      </c>
      <c r="AF366" s="4">
        <f t="shared" si="1414"/>
        <v>29400</v>
      </c>
      <c r="AG366" s="4">
        <f t="shared" si="1414"/>
        <v>0</v>
      </c>
      <c r="AH366" s="4">
        <f t="shared" si="1414"/>
        <v>29400</v>
      </c>
      <c r="AI366" s="4">
        <f t="shared" si="1414"/>
        <v>0</v>
      </c>
      <c r="AJ366" s="4">
        <f t="shared" si="1414"/>
        <v>29400</v>
      </c>
      <c r="AK366" s="4">
        <f t="shared" si="1414"/>
        <v>0</v>
      </c>
      <c r="AL366" s="4">
        <f t="shared" si="1414"/>
        <v>29400</v>
      </c>
      <c r="AM366" s="4">
        <f t="shared" si="1414"/>
        <v>0</v>
      </c>
      <c r="AN366" s="4">
        <f t="shared" si="1414"/>
        <v>29400</v>
      </c>
      <c r="AO366" s="95"/>
    </row>
    <row r="367" spans="1:41" ht="31.5" hidden="1" outlineLevel="7" x14ac:dyDescent="0.25">
      <c r="A367" s="103" t="s">
        <v>271</v>
      </c>
      <c r="B367" s="103" t="s">
        <v>92</v>
      </c>
      <c r="C367" s="17" t="s">
        <v>93</v>
      </c>
      <c r="D367" s="5">
        <v>32590.7</v>
      </c>
      <c r="E367" s="5"/>
      <c r="F367" s="5">
        <f t="shared" ref="F367" si="1415">SUM(D367:E367)</f>
        <v>32590.7</v>
      </c>
      <c r="G367" s="5">
        <v>-7000</v>
      </c>
      <c r="H367" s="5">
        <f t="shared" ref="H367" si="1416">SUM(F367:G367)</f>
        <v>25590.7</v>
      </c>
      <c r="I367" s="5"/>
      <c r="J367" s="5">
        <f t="shared" ref="J367" si="1417">SUM(H367:I367)</f>
        <v>25590.7</v>
      </c>
      <c r="K367" s="5"/>
      <c r="L367" s="5">
        <f t="shared" ref="L367" si="1418">SUM(J367:K367)</f>
        <v>25590.7</v>
      </c>
      <c r="M367" s="5"/>
      <c r="N367" s="5">
        <f t="shared" ref="N367" si="1419">SUM(L367:M367)</f>
        <v>25590.7</v>
      </c>
      <c r="O367" s="5"/>
      <c r="P367" s="5">
        <f t="shared" ref="P367" si="1420">SUM(N367:O367)</f>
        <v>25590.7</v>
      </c>
      <c r="Q367" s="5">
        <v>31000</v>
      </c>
      <c r="R367" s="5"/>
      <c r="S367" s="5">
        <f t="shared" ref="S367" si="1421">SUM(Q367:R367)</f>
        <v>31000</v>
      </c>
      <c r="T367" s="5"/>
      <c r="U367" s="5">
        <f t="shared" ref="U367" si="1422">SUM(S367:T367)</f>
        <v>31000</v>
      </c>
      <c r="V367" s="5"/>
      <c r="W367" s="5">
        <f t="shared" ref="W367" si="1423">SUM(U367:V367)</f>
        <v>31000</v>
      </c>
      <c r="X367" s="5"/>
      <c r="Y367" s="5">
        <f t="shared" ref="Y367" si="1424">SUM(W367:X367)</f>
        <v>31000</v>
      </c>
      <c r="Z367" s="5"/>
      <c r="AA367" s="5">
        <f t="shared" ref="AA367" si="1425">SUM(Y367:Z367)</f>
        <v>31000</v>
      </c>
      <c r="AB367" s="5"/>
      <c r="AC367" s="5">
        <f t="shared" ref="AC367" si="1426">SUM(AA367:AB367)</f>
        <v>31000</v>
      </c>
      <c r="AD367" s="5">
        <v>29400</v>
      </c>
      <c r="AE367" s="5"/>
      <c r="AF367" s="5">
        <f t="shared" ref="AF367" si="1427">SUM(AD367:AE367)</f>
        <v>29400</v>
      </c>
      <c r="AG367" s="5"/>
      <c r="AH367" s="5">
        <f t="shared" ref="AH367" si="1428">SUM(AF367:AG367)</f>
        <v>29400</v>
      </c>
      <c r="AI367" s="5"/>
      <c r="AJ367" s="5">
        <f t="shared" ref="AJ367" si="1429">SUM(AH367:AI367)</f>
        <v>29400</v>
      </c>
      <c r="AK367" s="5"/>
      <c r="AL367" s="5">
        <f t="shared" ref="AL367" si="1430">SUM(AJ367:AK367)</f>
        <v>29400</v>
      </c>
      <c r="AM367" s="5"/>
      <c r="AN367" s="5">
        <f t="shared" ref="AN367" si="1431">SUM(AL367:AM367)</f>
        <v>29400</v>
      </c>
      <c r="AO367" s="95"/>
    </row>
    <row r="368" spans="1:41" ht="34.5" customHeight="1" outlineLevel="4" collapsed="1" x14ac:dyDescent="0.25">
      <c r="A368" s="102" t="s">
        <v>201</v>
      </c>
      <c r="B368" s="102"/>
      <c r="C368" s="18" t="s">
        <v>768</v>
      </c>
      <c r="D368" s="4">
        <f>D372+D375</f>
        <v>78569.299999999988</v>
      </c>
      <c r="E368" s="4">
        <f t="shared" ref="E368:F368" si="1432">E372+E375</f>
        <v>0</v>
      </c>
      <c r="F368" s="4">
        <f t="shared" si="1432"/>
        <v>78569.299999999988</v>
      </c>
      <c r="G368" s="4">
        <f t="shared" ref="G368:AH368" si="1433">G372+G375+G369</f>
        <v>68173.925080000001</v>
      </c>
      <c r="H368" s="4">
        <f t="shared" si="1433"/>
        <v>146743.22508</v>
      </c>
      <c r="I368" s="46">
        <f t="shared" si="1433"/>
        <v>3.3360000000000001E-2</v>
      </c>
      <c r="J368" s="4">
        <f t="shared" si="1433"/>
        <v>146743.25844000001</v>
      </c>
      <c r="K368" s="4">
        <f t="shared" ref="K368:L368" si="1434">K372+K375+K369</f>
        <v>0</v>
      </c>
      <c r="L368" s="4">
        <f t="shared" si="1434"/>
        <v>146743.25844000001</v>
      </c>
      <c r="M368" s="4">
        <f t="shared" ref="M368:N368" si="1435">M372+M375+M369</f>
        <v>489.19920000000002</v>
      </c>
      <c r="N368" s="4">
        <f t="shared" si="1435"/>
        <v>147232.45763999998</v>
      </c>
      <c r="O368" s="4">
        <f t="shared" ref="O368:P368" si="1436">O372+O375+O369</f>
        <v>5200</v>
      </c>
      <c r="P368" s="4">
        <f t="shared" si="1436"/>
        <v>152432.45763999998</v>
      </c>
      <c r="Q368" s="4">
        <f t="shared" si="1433"/>
        <v>52099.9</v>
      </c>
      <c r="R368" s="4">
        <f t="shared" si="1433"/>
        <v>0</v>
      </c>
      <c r="S368" s="4">
        <f t="shared" si="1433"/>
        <v>52099.9</v>
      </c>
      <c r="T368" s="4">
        <f t="shared" si="1433"/>
        <v>0</v>
      </c>
      <c r="U368" s="4">
        <f t="shared" si="1433"/>
        <v>52099.9</v>
      </c>
      <c r="V368" s="4">
        <f t="shared" si="1433"/>
        <v>0</v>
      </c>
      <c r="W368" s="4">
        <f t="shared" si="1433"/>
        <v>52099.9</v>
      </c>
      <c r="X368" s="4">
        <f t="shared" si="1433"/>
        <v>0</v>
      </c>
      <c r="Y368" s="4">
        <f t="shared" si="1433"/>
        <v>52099.9</v>
      </c>
      <c r="Z368" s="4">
        <f t="shared" ref="Z368:AA368" si="1437">Z372+Z375+Z369</f>
        <v>0</v>
      </c>
      <c r="AA368" s="4">
        <f t="shared" si="1437"/>
        <v>52099.9</v>
      </c>
      <c r="AB368" s="4">
        <f t="shared" ref="AB368:AC368" si="1438">AB372+AB375+AB369</f>
        <v>0</v>
      </c>
      <c r="AC368" s="4">
        <f t="shared" si="1438"/>
        <v>52099.9</v>
      </c>
      <c r="AD368" s="4">
        <f t="shared" si="1433"/>
        <v>57139.6</v>
      </c>
      <c r="AE368" s="4">
        <f t="shared" si="1433"/>
        <v>0</v>
      </c>
      <c r="AF368" s="4">
        <f t="shared" si="1433"/>
        <v>57139.6</v>
      </c>
      <c r="AG368" s="4">
        <f t="shared" si="1433"/>
        <v>0</v>
      </c>
      <c r="AH368" s="4">
        <f t="shared" si="1433"/>
        <v>57139.6</v>
      </c>
      <c r="AI368" s="4">
        <f t="shared" ref="AI368:AN368" si="1439">AI372+AI375+AI369</f>
        <v>0</v>
      </c>
      <c r="AJ368" s="4">
        <f t="shared" si="1439"/>
        <v>57139.6</v>
      </c>
      <c r="AK368" s="4">
        <f t="shared" si="1439"/>
        <v>0</v>
      </c>
      <c r="AL368" s="4">
        <f t="shared" si="1439"/>
        <v>57139.6</v>
      </c>
      <c r="AM368" s="4">
        <f t="shared" si="1439"/>
        <v>0</v>
      </c>
      <c r="AN368" s="4">
        <f t="shared" si="1439"/>
        <v>57139.6</v>
      </c>
      <c r="AO368" s="95"/>
    </row>
    <row r="369" spans="1:41" ht="34.5" customHeight="1" outlineLevel="4" x14ac:dyDescent="0.2">
      <c r="A369" s="7" t="s">
        <v>678</v>
      </c>
      <c r="B369" s="7" t="s">
        <v>663</v>
      </c>
      <c r="C369" s="20" t="s">
        <v>769</v>
      </c>
      <c r="D369" s="4"/>
      <c r="E369" s="4"/>
      <c r="F369" s="4"/>
      <c r="G369" s="4">
        <f t="shared" ref="G369:K369" si="1440">G371+G370</f>
        <v>62871.166079999995</v>
      </c>
      <c r="H369" s="4">
        <f t="shared" si="1440"/>
        <v>62871.166079999995</v>
      </c>
      <c r="I369" s="46">
        <f t="shared" si="1440"/>
        <v>0</v>
      </c>
      <c r="J369" s="4">
        <f t="shared" si="1440"/>
        <v>62871.166079999995</v>
      </c>
      <c r="K369" s="4">
        <f t="shared" si="1440"/>
        <v>0</v>
      </c>
      <c r="L369" s="4">
        <f t="shared" ref="L369:M369" si="1441">L371+L370</f>
        <v>62871.166079999995</v>
      </c>
      <c r="M369" s="4">
        <f t="shared" si="1441"/>
        <v>489.19920000000002</v>
      </c>
      <c r="N369" s="4">
        <f t="shared" ref="N369:O369" si="1442">N371+N370</f>
        <v>63360.365279999998</v>
      </c>
      <c r="O369" s="4">
        <f t="shared" si="1442"/>
        <v>200</v>
      </c>
      <c r="P369" s="4">
        <f t="shared" ref="P369" si="1443">P371+P370</f>
        <v>63560.365279999998</v>
      </c>
      <c r="Q369" s="4"/>
      <c r="R369" s="4"/>
      <c r="S369" s="4"/>
      <c r="T369" s="4"/>
      <c r="U369" s="4"/>
      <c r="V369" s="4">
        <f t="shared" ref="V369:W369" si="1444">V371+V370</f>
        <v>0</v>
      </c>
      <c r="W369" s="4">
        <f t="shared" si="1444"/>
        <v>0</v>
      </c>
      <c r="X369" s="4"/>
      <c r="Y369" s="4"/>
      <c r="Z369" s="4"/>
      <c r="AA369" s="4"/>
      <c r="AB369" s="4"/>
      <c r="AC369" s="4"/>
      <c r="AD369" s="4"/>
      <c r="AE369" s="4"/>
      <c r="AF369" s="4"/>
      <c r="AG369" s="4"/>
      <c r="AH369" s="4"/>
      <c r="AI369" s="4"/>
      <c r="AJ369" s="4"/>
      <c r="AK369" s="4"/>
      <c r="AL369" s="4"/>
      <c r="AM369" s="4"/>
      <c r="AN369" s="4"/>
      <c r="AO369" s="95"/>
    </row>
    <row r="370" spans="1:41" ht="34.5" hidden="1" customHeight="1" outlineLevel="4" x14ac:dyDescent="0.2">
      <c r="A370" s="6" t="s">
        <v>678</v>
      </c>
      <c r="B370" s="103" t="s">
        <v>684</v>
      </c>
      <c r="C370" s="10" t="s">
        <v>144</v>
      </c>
      <c r="D370" s="4"/>
      <c r="E370" s="4"/>
      <c r="F370" s="4"/>
      <c r="G370" s="5">
        <v>3911.5145699999998</v>
      </c>
      <c r="H370" s="5">
        <f t="shared" ref="H370:H371" si="1445">SUM(F370:G370)</f>
        <v>3911.5145699999998</v>
      </c>
      <c r="I370" s="16"/>
      <c r="J370" s="5">
        <f t="shared" ref="J370:L371" si="1446">SUM(H370:I370)</f>
        <v>3911.5145699999998</v>
      </c>
      <c r="K370" s="4"/>
      <c r="L370" s="5">
        <f t="shared" si="1446"/>
        <v>3911.5145699999998</v>
      </c>
      <c r="M370" s="4"/>
      <c r="N370" s="5">
        <f t="shared" ref="N370:N371" si="1447">SUM(L370:M370)</f>
        <v>3911.5145699999998</v>
      </c>
      <c r="O370" s="4"/>
      <c r="P370" s="5">
        <f t="shared" ref="P370:P371" si="1448">SUM(N370:O370)</f>
        <v>3911.5145699999998</v>
      </c>
      <c r="Q370" s="4"/>
      <c r="R370" s="4"/>
      <c r="S370" s="4"/>
      <c r="T370" s="4"/>
      <c r="U370" s="4"/>
      <c r="V370" s="5"/>
      <c r="W370" s="5">
        <f t="shared" ref="W370:W371" si="1449">SUM(U370:V370)</f>
        <v>0</v>
      </c>
      <c r="X370" s="4"/>
      <c r="Y370" s="4"/>
      <c r="Z370" s="4"/>
      <c r="AA370" s="4"/>
      <c r="AB370" s="4"/>
      <c r="AC370" s="4"/>
      <c r="AD370" s="4"/>
      <c r="AE370" s="4"/>
      <c r="AF370" s="4"/>
      <c r="AG370" s="4"/>
      <c r="AH370" s="4"/>
      <c r="AI370" s="4"/>
      <c r="AJ370" s="4"/>
      <c r="AK370" s="4"/>
      <c r="AL370" s="4"/>
      <c r="AM370" s="4"/>
      <c r="AN370" s="4"/>
      <c r="AO370" s="95"/>
    </row>
    <row r="371" spans="1:41" ht="34.5" customHeight="1" outlineLevel="4" x14ac:dyDescent="0.2">
      <c r="A371" s="6" t="s">
        <v>678</v>
      </c>
      <c r="B371" s="103" t="s">
        <v>92</v>
      </c>
      <c r="C371" s="10" t="s">
        <v>93</v>
      </c>
      <c r="D371" s="4"/>
      <c r="E371" s="4"/>
      <c r="F371" s="4"/>
      <c r="G371" s="5">
        <f>57611.41635+1348.23516</f>
        <v>58959.651509999996</v>
      </c>
      <c r="H371" s="5">
        <f t="shared" si="1445"/>
        <v>58959.651509999996</v>
      </c>
      <c r="I371" s="16"/>
      <c r="J371" s="5">
        <f t="shared" si="1446"/>
        <v>58959.651509999996</v>
      </c>
      <c r="K371" s="5"/>
      <c r="L371" s="5">
        <f t="shared" si="1446"/>
        <v>58959.651509999996</v>
      </c>
      <c r="M371" s="5">
        <v>489.19920000000002</v>
      </c>
      <c r="N371" s="5">
        <f t="shared" si="1447"/>
        <v>59448.850709999999</v>
      </c>
      <c r="O371" s="5">
        <v>200</v>
      </c>
      <c r="P371" s="5">
        <f t="shared" si="1448"/>
        <v>59648.850709999999</v>
      </c>
      <c r="Q371" s="4"/>
      <c r="R371" s="4"/>
      <c r="S371" s="4"/>
      <c r="T371" s="4"/>
      <c r="U371" s="4"/>
      <c r="V371" s="5"/>
      <c r="W371" s="5">
        <f t="shared" si="1449"/>
        <v>0</v>
      </c>
      <c r="X371" s="4"/>
      <c r="Y371" s="4"/>
      <c r="Z371" s="4"/>
      <c r="AA371" s="4"/>
      <c r="AB371" s="4"/>
      <c r="AC371" s="4"/>
      <c r="AD371" s="4"/>
      <c r="AE371" s="4"/>
      <c r="AF371" s="4"/>
      <c r="AG371" s="4"/>
      <c r="AH371" s="4"/>
      <c r="AI371" s="4"/>
      <c r="AJ371" s="4"/>
      <c r="AK371" s="4"/>
      <c r="AL371" s="4"/>
      <c r="AM371" s="4"/>
      <c r="AN371" s="4"/>
      <c r="AO371" s="95"/>
    </row>
    <row r="372" spans="1:41" ht="66" customHeight="1" outlineLevel="5" x14ac:dyDescent="0.25">
      <c r="A372" s="102" t="s">
        <v>202</v>
      </c>
      <c r="B372" s="102"/>
      <c r="C372" s="18" t="s">
        <v>559</v>
      </c>
      <c r="D372" s="4">
        <f>D374</f>
        <v>7856.9</v>
      </c>
      <c r="E372" s="4">
        <f t="shared" ref="E372:F372" si="1450">E374</f>
        <v>0</v>
      </c>
      <c r="F372" s="4">
        <f t="shared" si="1450"/>
        <v>7856.9</v>
      </c>
      <c r="G372" s="4">
        <f>G374+G373</f>
        <v>5302.759</v>
      </c>
      <c r="H372" s="4">
        <f t="shared" ref="H372:AH372" si="1451">H374+H373</f>
        <v>13159.659</v>
      </c>
      <c r="I372" s="46">
        <f>I374+I373</f>
        <v>3.3360000000000001E-2</v>
      </c>
      <c r="J372" s="4">
        <f t="shared" ref="J372:L372" si="1452">J374+J373</f>
        <v>13159.692360000001</v>
      </c>
      <c r="K372" s="4">
        <f t="shared" si="1452"/>
        <v>0</v>
      </c>
      <c r="L372" s="4">
        <f t="shared" si="1452"/>
        <v>13159.692360000001</v>
      </c>
      <c r="M372" s="4">
        <f t="shared" ref="M372:N372" si="1453">M374+M373</f>
        <v>0</v>
      </c>
      <c r="N372" s="4">
        <f t="shared" si="1453"/>
        <v>13159.692360000001</v>
      </c>
      <c r="O372" s="4">
        <f t="shared" ref="O372:P372" si="1454">O374+O373</f>
        <v>5000</v>
      </c>
      <c r="P372" s="4">
        <f t="shared" si="1454"/>
        <v>18159.692360000001</v>
      </c>
      <c r="Q372" s="4">
        <f t="shared" si="1451"/>
        <v>5210</v>
      </c>
      <c r="R372" s="4">
        <f t="shared" si="1451"/>
        <v>0</v>
      </c>
      <c r="S372" s="4">
        <f t="shared" si="1451"/>
        <v>5210</v>
      </c>
      <c r="T372" s="4">
        <f t="shared" si="1451"/>
        <v>0</v>
      </c>
      <c r="U372" s="4">
        <f t="shared" si="1451"/>
        <v>5210</v>
      </c>
      <c r="V372" s="4">
        <f>V374+V373</f>
        <v>0</v>
      </c>
      <c r="W372" s="4">
        <f t="shared" ref="W372:Y372" si="1455">W374+W373</f>
        <v>5210</v>
      </c>
      <c r="X372" s="4">
        <f t="shared" si="1455"/>
        <v>0</v>
      </c>
      <c r="Y372" s="4">
        <f t="shared" si="1455"/>
        <v>5210</v>
      </c>
      <c r="Z372" s="4">
        <f t="shared" ref="Z372:AA372" si="1456">Z374+Z373</f>
        <v>0</v>
      </c>
      <c r="AA372" s="4">
        <f t="shared" si="1456"/>
        <v>5210</v>
      </c>
      <c r="AB372" s="4">
        <f t="shared" ref="AB372:AC372" si="1457">AB374+AB373</f>
        <v>0</v>
      </c>
      <c r="AC372" s="4">
        <f t="shared" si="1457"/>
        <v>5210</v>
      </c>
      <c r="AD372" s="4">
        <f t="shared" si="1451"/>
        <v>5714</v>
      </c>
      <c r="AE372" s="4">
        <f t="shared" si="1451"/>
        <v>0</v>
      </c>
      <c r="AF372" s="4">
        <f t="shared" si="1451"/>
        <v>5714</v>
      </c>
      <c r="AG372" s="4">
        <f t="shared" si="1451"/>
        <v>0</v>
      </c>
      <c r="AH372" s="4">
        <f t="shared" si="1451"/>
        <v>5714</v>
      </c>
      <c r="AI372" s="4">
        <f t="shared" ref="AI372:AN372" si="1458">AI374+AI373</f>
        <v>0</v>
      </c>
      <c r="AJ372" s="4">
        <f t="shared" si="1458"/>
        <v>5714</v>
      </c>
      <c r="AK372" s="4">
        <f t="shared" si="1458"/>
        <v>0</v>
      </c>
      <c r="AL372" s="4">
        <f t="shared" si="1458"/>
        <v>5714</v>
      </c>
      <c r="AM372" s="4">
        <f t="shared" si="1458"/>
        <v>0</v>
      </c>
      <c r="AN372" s="4">
        <f t="shared" si="1458"/>
        <v>5714</v>
      </c>
      <c r="AO372" s="95"/>
    </row>
    <row r="373" spans="1:41" ht="49.5" hidden="1" customHeight="1" outlineLevel="5" x14ac:dyDescent="0.2">
      <c r="A373" s="103" t="s">
        <v>202</v>
      </c>
      <c r="B373" s="103" t="s">
        <v>684</v>
      </c>
      <c r="C373" s="10" t="s">
        <v>144</v>
      </c>
      <c r="D373" s="4"/>
      <c r="E373" s="4"/>
      <c r="F373" s="4"/>
      <c r="G373" s="5">
        <f>5302.759</f>
        <v>5302.759</v>
      </c>
      <c r="H373" s="5">
        <f t="shared" ref="H373:H374" si="1459">SUM(F373:G373)</f>
        <v>5302.759</v>
      </c>
      <c r="I373" s="5"/>
      <c r="J373" s="5">
        <f t="shared" ref="J373:J374" si="1460">SUM(H373:I373)</f>
        <v>5302.759</v>
      </c>
      <c r="K373" s="4"/>
      <c r="L373" s="5">
        <f t="shared" ref="L373:L374" si="1461">SUM(J373:K373)</f>
        <v>5302.759</v>
      </c>
      <c r="M373" s="4"/>
      <c r="N373" s="5">
        <f t="shared" ref="N373:N374" si="1462">SUM(L373:M373)</f>
        <v>5302.759</v>
      </c>
      <c r="O373" s="4"/>
      <c r="P373" s="5">
        <f t="shared" ref="P373:P374" si="1463">SUM(N373:O373)</f>
        <v>5302.759</v>
      </c>
      <c r="Q373" s="4"/>
      <c r="R373" s="4"/>
      <c r="S373" s="4"/>
      <c r="T373" s="4"/>
      <c r="U373" s="4"/>
      <c r="V373" s="5"/>
      <c r="W373" s="5">
        <f t="shared" ref="W373:W374" si="1464">SUM(U373:V373)</f>
        <v>0</v>
      </c>
      <c r="X373" s="4"/>
      <c r="Y373" s="4"/>
      <c r="Z373" s="4"/>
      <c r="AA373" s="4"/>
      <c r="AB373" s="4"/>
      <c r="AC373" s="4"/>
      <c r="AD373" s="4"/>
      <c r="AE373" s="4"/>
      <c r="AF373" s="4"/>
      <c r="AG373" s="4"/>
      <c r="AH373" s="4"/>
      <c r="AI373" s="4"/>
      <c r="AJ373" s="4"/>
      <c r="AK373" s="4"/>
      <c r="AL373" s="4"/>
      <c r="AM373" s="4"/>
      <c r="AN373" s="4"/>
      <c r="AO373" s="95"/>
    </row>
    <row r="374" spans="1:41" ht="31.5" outlineLevel="7" x14ac:dyDescent="0.25">
      <c r="A374" s="103" t="s">
        <v>202</v>
      </c>
      <c r="B374" s="103" t="s">
        <v>92</v>
      </c>
      <c r="C374" s="17" t="s">
        <v>93</v>
      </c>
      <c r="D374" s="5">
        <v>7856.9</v>
      </c>
      <c r="E374" s="5"/>
      <c r="F374" s="5">
        <f t="shared" ref="F374" si="1465">SUM(D374:E374)</f>
        <v>7856.9</v>
      </c>
      <c r="G374" s="5"/>
      <c r="H374" s="5">
        <f t="shared" si="1459"/>
        <v>7856.9</v>
      </c>
      <c r="I374" s="16">
        <v>3.3360000000000001E-2</v>
      </c>
      <c r="J374" s="5">
        <f t="shared" si="1460"/>
        <v>7856.93336</v>
      </c>
      <c r="K374" s="5"/>
      <c r="L374" s="5">
        <f t="shared" si="1461"/>
        <v>7856.93336</v>
      </c>
      <c r="M374" s="5"/>
      <c r="N374" s="5">
        <f t="shared" si="1462"/>
        <v>7856.93336</v>
      </c>
      <c r="O374" s="5">
        <v>5000</v>
      </c>
      <c r="P374" s="5">
        <f t="shared" si="1463"/>
        <v>12856.933359999999</v>
      </c>
      <c r="Q374" s="5">
        <v>5210</v>
      </c>
      <c r="R374" s="5"/>
      <c r="S374" s="5">
        <f t="shared" ref="S374" si="1466">SUM(Q374:R374)</f>
        <v>5210</v>
      </c>
      <c r="T374" s="5"/>
      <c r="U374" s="5">
        <f t="shared" ref="U374" si="1467">SUM(S374:T374)</f>
        <v>5210</v>
      </c>
      <c r="V374" s="5"/>
      <c r="W374" s="5">
        <f t="shared" si="1464"/>
        <v>5210</v>
      </c>
      <c r="X374" s="5"/>
      <c r="Y374" s="5">
        <f t="shared" ref="Y374" si="1468">SUM(W374:X374)</f>
        <v>5210</v>
      </c>
      <c r="Z374" s="5"/>
      <c r="AA374" s="5">
        <f t="shared" ref="AA374" si="1469">SUM(Y374:Z374)</f>
        <v>5210</v>
      </c>
      <c r="AB374" s="5"/>
      <c r="AC374" s="5">
        <f t="shared" ref="AC374" si="1470">SUM(AA374:AB374)</f>
        <v>5210</v>
      </c>
      <c r="AD374" s="5">
        <v>5714</v>
      </c>
      <c r="AE374" s="5"/>
      <c r="AF374" s="5">
        <f t="shared" ref="AF374" si="1471">SUM(AD374:AE374)</f>
        <v>5714</v>
      </c>
      <c r="AG374" s="5"/>
      <c r="AH374" s="5">
        <f t="shared" ref="AH374" si="1472">SUM(AF374:AG374)</f>
        <v>5714</v>
      </c>
      <c r="AI374" s="5"/>
      <c r="AJ374" s="5">
        <f t="shared" ref="AJ374" si="1473">SUM(AH374:AI374)</f>
        <v>5714</v>
      </c>
      <c r="AK374" s="5"/>
      <c r="AL374" s="5">
        <f t="shared" ref="AL374" si="1474">SUM(AJ374:AK374)</f>
        <v>5714</v>
      </c>
      <c r="AM374" s="5"/>
      <c r="AN374" s="5">
        <f t="shared" ref="AN374" si="1475">SUM(AL374:AM374)</f>
        <v>5714</v>
      </c>
      <c r="AO374" s="95"/>
    </row>
    <row r="375" spans="1:41" ht="63" hidden="1" outlineLevel="5" x14ac:dyDescent="0.25">
      <c r="A375" s="102" t="s">
        <v>202</v>
      </c>
      <c r="B375" s="102"/>
      <c r="C375" s="18" t="s">
        <v>573</v>
      </c>
      <c r="D375" s="4">
        <f>D376</f>
        <v>70712.399999999994</v>
      </c>
      <c r="E375" s="4">
        <f t="shared" ref="E375:P375" si="1476">E376</f>
        <v>0</v>
      </c>
      <c r="F375" s="4">
        <f t="shared" si="1476"/>
        <v>70712.399999999994</v>
      </c>
      <c r="G375" s="4">
        <f t="shared" si="1476"/>
        <v>0</v>
      </c>
      <c r="H375" s="4">
        <f t="shared" si="1476"/>
        <v>70712.399999999994</v>
      </c>
      <c r="I375" s="4">
        <f t="shared" si="1476"/>
        <v>0</v>
      </c>
      <c r="J375" s="4">
        <f t="shared" si="1476"/>
        <v>70712.399999999994</v>
      </c>
      <c r="K375" s="4">
        <f t="shared" si="1476"/>
        <v>0</v>
      </c>
      <c r="L375" s="4">
        <f t="shared" si="1476"/>
        <v>70712.399999999994</v>
      </c>
      <c r="M375" s="4">
        <f t="shared" si="1476"/>
        <v>0</v>
      </c>
      <c r="N375" s="4">
        <f t="shared" si="1476"/>
        <v>70712.399999999994</v>
      </c>
      <c r="O375" s="4">
        <f t="shared" si="1476"/>
        <v>0</v>
      </c>
      <c r="P375" s="4">
        <f t="shared" si="1476"/>
        <v>70712.399999999994</v>
      </c>
      <c r="Q375" s="4">
        <f>Q376</f>
        <v>46889.9</v>
      </c>
      <c r="R375" s="4">
        <f t="shared" ref="R375:AC375" si="1477">R376</f>
        <v>0</v>
      </c>
      <c r="S375" s="4">
        <f t="shared" si="1477"/>
        <v>46889.9</v>
      </c>
      <c r="T375" s="4">
        <f t="shared" si="1477"/>
        <v>0</v>
      </c>
      <c r="U375" s="4">
        <f t="shared" si="1477"/>
        <v>46889.9</v>
      </c>
      <c r="V375" s="4">
        <f t="shared" si="1477"/>
        <v>0</v>
      </c>
      <c r="W375" s="4">
        <f t="shared" si="1477"/>
        <v>46889.9</v>
      </c>
      <c r="X375" s="4">
        <f t="shared" si="1477"/>
        <v>0</v>
      </c>
      <c r="Y375" s="4">
        <f t="shared" si="1477"/>
        <v>46889.9</v>
      </c>
      <c r="Z375" s="4">
        <f t="shared" si="1477"/>
        <v>0</v>
      </c>
      <c r="AA375" s="4">
        <f t="shared" si="1477"/>
        <v>46889.9</v>
      </c>
      <c r="AB375" s="4">
        <f t="shared" si="1477"/>
        <v>0</v>
      </c>
      <c r="AC375" s="4">
        <f t="shared" si="1477"/>
        <v>46889.9</v>
      </c>
      <c r="AD375" s="4">
        <f>AD376</f>
        <v>51425.599999999999</v>
      </c>
      <c r="AE375" s="4">
        <f t="shared" ref="AE375:AN375" si="1478">AE376</f>
        <v>0</v>
      </c>
      <c r="AF375" s="4">
        <f t="shared" si="1478"/>
        <v>51425.599999999999</v>
      </c>
      <c r="AG375" s="4">
        <f t="shared" si="1478"/>
        <v>0</v>
      </c>
      <c r="AH375" s="4">
        <f t="shared" si="1478"/>
        <v>51425.599999999999</v>
      </c>
      <c r="AI375" s="4">
        <f t="shared" si="1478"/>
        <v>0</v>
      </c>
      <c r="AJ375" s="4">
        <f t="shared" si="1478"/>
        <v>51425.599999999999</v>
      </c>
      <c r="AK375" s="4">
        <f t="shared" si="1478"/>
        <v>0</v>
      </c>
      <c r="AL375" s="4">
        <f t="shared" si="1478"/>
        <v>51425.599999999999</v>
      </c>
      <c r="AM375" s="4">
        <f t="shared" si="1478"/>
        <v>0</v>
      </c>
      <c r="AN375" s="4">
        <f t="shared" si="1478"/>
        <v>51425.599999999999</v>
      </c>
      <c r="AO375" s="95"/>
    </row>
    <row r="376" spans="1:41" ht="31.5" hidden="1" outlineLevel="7" x14ac:dyDescent="0.25">
      <c r="A376" s="103" t="s">
        <v>202</v>
      </c>
      <c r="B376" s="103" t="s">
        <v>92</v>
      </c>
      <c r="C376" s="17" t="s">
        <v>93</v>
      </c>
      <c r="D376" s="5">
        <v>70712.399999999994</v>
      </c>
      <c r="E376" s="5"/>
      <c r="F376" s="5">
        <f t="shared" ref="F376" si="1479">SUM(D376:E376)</f>
        <v>70712.399999999994</v>
      </c>
      <c r="G376" s="5"/>
      <c r="H376" s="5">
        <f t="shared" ref="H376" si="1480">SUM(F376:G376)</f>
        <v>70712.399999999994</v>
      </c>
      <c r="I376" s="5"/>
      <c r="J376" s="5">
        <f t="shared" ref="J376" si="1481">SUM(H376:I376)</f>
        <v>70712.399999999994</v>
      </c>
      <c r="K376" s="5"/>
      <c r="L376" s="5">
        <f t="shared" ref="L376" si="1482">SUM(J376:K376)</f>
        <v>70712.399999999994</v>
      </c>
      <c r="M376" s="5"/>
      <c r="N376" s="5">
        <f t="shared" ref="N376" si="1483">SUM(L376:M376)</f>
        <v>70712.399999999994</v>
      </c>
      <c r="O376" s="5"/>
      <c r="P376" s="5">
        <f t="shared" ref="P376" si="1484">SUM(N376:O376)</f>
        <v>70712.399999999994</v>
      </c>
      <c r="Q376" s="5">
        <v>46889.9</v>
      </c>
      <c r="R376" s="5"/>
      <c r="S376" s="5">
        <f t="shared" ref="S376" si="1485">SUM(Q376:R376)</f>
        <v>46889.9</v>
      </c>
      <c r="T376" s="5"/>
      <c r="U376" s="5">
        <f t="shared" ref="U376" si="1486">SUM(S376:T376)</f>
        <v>46889.9</v>
      </c>
      <c r="V376" s="5"/>
      <c r="W376" s="5">
        <f t="shared" ref="W376" si="1487">SUM(U376:V376)</f>
        <v>46889.9</v>
      </c>
      <c r="X376" s="5"/>
      <c r="Y376" s="5">
        <f t="shared" ref="Y376" si="1488">SUM(W376:X376)</f>
        <v>46889.9</v>
      </c>
      <c r="Z376" s="5"/>
      <c r="AA376" s="5">
        <f t="shared" ref="AA376" si="1489">SUM(Y376:Z376)</f>
        <v>46889.9</v>
      </c>
      <c r="AB376" s="5"/>
      <c r="AC376" s="5">
        <f t="shared" ref="AC376" si="1490">SUM(AA376:AB376)</f>
        <v>46889.9</v>
      </c>
      <c r="AD376" s="5">
        <v>51425.599999999999</v>
      </c>
      <c r="AE376" s="5"/>
      <c r="AF376" s="5">
        <f t="shared" ref="AF376" si="1491">SUM(AD376:AE376)</f>
        <v>51425.599999999999</v>
      </c>
      <c r="AG376" s="5"/>
      <c r="AH376" s="5">
        <f t="shared" ref="AH376" si="1492">SUM(AF376:AG376)</f>
        <v>51425.599999999999</v>
      </c>
      <c r="AI376" s="5"/>
      <c r="AJ376" s="5">
        <f t="shared" ref="AJ376" si="1493">SUM(AH376:AI376)</f>
        <v>51425.599999999999</v>
      </c>
      <c r="AK376" s="5"/>
      <c r="AL376" s="5">
        <f t="shared" ref="AL376" si="1494">SUM(AJ376:AK376)</f>
        <v>51425.599999999999</v>
      </c>
      <c r="AM376" s="5"/>
      <c r="AN376" s="5">
        <f t="shared" ref="AN376" si="1495">SUM(AL376:AM376)</f>
        <v>51425.599999999999</v>
      </c>
      <c r="AO376" s="95"/>
    </row>
    <row r="377" spans="1:41" ht="31.5" outlineLevel="3" collapsed="1" x14ac:dyDescent="0.25">
      <c r="A377" s="102" t="s">
        <v>225</v>
      </c>
      <c r="B377" s="102"/>
      <c r="C377" s="18" t="s">
        <v>226</v>
      </c>
      <c r="D377" s="4">
        <f>D378+D395</f>
        <v>311869.19527000003</v>
      </c>
      <c r="E377" s="4">
        <f t="shared" ref="E377:L377" si="1496">E378+E395</f>
        <v>-9717.7000000000007</v>
      </c>
      <c r="F377" s="4">
        <f t="shared" si="1496"/>
        <v>302151.49527000001</v>
      </c>
      <c r="G377" s="4">
        <f t="shared" si="1496"/>
        <v>5885.4419600000001</v>
      </c>
      <c r="H377" s="4">
        <f t="shared" si="1496"/>
        <v>308036.93722999998</v>
      </c>
      <c r="I377" s="4">
        <f t="shared" si="1496"/>
        <v>23465.622900000002</v>
      </c>
      <c r="J377" s="4">
        <f t="shared" si="1496"/>
        <v>331502.56013</v>
      </c>
      <c r="K377" s="4">
        <f t="shared" si="1496"/>
        <v>72276.5</v>
      </c>
      <c r="L377" s="4">
        <f t="shared" si="1496"/>
        <v>403779.06013</v>
      </c>
      <c r="M377" s="4">
        <f t="shared" ref="M377:N377" si="1497">M378+M395</f>
        <v>0</v>
      </c>
      <c r="N377" s="4">
        <f t="shared" si="1497"/>
        <v>403779.06013</v>
      </c>
      <c r="O377" s="4">
        <f t="shared" ref="O377:P377" si="1498">O378+O395</f>
        <v>-70934.040080000006</v>
      </c>
      <c r="P377" s="4">
        <f t="shared" si="1498"/>
        <v>332845.02004999999</v>
      </c>
      <c r="Q377" s="4">
        <f>Q378+Q395</f>
        <v>240821.3</v>
      </c>
      <c r="R377" s="4">
        <f t="shared" ref="R377:Y377" si="1499">R378+R395</f>
        <v>-4777.5</v>
      </c>
      <c r="S377" s="4">
        <f t="shared" si="1499"/>
        <v>236043.8</v>
      </c>
      <c r="T377" s="4">
        <f t="shared" si="1499"/>
        <v>0</v>
      </c>
      <c r="U377" s="4">
        <f t="shared" si="1499"/>
        <v>236043.8</v>
      </c>
      <c r="V377" s="4">
        <f t="shared" si="1499"/>
        <v>0</v>
      </c>
      <c r="W377" s="4">
        <f t="shared" si="1499"/>
        <v>236043.8</v>
      </c>
      <c r="X377" s="4">
        <f t="shared" si="1499"/>
        <v>26328.300000000003</v>
      </c>
      <c r="Y377" s="4">
        <f t="shared" si="1499"/>
        <v>262372.09999999998</v>
      </c>
      <c r="Z377" s="4">
        <f t="shared" ref="Z377:AA377" si="1500">Z378+Z395</f>
        <v>0</v>
      </c>
      <c r="AA377" s="4">
        <f t="shared" si="1500"/>
        <v>262372.09999999998</v>
      </c>
      <c r="AB377" s="4">
        <f t="shared" ref="AB377:AC377" si="1501">AB378+AB395</f>
        <v>0</v>
      </c>
      <c r="AC377" s="4">
        <f t="shared" si="1501"/>
        <v>262372.09999999998</v>
      </c>
      <c r="AD377" s="4">
        <f>AD378+AD395</f>
        <v>50766.25</v>
      </c>
      <c r="AE377" s="4">
        <f t="shared" ref="AE377:AH377" si="1502">AE378+AE395</f>
        <v>0</v>
      </c>
      <c r="AF377" s="4">
        <f t="shared" si="1502"/>
        <v>50766.25</v>
      </c>
      <c r="AG377" s="4">
        <f t="shared" si="1502"/>
        <v>0</v>
      </c>
      <c r="AH377" s="4">
        <f t="shared" si="1502"/>
        <v>50766.25</v>
      </c>
      <c r="AI377" s="4">
        <f t="shared" ref="AI377:AN377" si="1503">AI378+AI395</f>
        <v>8183.53</v>
      </c>
      <c r="AJ377" s="4">
        <f t="shared" si="1503"/>
        <v>58949.78</v>
      </c>
      <c r="AK377" s="4">
        <f t="shared" si="1503"/>
        <v>0</v>
      </c>
      <c r="AL377" s="4">
        <f t="shared" si="1503"/>
        <v>58949.78</v>
      </c>
      <c r="AM377" s="4">
        <f t="shared" si="1503"/>
        <v>0</v>
      </c>
      <c r="AN377" s="4">
        <f t="shared" si="1503"/>
        <v>58949.78</v>
      </c>
      <c r="AO377" s="95"/>
    </row>
    <row r="378" spans="1:41" ht="24" customHeight="1" outlineLevel="4" x14ac:dyDescent="0.25">
      <c r="A378" s="102" t="s">
        <v>227</v>
      </c>
      <c r="B378" s="102"/>
      <c r="C378" s="18" t="s">
        <v>228</v>
      </c>
      <c r="D378" s="4">
        <f>D379+D382+D385+D387+D390</f>
        <v>231214.69527</v>
      </c>
      <c r="E378" s="4">
        <f t="shared" ref="E378:L378" si="1504">E379+E382+E385+E387+E390</f>
        <v>0</v>
      </c>
      <c r="F378" s="4">
        <f t="shared" si="1504"/>
        <v>231214.69527</v>
      </c>
      <c r="G378" s="4">
        <f t="shared" si="1504"/>
        <v>5885.4419600000001</v>
      </c>
      <c r="H378" s="4">
        <f t="shared" si="1504"/>
        <v>237100.13722999999</v>
      </c>
      <c r="I378" s="4">
        <f t="shared" si="1504"/>
        <v>23465.622900000002</v>
      </c>
      <c r="J378" s="4">
        <f t="shared" si="1504"/>
        <v>260565.76013000001</v>
      </c>
      <c r="K378" s="4">
        <f t="shared" si="1504"/>
        <v>52398.8</v>
      </c>
      <c r="L378" s="4">
        <f t="shared" si="1504"/>
        <v>312964.56013</v>
      </c>
      <c r="M378" s="4">
        <f>M379+M382+M385+M387+M390+M393</f>
        <v>0</v>
      </c>
      <c r="N378" s="4">
        <f t="shared" ref="N378:AN378" si="1505">N379+N382+N385+N387+N390+N393</f>
        <v>312964.56013</v>
      </c>
      <c r="O378" s="4">
        <f>O379+O382+O385+O387+O390+O393</f>
        <v>-130934.04008000001</v>
      </c>
      <c r="P378" s="4">
        <f t="shared" ref="P378" si="1506">P379+P382+P385+P387+P390+P393</f>
        <v>182030.52004999999</v>
      </c>
      <c r="Q378" s="4">
        <f t="shared" si="1505"/>
        <v>31237.3</v>
      </c>
      <c r="R378" s="4">
        <f t="shared" si="1505"/>
        <v>0</v>
      </c>
      <c r="S378" s="4">
        <f t="shared" si="1505"/>
        <v>31237.3</v>
      </c>
      <c r="T378" s="4">
        <f t="shared" si="1505"/>
        <v>0</v>
      </c>
      <c r="U378" s="4">
        <f t="shared" si="1505"/>
        <v>31237.3</v>
      </c>
      <c r="V378" s="4">
        <f t="shared" si="1505"/>
        <v>0</v>
      </c>
      <c r="W378" s="4">
        <f t="shared" si="1505"/>
        <v>31237.3</v>
      </c>
      <c r="X378" s="4">
        <f t="shared" si="1505"/>
        <v>0</v>
      </c>
      <c r="Y378" s="4">
        <f t="shared" si="1505"/>
        <v>31237.3</v>
      </c>
      <c r="Z378" s="4">
        <f t="shared" si="1505"/>
        <v>0</v>
      </c>
      <c r="AA378" s="4">
        <f t="shared" si="1505"/>
        <v>31237.3</v>
      </c>
      <c r="AB378" s="4">
        <f t="shared" ref="AB378:AC378" si="1507">AB379+AB382+AB385+AB387+AB390+AB393</f>
        <v>0</v>
      </c>
      <c r="AC378" s="4">
        <f t="shared" si="1507"/>
        <v>31237.3</v>
      </c>
      <c r="AD378" s="4">
        <f t="shared" si="1505"/>
        <v>50766.25</v>
      </c>
      <c r="AE378" s="4">
        <f t="shared" si="1505"/>
        <v>0</v>
      </c>
      <c r="AF378" s="4">
        <f t="shared" si="1505"/>
        <v>50766.25</v>
      </c>
      <c r="AG378" s="4">
        <f t="shared" si="1505"/>
        <v>0</v>
      </c>
      <c r="AH378" s="4">
        <f t="shared" si="1505"/>
        <v>50766.25</v>
      </c>
      <c r="AI378" s="4">
        <f t="shared" si="1505"/>
        <v>0</v>
      </c>
      <c r="AJ378" s="4">
        <f t="shared" si="1505"/>
        <v>50766.25</v>
      </c>
      <c r="AK378" s="4">
        <f t="shared" si="1505"/>
        <v>0</v>
      </c>
      <c r="AL378" s="4">
        <f t="shared" si="1505"/>
        <v>50766.25</v>
      </c>
      <c r="AM378" s="4">
        <f t="shared" si="1505"/>
        <v>0</v>
      </c>
      <c r="AN378" s="4">
        <f t="shared" si="1505"/>
        <v>50766.25</v>
      </c>
      <c r="AO378" s="95"/>
    </row>
    <row r="379" spans="1:41" ht="31.5" outlineLevel="5" x14ac:dyDescent="0.25">
      <c r="A379" s="102" t="s">
        <v>229</v>
      </c>
      <c r="B379" s="102"/>
      <c r="C379" s="18" t="s">
        <v>230</v>
      </c>
      <c r="D379" s="4">
        <f>D381</f>
        <v>2500</v>
      </c>
      <c r="E379" s="4">
        <f t="shared" ref="E379:F379" si="1508">E381</f>
        <v>0</v>
      </c>
      <c r="F379" s="4">
        <f t="shared" si="1508"/>
        <v>2500</v>
      </c>
      <c r="G379" s="4">
        <f>G381+G380</f>
        <v>1697.5958600000001</v>
      </c>
      <c r="H379" s="4">
        <f t="shared" ref="H379:AH379" si="1509">H381+H380</f>
        <v>4197.5958600000004</v>
      </c>
      <c r="I379" s="4">
        <f>I381+I380</f>
        <v>0</v>
      </c>
      <c r="J379" s="4">
        <f t="shared" ref="J379:L379" si="1510">J381+J380</f>
        <v>4197.5958600000004</v>
      </c>
      <c r="K379" s="4">
        <f t="shared" si="1510"/>
        <v>0</v>
      </c>
      <c r="L379" s="4">
        <f t="shared" si="1510"/>
        <v>4197.5958600000004</v>
      </c>
      <c r="M379" s="4">
        <f t="shared" ref="M379:N379" si="1511">M381+M380</f>
        <v>-1077.4570000000001</v>
      </c>
      <c r="N379" s="4">
        <f t="shared" si="1511"/>
        <v>3120.13886</v>
      </c>
      <c r="O379" s="4">
        <f t="shared" ref="O379:P379" si="1512">O381+O380</f>
        <v>209.66774000000001</v>
      </c>
      <c r="P379" s="4">
        <f t="shared" si="1512"/>
        <v>3329.8065999999999</v>
      </c>
      <c r="Q379" s="4">
        <f t="shared" si="1509"/>
        <v>4300</v>
      </c>
      <c r="R379" s="4">
        <f t="shared" si="1509"/>
        <v>0</v>
      </c>
      <c r="S379" s="4">
        <f t="shared" si="1509"/>
        <v>4300</v>
      </c>
      <c r="T379" s="4">
        <f t="shared" si="1509"/>
        <v>0</v>
      </c>
      <c r="U379" s="4">
        <f t="shared" si="1509"/>
        <v>4300</v>
      </c>
      <c r="V379" s="4">
        <f>V381+V380</f>
        <v>0</v>
      </c>
      <c r="W379" s="4">
        <f t="shared" ref="W379:Y379" si="1513">W381+W380</f>
        <v>4300</v>
      </c>
      <c r="X379" s="4">
        <f t="shared" si="1513"/>
        <v>0</v>
      </c>
      <c r="Y379" s="4">
        <f t="shared" si="1513"/>
        <v>4300</v>
      </c>
      <c r="Z379" s="4">
        <f t="shared" ref="Z379:AA379" si="1514">Z381+Z380</f>
        <v>0</v>
      </c>
      <c r="AA379" s="4">
        <f t="shared" si="1514"/>
        <v>4300</v>
      </c>
      <c r="AB379" s="4">
        <f t="shared" ref="AB379:AC379" si="1515">AB381+AB380</f>
        <v>0</v>
      </c>
      <c r="AC379" s="4">
        <f t="shared" si="1515"/>
        <v>4300</v>
      </c>
      <c r="AD379" s="4">
        <f t="shared" si="1509"/>
        <v>4300</v>
      </c>
      <c r="AE379" s="4">
        <f t="shared" si="1509"/>
        <v>0</v>
      </c>
      <c r="AF379" s="4">
        <f t="shared" si="1509"/>
        <v>4300</v>
      </c>
      <c r="AG379" s="4">
        <f t="shared" si="1509"/>
        <v>0</v>
      </c>
      <c r="AH379" s="4">
        <f t="shared" si="1509"/>
        <v>4300</v>
      </c>
      <c r="AI379" s="4">
        <f t="shared" ref="AI379:AN379" si="1516">AI381+AI380</f>
        <v>0</v>
      </c>
      <c r="AJ379" s="4">
        <f t="shared" si="1516"/>
        <v>4300</v>
      </c>
      <c r="AK379" s="4">
        <f t="shared" si="1516"/>
        <v>0</v>
      </c>
      <c r="AL379" s="4">
        <f t="shared" si="1516"/>
        <v>4300</v>
      </c>
      <c r="AM379" s="4">
        <f t="shared" si="1516"/>
        <v>0</v>
      </c>
      <c r="AN379" s="4">
        <f t="shared" si="1516"/>
        <v>4300</v>
      </c>
      <c r="AO379" s="95"/>
    </row>
    <row r="380" spans="1:41" ht="31.5" outlineLevel="5" x14ac:dyDescent="0.2">
      <c r="A380" s="103" t="s">
        <v>229</v>
      </c>
      <c r="B380" s="103" t="s">
        <v>92</v>
      </c>
      <c r="C380" s="10" t="s">
        <v>703</v>
      </c>
      <c r="D380" s="4"/>
      <c r="E380" s="4"/>
      <c r="F380" s="4"/>
      <c r="G380" s="5">
        <f>1113.94529+583.65057</f>
        <v>1697.5958600000001</v>
      </c>
      <c r="H380" s="5">
        <f t="shared" ref="H380:H381" si="1517">SUM(F380:G380)</f>
        <v>1697.5958600000001</v>
      </c>
      <c r="I380" s="5"/>
      <c r="J380" s="5">
        <f t="shared" ref="J380:J381" si="1518">SUM(H380:I380)</f>
        <v>1697.5958600000001</v>
      </c>
      <c r="K380" s="4"/>
      <c r="L380" s="5">
        <f t="shared" ref="L380:L381" si="1519">SUM(J380:K380)</f>
        <v>1697.5958600000001</v>
      </c>
      <c r="M380" s="5"/>
      <c r="N380" s="5">
        <f t="shared" ref="N380:N381" si="1520">SUM(L380:M380)</f>
        <v>1697.5958600000001</v>
      </c>
      <c r="O380" s="5">
        <v>209.66774000000001</v>
      </c>
      <c r="P380" s="5">
        <f t="shared" ref="P380:P381" si="1521">SUM(N380:O380)</f>
        <v>1907.2636000000002</v>
      </c>
      <c r="Q380" s="4"/>
      <c r="R380" s="4"/>
      <c r="S380" s="4"/>
      <c r="T380" s="4"/>
      <c r="U380" s="4"/>
      <c r="V380" s="5"/>
      <c r="W380" s="5">
        <f t="shared" ref="W380:W381" si="1522">SUM(U380:V380)</f>
        <v>0</v>
      </c>
      <c r="X380" s="4"/>
      <c r="Y380" s="4"/>
      <c r="Z380" s="4"/>
      <c r="AA380" s="4"/>
      <c r="AB380" s="4"/>
      <c r="AC380" s="4"/>
      <c r="AD380" s="4"/>
      <c r="AE380" s="4"/>
      <c r="AF380" s="4"/>
      <c r="AG380" s="4"/>
      <c r="AH380" s="4"/>
      <c r="AI380" s="4"/>
      <c r="AJ380" s="4"/>
      <c r="AK380" s="4"/>
      <c r="AL380" s="4"/>
      <c r="AM380" s="4"/>
      <c r="AN380" s="4"/>
      <c r="AO380" s="95"/>
    </row>
    <row r="381" spans="1:41" ht="18" hidden="1" customHeight="1" outlineLevel="7" x14ac:dyDescent="0.25">
      <c r="A381" s="103" t="s">
        <v>229</v>
      </c>
      <c r="B381" s="103" t="s">
        <v>27</v>
      </c>
      <c r="C381" s="17" t="s">
        <v>28</v>
      </c>
      <c r="D381" s="5">
        <v>2500</v>
      </c>
      <c r="E381" s="5"/>
      <c r="F381" s="5">
        <f t="shared" ref="F381" si="1523">SUM(D381:E381)</f>
        <v>2500</v>
      </c>
      <c r="G381" s="5"/>
      <c r="H381" s="5">
        <f t="shared" si="1517"/>
        <v>2500</v>
      </c>
      <c r="I381" s="5"/>
      <c r="J381" s="5">
        <f t="shared" si="1518"/>
        <v>2500</v>
      </c>
      <c r="K381" s="5"/>
      <c r="L381" s="5">
        <f t="shared" si="1519"/>
        <v>2500</v>
      </c>
      <c r="M381" s="5">
        <v>-1077.4570000000001</v>
      </c>
      <c r="N381" s="5">
        <f t="shared" si="1520"/>
        <v>1422.5429999999999</v>
      </c>
      <c r="O381" s="5"/>
      <c r="P381" s="5">
        <f t="shared" si="1521"/>
        <v>1422.5429999999999</v>
      </c>
      <c r="Q381" s="5">
        <v>4300</v>
      </c>
      <c r="R381" s="5"/>
      <c r="S381" s="5">
        <f t="shared" ref="S381" si="1524">SUM(Q381:R381)</f>
        <v>4300</v>
      </c>
      <c r="T381" s="5"/>
      <c r="U381" s="5">
        <f t="shared" ref="U381" si="1525">SUM(S381:T381)</f>
        <v>4300</v>
      </c>
      <c r="V381" s="5"/>
      <c r="W381" s="5">
        <f t="shared" si="1522"/>
        <v>4300</v>
      </c>
      <c r="X381" s="5"/>
      <c r="Y381" s="5">
        <f t="shared" ref="Y381" si="1526">SUM(W381:X381)</f>
        <v>4300</v>
      </c>
      <c r="Z381" s="5"/>
      <c r="AA381" s="5">
        <f t="shared" ref="AA381" si="1527">SUM(Y381:Z381)</f>
        <v>4300</v>
      </c>
      <c r="AB381" s="5"/>
      <c r="AC381" s="5">
        <f t="shared" ref="AC381" si="1528">SUM(AA381:AB381)</f>
        <v>4300</v>
      </c>
      <c r="AD381" s="5">
        <v>4300</v>
      </c>
      <c r="AE381" s="5"/>
      <c r="AF381" s="5">
        <f t="shared" ref="AF381" si="1529">SUM(AD381:AE381)</f>
        <v>4300</v>
      </c>
      <c r="AG381" s="5"/>
      <c r="AH381" s="5">
        <f t="shared" ref="AH381" si="1530">SUM(AF381:AG381)</f>
        <v>4300</v>
      </c>
      <c r="AI381" s="5"/>
      <c r="AJ381" s="5">
        <f t="shared" ref="AJ381" si="1531">SUM(AH381:AI381)</f>
        <v>4300</v>
      </c>
      <c r="AK381" s="5"/>
      <c r="AL381" s="5">
        <f t="shared" ref="AL381" si="1532">SUM(AJ381:AK381)</f>
        <v>4300</v>
      </c>
      <c r="AM381" s="5"/>
      <c r="AN381" s="5">
        <f t="shared" ref="AN381" si="1533">SUM(AL381:AM381)</f>
        <v>4300</v>
      </c>
      <c r="AO381" s="95"/>
    </row>
    <row r="382" spans="1:41" ht="15.75" hidden="1" outlineLevel="5" x14ac:dyDescent="0.25">
      <c r="A382" s="102" t="s">
        <v>231</v>
      </c>
      <c r="B382" s="102"/>
      <c r="C382" s="18" t="s">
        <v>613</v>
      </c>
      <c r="D382" s="4">
        <f>D383+D384</f>
        <v>13930.8</v>
      </c>
      <c r="E382" s="4">
        <f t="shared" ref="E382:L382" si="1534">E383+E384</f>
        <v>0</v>
      </c>
      <c r="F382" s="4">
        <f t="shared" si="1534"/>
        <v>13930.8</v>
      </c>
      <c r="G382" s="4">
        <f t="shared" si="1534"/>
        <v>3940.4096</v>
      </c>
      <c r="H382" s="4">
        <f t="shared" si="1534"/>
        <v>17871.209600000002</v>
      </c>
      <c r="I382" s="4">
        <f t="shared" si="1534"/>
        <v>0</v>
      </c>
      <c r="J382" s="4">
        <f t="shared" si="1534"/>
        <v>17871.209600000002</v>
      </c>
      <c r="K382" s="4">
        <f t="shared" si="1534"/>
        <v>0</v>
      </c>
      <c r="L382" s="4">
        <f t="shared" si="1534"/>
        <v>17871.209600000002</v>
      </c>
      <c r="M382" s="4">
        <f t="shared" ref="M382:N382" si="1535">M383+M384</f>
        <v>0</v>
      </c>
      <c r="N382" s="4">
        <f t="shared" si="1535"/>
        <v>17871.209600000002</v>
      </c>
      <c r="O382" s="4">
        <f t="shared" ref="O382:P382" si="1536">O383+O384</f>
        <v>0</v>
      </c>
      <c r="P382" s="4">
        <f t="shared" si="1536"/>
        <v>17871.209600000002</v>
      </c>
      <c r="Q382" s="4">
        <f>Q383+Q384</f>
        <v>13006</v>
      </c>
      <c r="R382" s="4">
        <f t="shared" ref="R382:Y382" si="1537">R383+R384</f>
        <v>0</v>
      </c>
      <c r="S382" s="4">
        <f t="shared" si="1537"/>
        <v>13006</v>
      </c>
      <c r="T382" s="4">
        <f t="shared" si="1537"/>
        <v>0</v>
      </c>
      <c r="U382" s="4">
        <f t="shared" si="1537"/>
        <v>13006</v>
      </c>
      <c r="V382" s="4">
        <f t="shared" si="1537"/>
        <v>0</v>
      </c>
      <c r="W382" s="4">
        <f t="shared" si="1537"/>
        <v>13006</v>
      </c>
      <c r="X382" s="4">
        <f t="shared" si="1537"/>
        <v>0</v>
      </c>
      <c r="Y382" s="4">
        <f t="shared" si="1537"/>
        <v>13006</v>
      </c>
      <c r="Z382" s="4">
        <f t="shared" ref="Z382:AA382" si="1538">Z383+Z384</f>
        <v>0</v>
      </c>
      <c r="AA382" s="4">
        <f t="shared" si="1538"/>
        <v>13006</v>
      </c>
      <c r="AB382" s="4">
        <f t="shared" ref="AB382:AC382" si="1539">AB383+AB384</f>
        <v>0</v>
      </c>
      <c r="AC382" s="4">
        <f t="shared" si="1539"/>
        <v>13006</v>
      </c>
      <c r="AD382" s="4">
        <f>AD383+AD384</f>
        <v>12250</v>
      </c>
      <c r="AE382" s="4">
        <f t="shared" ref="AE382:AH382" si="1540">AE383+AE384</f>
        <v>0</v>
      </c>
      <c r="AF382" s="4">
        <f t="shared" si="1540"/>
        <v>12250</v>
      </c>
      <c r="AG382" s="4">
        <f t="shared" si="1540"/>
        <v>0</v>
      </c>
      <c r="AH382" s="4">
        <f t="shared" si="1540"/>
        <v>12250</v>
      </c>
      <c r="AI382" s="4">
        <f t="shared" ref="AI382:AN382" si="1541">AI383+AI384</f>
        <v>0</v>
      </c>
      <c r="AJ382" s="4">
        <f t="shared" si="1541"/>
        <v>12250</v>
      </c>
      <c r="AK382" s="4">
        <f t="shared" si="1541"/>
        <v>0</v>
      </c>
      <c r="AL382" s="4">
        <f t="shared" si="1541"/>
        <v>12250</v>
      </c>
      <c r="AM382" s="4">
        <f t="shared" si="1541"/>
        <v>0</v>
      </c>
      <c r="AN382" s="4">
        <f t="shared" si="1541"/>
        <v>12250</v>
      </c>
      <c r="AO382" s="95"/>
    </row>
    <row r="383" spans="1:41" ht="31.5" hidden="1" outlineLevel="7" x14ac:dyDescent="0.25">
      <c r="A383" s="103" t="s">
        <v>231</v>
      </c>
      <c r="B383" s="103" t="s">
        <v>11</v>
      </c>
      <c r="C383" s="17" t="s">
        <v>12</v>
      </c>
      <c r="D383" s="5">
        <f>8906+200</f>
        <v>9106</v>
      </c>
      <c r="E383" s="5"/>
      <c r="F383" s="5">
        <f t="shared" ref="F383:F384" si="1542">SUM(D383:E383)</f>
        <v>9106</v>
      </c>
      <c r="G383" s="5">
        <v>10.00778</v>
      </c>
      <c r="H383" s="5">
        <f t="shared" ref="H383:H384" si="1543">SUM(F383:G383)</f>
        <v>9116.0077799999999</v>
      </c>
      <c r="I383" s="5"/>
      <c r="J383" s="5">
        <f t="shared" ref="J383:J384" si="1544">SUM(H383:I383)</f>
        <v>9116.0077799999999</v>
      </c>
      <c r="K383" s="5"/>
      <c r="L383" s="5">
        <f t="shared" ref="L383:L384" si="1545">SUM(J383:K383)</f>
        <v>9116.0077799999999</v>
      </c>
      <c r="M383" s="5"/>
      <c r="N383" s="5">
        <f t="shared" ref="N383:N384" si="1546">SUM(L383:M383)</f>
        <v>9116.0077799999999</v>
      </c>
      <c r="O383" s="5"/>
      <c r="P383" s="5">
        <f t="shared" ref="P383:P384" si="1547">SUM(N383:O383)</f>
        <v>9116.0077799999999</v>
      </c>
      <c r="Q383" s="5">
        <f>8506+200</f>
        <v>8706</v>
      </c>
      <c r="R383" s="5"/>
      <c r="S383" s="5">
        <f t="shared" ref="S383:S384" si="1548">SUM(Q383:R383)</f>
        <v>8706</v>
      </c>
      <c r="T383" s="5"/>
      <c r="U383" s="5">
        <f t="shared" ref="U383:U384" si="1549">SUM(S383:T383)</f>
        <v>8706</v>
      </c>
      <c r="V383" s="5"/>
      <c r="W383" s="5">
        <f t="shared" ref="W383:W384" si="1550">SUM(U383:V383)</f>
        <v>8706</v>
      </c>
      <c r="X383" s="5"/>
      <c r="Y383" s="5">
        <f t="shared" ref="Y383:Y384" si="1551">SUM(W383:X383)</f>
        <v>8706</v>
      </c>
      <c r="Z383" s="5"/>
      <c r="AA383" s="5">
        <f t="shared" ref="AA383:AA384" si="1552">SUM(Y383:Z383)</f>
        <v>8706</v>
      </c>
      <c r="AB383" s="5"/>
      <c r="AC383" s="5">
        <f t="shared" ref="AC383:AC384" si="1553">SUM(AA383:AB383)</f>
        <v>8706</v>
      </c>
      <c r="AD383" s="5">
        <f>7750+200</f>
        <v>7950</v>
      </c>
      <c r="AE383" s="5"/>
      <c r="AF383" s="5">
        <f t="shared" ref="AF383:AF384" si="1554">SUM(AD383:AE383)</f>
        <v>7950</v>
      </c>
      <c r="AG383" s="5"/>
      <c r="AH383" s="5">
        <f t="shared" ref="AH383:AH384" si="1555">SUM(AF383:AG383)</f>
        <v>7950</v>
      </c>
      <c r="AI383" s="5"/>
      <c r="AJ383" s="5">
        <f t="shared" ref="AJ383:AJ384" si="1556">SUM(AH383:AI383)</f>
        <v>7950</v>
      </c>
      <c r="AK383" s="5"/>
      <c r="AL383" s="5">
        <f t="shared" ref="AL383:AL384" si="1557">SUM(AJ383:AK383)</f>
        <v>7950</v>
      </c>
      <c r="AM383" s="5"/>
      <c r="AN383" s="5">
        <f t="shared" ref="AN383:AN384" si="1558">SUM(AL383:AM383)</f>
        <v>7950</v>
      </c>
      <c r="AO383" s="95"/>
    </row>
    <row r="384" spans="1:41" ht="31.5" hidden="1" outlineLevel="7" x14ac:dyDescent="0.25">
      <c r="A384" s="103" t="s">
        <v>231</v>
      </c>
      <c r="B384" s="103" t="s">
        <v>92</v>
      </c>
      <c r="C384" s="17" t="s">
        <v>93</v>
      </c>
      <c r="D384" s="5">
        <v>4824.8</v>
      </c>
      <c r="E384" s="5"/>
      <c r="F384" s="5">
        <f t="shared" si="1542"/>
        <v>4824.8</v>
      </c>
      <c r="G384" s="5">
        <f>2238.058+1692.34382</f>
        <v>3930.40182</v>
      </c>
      <c r="H384" s="5">
        <f t="shared" si="1543"/>
        <v>8755.2018200000002</v>
      </c>
      <c r="I384" s="5"/>
      <c r="J384" s="5">
        <f t="shared" si="1544"/>
        <v>8755.2018200000002</v>
      </c>
      <c r="K384" s="5"/>
      <c r="L384" s="5">
        <f t="shared" si="1545"/>
        <v>8755.2018200000002</v>
      </c>
      <c r="M384" s="5"/>
      <c r="N384" s="5">
        <f t="shared" si="1546"/>
        <v>8755.2018200000002</v>
      </c>
      <c r="O384" s="5"/>
      <c r="P384" s="5">
        <f t="shared" si="1547"/>
        <v>8755.2018200000002</v>
      </c>
      <c r="Q384" s="5">
        <v>4300</v>
      </c>
      <c r="R384" s="5"/>
      <c r="S384" s="5">
        <f t="shared" si="1548"/>
        <v>4300</v>
      </c>
      <c r="T384" s="5"/>
      <c r="U384" s="5">
        <f t="shared" si="1549"/>
        <v>4300</v>
      </c>
      <c r="V384" s="5"/>
      <c r="W384" s="5">
        <f t="shared" si="1550"/>
        <v>4300</v>
      </c>
      <c r="X384" s="5"/>
      <c r="Y384" s="5">
        <f t="shared" si="1551"/>
        <v>4300</v>
      </c>
      <c r="Z384" s="5"/>
      <c r="AA384" s="5">
        <f t="shared" si="1552"/>
        <v>4300</v>
      </c>
      <c r="AB384" s="5"/>
      <c r="AC384" s="5">
        <f t="shared" si="1553"/>
        <v>4300</v>
      </c>
      <c r="AD384" s="5">
        <v>4300</v>
      </c>
      <c r="AE384" s="5"/>
      <c r="AF384" s="5">
        <f t="shared" si="1554"/>
        <v>4300</v>
      </c>
      <c r="AG384" s="5"/>
      <c r="AH384" s="5">
        <f t="shared" si="1555"/>
        <v>4300</v>
      </c>
      <c r="AI384" s="5"/>
      <c r="AJ384" s="5">
        <f t="shared" si="1556"/>
        <v>4300</v>
      </c>
      <c r="AK384" s="5"/>
      <c r="AL384" s="5">
        <f t="shared" si="1557"/>
        <v>4300</v>
      </c>
      <c r="AM384" s="5"/>
      <c r="AN384" s="5">
        <f t="shared" si="1558"/>
        <v>4300</v>
      </c>
      <c r="AO384" s="95"/>
    </row>
    <row r="385" spans="1:41" ht="31.5" outlineLevel="5" collapsed="1" x14ac:dyDescent="0.25">
      <c r="A385" s="102" t="s">
        <v>232</v>
      </c>
      <c r="B385" s="102"/>
      <c r="C385" s="18" t="s">
        <v>626</v>
      </c>
      <c r="D385" s="4">
        <f>D386</f>
        <v>1093.3</v>
      </c>
      <c r="E385" s="4">
        <f t="shared" ref="E385:P385" si="1559">E386</f>
        <v>0</v>
      </c>
      <c r="F385" s="4">
        <f t="shared" si="1559"/>
        <v>1093.3</v>
      </c>
      <c r="G385" s="4">
        <f t="shared" si="1559"/>
        <v>0</v>
      </c>
      <c r="H385" s="4">
        <f t="shared" si="1559"/>
        <v>1093.3</v>
      </c>
      <c r="I385" s="4">
        <f t="shared" si="1559"/>
        <v>0</v>
      </c>
      <c r="J385" s="4">
        <f t="shared" si="1559"/>
        <v>1093.3</v>
      </c>
      <c r="K385" s="4">
        <f t="shared" si="1559"/>
        <v>0</v>
      </c>
      <c r="L385" s="4">
        <f t="shared" si="1559"/>
        <v>1093.3</v>
      </c>
      <c r="M385" s="4">
        <f t="shared" si="1559"/>
        <v>0</v>
      </c>
      <c r="N385" s="4">
        <f t="shared" si="1559"/>
        <v>1093.3</v>
      </c>
      <c r="O385" s="4">
        <f t="shared" si="1559"/>
        <v>815.23329999999999</v>
      </c>
      <c r="P385" s="4">
        <f t="shared" si="1559"/>
        <v>1908.5333000000001</v>
      </c>
      <c r="Q385" s="4">
        <f>Q386</f>
        <v>1093.3</v>
      </c>
      <c r="R385" s="4">
        <f t="shared" ref="R385:AC385" si="1560">R386</f>
        <v>0</v>
      </c>
      <c r="S385" s="4">
        <f t="shared" si="1560"/>
        <v>1093.3</v>
      </c>
      <c r="T385" s="4">
        <f t="shared" si="1560"/>
        <v>0</v>
      </c>
      <c r="U385" s="4">
        <f t="shared" si="1560"/>
        <v>1093.3</v>
      </c>
      <c r="V385" s="4">
        <f t="shared" si="1560"/>
        <v>0</v>
      </c>
      <c r="W385" s="4">
        <f t="shared" si="1560"/>
        <v>1093.3</v>
      </c>
      <c r="X385" s="4">
        <f t="shared" si="1560"/>
        <v>0</v>
      </c>
      <c r="Y385" s="4">
        <f t="shared" si="1560"/>
        <v>1093.3</v>
      </c>
      <c r="Z385" s="4">
        <f t="shared" si="1560"/>
        <v>0</v>
      </c>
      <c r="AA385" s="4">
        <f t="shared" si="1560"/>
        <v>1093.3</v>
      </c>
      <c r="AB385" s="4">
        <f t="shared" si="1560"/>
        <v>0</v>
      </c>
      <c r="AC385" s="4">
        <f t="shared" si="1560"/>
        <v>1093.3</v>
      </c>
      <c r="AD385" s="4">
        <f>AD386</f>
        <v>1093.3</v>
      </c>
      <c r="AE385" s="4">
        <f t="shared" ref="AE385:AN385" si="1561">AE386</f>
        <v>0</v>
      </c>
      <c r="AF385" s="4">
        <f t="shared" si="1561"/>
        <v>1093.3</v>
      </c>
      <c r="AG385" s="4">
        <f t="shared" si="1561"/>
        <v>0</v>
      </c>
      <c r="AH385" s="4">
        <f t="shared" si="1561"/>
        <v>1093.3</v>
      </c>
      <c r="AI385" s="4">
        <f t="shared" si="1561"/>
        <v>0</v>
      </c>
      <c r="AJ385" s="4">
        <f t="shared" si="1561"/>
        <v>1093.3</v>
      </c>
      <c r="AK385" s="4">
        <f t="shared" si="1561"/>
        <v>0</v>
      </c>
      <c r="AL385" s="4">
        <f t="shared" si="1561"/>
        <v>1093.3</v>
      </c>
      <c r="AM385" s="4">
        <f t="shared" si="1561"/>
        <v>0</v>
      </c>
      <c r="AN385" s="4">
        <f t="shared" si="1561"/>
        <v>1093.3</v>
      </c>
      <c r="AO385" s="95"/>
    </row>
    <row r="386" spans="1:41" ht="31.5" outlineLevel="7" x14ac:dyDescent="0.25">
      <c r="A386" s="103" t="s">
        <v>232</v>
      </c>
      <c r="B386" s="103" t="s">
        <v>11</v>
      </c>
      <c r="C386" s="17" t="s">
        <v>12</v>
      </c>
      <c r="D386" s="5">
        <v>1093.3</v>
      </c>
      <c r="E386" s="5"/>
      <c r="F386" s="5">
        <f t="shared" ref="F386" si="1562">SUM(D386:E386)</f>
        <v>1093.3</v>
      </c>
      <c r="G386" s="5"/>
      <c r="H386" s="5">
        <f t="shared" ref="H386" si="1563">SUM(F386:G386)</f>
        <v>1093.3</v>
      </c>
      <c r="I386" s="5"/>
      <c r="J386" s="5">
        <f t="shared" ref="J386" si="1564">SUM(H386:I386)</f>
        <v>1093.3</v>
      </c>
      <c r="K386" s="5"/>
      <c r="L386" s="5">
        <f t="shared" ref="L386" si="1565">SUM(J386:K386)</f>
        <v>1093.3</v>
      </c>
      <c r="M386" s="5"/>
      <c r="N386" s="5">
        <f t="shared" ref="N386" si="1566">SUM(L386:M386)</f>
        <v>1093.3</v>
      </c>
      <c r="O386" s="5">
        <f>48.3333+766.9</f>
        <v>815.23329999999999</v>
      </c>
      <c r="P386" s="5">
        <f t="shared" ref="P386" si="1567">SUM(N386:O386)</f>
        <v>1908.5333000000001</v>
      </c>
      <c r="Q386" s="5">
        <v>1093.3</v>
      </c>
      <c r="R386" s="5"/>
      <c r="S386" s="5">
        <f t="shared" ref="S386" si="1568">SUM(Q386:R386)</f>
        <v>1093.3</v>
      </c>
      <c r="T386" s="5"/>
      <c r="U386" s="5">
        <f t="shared" ref="U386" si="1569">SUM(S386:T386)</f>
        <v>1093.3</v>
      </c>
      <c r="V386" s="5"/>
      <c r="W386" s="5">
        <f t="shared" ref="W386" si="1570">SUM(U386:V386)</f>
        <v>1093.3</v>
      </c>
      <c r="X386" s="5"/>
      <c r="Y386" s="5">
        <f t="shared" ref="Y386" si="1571">SUM(W386:X386)</f>
        <v>1093.3</v>
      </c>
      <c r="Z386" s="5"/>
      <c r="AA386" s="5">
        <f t="shared" ref="AA386" si="1572">SUM(Y386:Z386)</f>
        <v>1093.3</v>
      </c>
      <c r="AB386" s="5"/>
      <c r="AC386" s="5">
        <f t="shared" ref="AC386" si="1573">SUM(AA386:AB386)</f>
        <v>1093.3</v>
      </c>
      <c r="AD386" s="5">
        <v>1093.3</v>
      </c>
      <c r="AE386" s="5"/>
      <c r="AF386" s="5">
        <f t="shared" ref="AF386" si="1574">SUM(AD386:AE386)</f>
        <v>1093.3</v>
      </c>
      <c r="AG386" s="5"/>
      <c r="AH386" s="5">
        <f t="shared" ref="AH386" si="1575">SUM(AF386:AG386)</f>
        <v>1093.3</v>
      </c>
      <c r="AI386" s="5"/>
      <c r="AJ386" s="5">
        <f t="shared" ref="AJ386" si="1576">SUM(AH386:AI386)</f>
        <v>1093.3</v>
      </c>
      <c r="AK386" s="5"/>
      <c r="AL386" s="5">
        <f t="shared" ref="AL386" si="1577">SUM(AJ386:AK386)</f>
        <v>1093.3</v>
      </c>
      <c r="AM386" s="5"/>
      <c r="AN386" s="5">
        <f t="shared" ref="AN386" si="1578">SUM(AL386:AM386)</f>
        <v>1093.3</v>
      </c>
      <c r="AO386" s="95"/>
    </row>
    <row r="387" spans="1:41" ht="33" customHeight="1" outlineLevel="5" x14ac:dyDescent="0.25">
      <c r="A387" s="102" t="s">
        <v>233</v>
      </c>
      <c r="B387" s="102"/>
      <c r="C387" s="18" t="s">
        <v>542</v>
      </c>
      <c r="D387" s="4">
        <f>D389</f>
        <v>81989.695269999997</v>
      </c>
      <c r="E387" s="4">
        <f t="shared" ref="E387:N387" si="1579">E389</f>
        <v>0</v>
      </c>
      <c r="F387" s="4">
        <f t="shared" si="1579"/>
        <v>81989.695269999997</v>
      </c>
      <c r="G387" s="4">
        <f t="shared" si="1579"/>
        <v>247.4365</v>
      </c>
      <c r="H387" s="4">
        <f t="shared" si="1579"/>
        <v>82237.131769999993</v>
      </c>
      <c r="I387" s="4">
        <f t="shared" si="1579"/>
        <v>23465.622900000002</v>
      </c>
      <c r="J387" s="4">
        <f t="shared" si="1579"/>
        <v>105702.75466999999</v>
      </c>
      <c r="K387" s="4">
        <f t="shared" si="1579"/>
        <v>0</v>
      </c>
      <c r="L387" s="4">
        <f t="shared" si="1579"/>
        <v>105702.75466999999</v>
      </c>
      <c r="M387" s="4">
        <f t="shared" si="1579"/>
        <v>0</v>
      </c>
      <c r="N387" s="4">
        <f t="shared" si="1579"/>
        <v>105702.75466999999</v>
      </c>
      <c r="O387" s="4">
        <f>O389+O388</f>
        <v>-48.333300000000236</v>
      </c>
      <c r="P387" s="4">
        <f>P389+P388</f>
        <v>105654.42137</v>
      </c>
      <c r="Q387" s="4">
        <f>Q389</f>
        <v>12838</v>
      </c>
      <c r="R387" s="4">
        <f t="shared" ref="R387:AC387" si="1580">R389</f>
        <v>0</v>
      </c>
      <c r="S387" s="4">
        <f t="shared" si="1580"/>
        <v>12838</v>
      </c>
      <c r="T387" s="4">
        <f t="shared" si="1580"/>
        <v>0</v>
      </c>
      <c r="U387" s="4">
        <f t="shared" si="1580"/>
        <v>12838</v>
      </c>
      <c r="V387" s="4">
        <f t="shared" si="1580"/>
        <v>0</v>
      </c>
      <c r="W387" s="4">
        <f t="shared" si="1580"/>
        <v>12838</v>
      </c>
      <c r="X387" s="4">
        <f t="shared" si="1580"/>
        <v>0</v>
      </c>
      <c r="Y387" s="4">
        <f t="shared" si="1580"/>
        <v>12838</v>
      </c>
      <c r="Z387" s="4">
        <f t="shared" si="1580"/>
        <v>0</v>
      </c>
      <c r="AA387" s="4">
        <f t="shared" si="1580"/>
        <v>12838</v>
      </c>
      <c r="AB387" s="4">
        <f t="shared" si="1580"/>
        <v>0</v>
      </c>
      <c r="AC387" s="4">
        <f t="shared" si="1580"/>
        <v>12838</v>
      </c>
      <c r="AD387" s="4">
        <f>AD389</f>
        <v>33122.949999999997</v>
      </c>
      <c r="AE387" s="4">
        <f t="shared" ref="AE387:AN387" si="1581">AE389</f>
        <v>0</v>
      </c>
      <c r="AF387" s="4">
        <f t="shared" si="1581"/>
        <v>33122.949999999997</v>
      </c>
      <c r="AG387" s="4">
        <f t="shared" si="1581"/>
        <v>0</v>
      </c>
      <c r="AH387" s="4">
        <f t="shared" si="1581"/>
        <v>33122.949999999997</v>
      </c>
      <c r="AI387" s="4">
        <f t="shared" si="1581"/>
        <v>0</v>
      </c>
      <c r="AJ387" s="4">
        <f t="shared" si="1581"/>
        <v>33122.949999999997</v>
      </c>
      <c r="AK387" s="4">
        <f t="shared" si="1581"/>
        <v>0</v>
      </c>
      <c r="AL387" s="4">
        <f t="shared" si="1581"/>
        <v>33122.949999999997</v>
      </c>
      <c r="AM387" s="4">
        <f t="shared" si="1581"/>
        <v>0</v>
      </c>
      <c r="AN387" s="4">
        <f t="shared" si="1581"/>
        <v>33122.949999999997</v>
      </c>
      <c r="AO387" s="95"/>
    </row>
    <row r="388" spans="1:41" ht="33" customHeight="1" outlineLevel="5" x14ac:dyDescent="0.25">
      <c r="A388" s="103" t="s">
        <v>233</v>
      </c>
      <c r="B388" s="103" t="s">
        <v>33</v>
      </c>
      <c r="C388" s="17" t="s">
        <v>34</v>
      </c>
      <c r="D388" s="4"/>
      <c r="E388" s="4"/>
      <c r="F388" s="4"/>
      <c r="G388" s="4"/>
      <c r="H388" s="4"/>
      <c r="I388" s="4"/>
      <c r="J388" s="4"/>
      <c r="K388" s="4"/>
      <c r="L388" s="4"/>
      <c r="M388" s="4"/>
      <c r="N388" s="4"/>
      <c r="O388" s="5">
        <v>7000</v>
      </c>
      <c r="P388" s="5">
        <f t="shared" ref="P388:P389" si="1582">SUM(N388:O388)</f>
        <v>7000</v>
      </c>
      <c r="Q388" s="4"/>
      <c r="R388" s="4"/>
      <c r="S388" s="4"/>
      <c r="T388" s="4"/>
      <c r="U388" s="4"/>
      <c r="V388" s="4"/>
      <c r="W388" s="4"/>
      <c r="X388" s="4"/>
      <c r="Y388" s="4"/>
      <c r="Z388" s="4"/>
      <c r="AA388" s="4"/>
      <c r="AB388" s="4"/>
      <c r="AC388" s="4"/>
      <c r="AD388" s="4"/>
      <c r="AE388" s="4"/>
      <c r="AF388" s="4"/>
      <c r="AG388" s="4"/>
      <c r="AH388" s="4"/>
      <c r="AI388" s="4"/>
      <c r="AJ388" s="4"/>
      <c r="AK388" s="4"/>
      <c r="AL388" s="4"/>
      <c r="AM388" s="4"/>
      <c r="AN388" s="4"/>
      <c r="AO388" s="95"/>
    </row>
    <row r="389" spans="1:41" ht="31.5" outlineLevel="7" x14ac:dyDescent="0.25">
      <c r="A389" s="103" t="s">
        <v>233</v>
      </c>
      <c r="B389" s="103" t="s">
        <v>143</v>
      </c>
      <c r="C389" s="17" t="s">
        <v>144</v>
      </c>
      <c r="D389" s="15">
        <v>81989.695269999997</v>
      </c>
      <c r="E389" s="5"/>
      <c r="F389" s="5">
        <f t="shared" ref="F389" si="1583">SUM(D389:E389)</f>
        <v>81989.695269999997</v>
      </c>
      <c r="G389" s="5">
        <v>247.4365</v>
      </c>
      <c r="H389" s="5">
        <f t="shared" ref="H389" si="1584">SUM(F389:G389)</f>
        <v>82237.131769999993</v>
      </c>
      <c r="I389" s="5">
        <f>23042.06547+423.55743</f>
        <v>23465.622900000002</v>
      </c>
      <c r="J389" s="5">
        <f t="shared" ref="J389" si="1585">SUM(H389:I389)</f>
        <v>105702.75466999999</v>
      </c>
      <c r="K389" s="5"/>
      <c r="L389" s="5">
        <f t="shared" ref="L389" si="1586">SUM(J389:K389)</f>
        <v>105702.75466999999</v>
      </c>
      <c r="M389" s="5"/>
      <c r="N389" s="5">
        <f t="shared" ref="N389" si="1587">SUM(L389:M389)</f>
        <v>105702.75466999999</v>
      </c>
      <c r="O389" s="5">
        <f>-48.3333-7000</f>
        <v>-7048.3333000000002</v>
      </c>
      <c r="P389" s="5">
        <f t="shared" si="1582"/>
        <v>98654.421369999996</v>
      </c>
      <c r="Q389" s="15">
        <v>12838</v>
      </c>
      <c r="R389" s="5"/>
      <c r="S389" s="5">
        <f t="shared" ref="S389" si="1588">SUM(Q389:R389)</f>
        <v>12838</v>
      </c>
      <c r="T389" s="5"/>
      <c r="U389" s="5">
        <f t="shared" ref="U389" si="1589">SUM(S389:T389)</f>
        <v>12838</v>
      </c>
      <c r="V389" s="5"/>
      <c r="W389" s="5">
        <f t="shared" ref="W389" si="1590">SUM(U389:V389)</f>
        <v>12838</v>
      </c>
      <c r="X389" s="5"/>
      <c r="Y389" s="5">
        <f t="shared" ref="Y389" si="1591">SUM(W389:X389)</f>
        <v>12838</v>
      </c>
      <c r="Z389" s="5"/>
      <c r="AA389" s="5">
        <f t="shared" ref="AA389" si="1592">SUM(Y389:Z389)</f>
        <v>12838</v>
      </c>
      <c r="AB389" s="5"/>
      <c r="AC389" s="5">
        <f t="shared" ref="AC389" si="1593">SUM(AA389:AB389)</f>
        <v>12838</v>
      </c>
      <c r="AD389" s="15">
        <v>33122.949999999997</v>
      </c>
      <c r="AE389" s="5"/>
      <c r="AF389" s="5">
        <f t="shared" ref="AF389" si="1594">SUM(AD389:AE389)</f>
        <v>33122.949999999997</v>
      </c>
      <c r="AG389" s="5"/>
      <c r="AH389" s="5">
        <f t="shared" ref="AH389" si="1595">SUM(AF389:AG389)</f>
        <v>33122.949999999997</v>
      </c>
      <c r="AI389" s="5"/>
      <c r="AJ389" s="5">
        <f t="shared" ref="AJ389" si="1596">SUM(AH389:AI389)</f>
        <v>33122.949999999997</v>
      </c>
      <c r="AK389" s="5"/>
      <c r="AL389" s="5">
        <f t="shared" ref="AL389" si="1597">SUM(AJ389:AK389)</f>
        <v>33122.949999999997</v>
      </c>
      <c r="AM389" s="5"/>
      <c r="AN389" s="5">
        <f t="shared" ref="AN389" si="1598">SUM(AL389:AM389)</f>
        <v>33122.949999999997</v>
      </c>
      <c r="AO389" s="95"/>
    </row>
    <row r="390" spans="1:41" ht="31.5" outlineLevel="5" x14ac:dyDescent="0.25">
      <c r="A390" s="102" t="s">
        <v>233</v>
      </c>
      <c r="B390" s="102"/>
      <c r="C390" s="18" t="s">
        <v>578</v>
      </c>
      <c r="D390" s="4">
        <f>D392</f>
        <v>131700.9</v>
      </c>
      <c r="E390" s="4">
        <f t="shared" ref="E390:N390" si="1599">E392</f>
        <v>0</v>
      </c>
      <c r="F390" s="4">
        <f t="shared" si="1599"/>
        <v>131700.9</v>
      </c>
      <c r="G390" s="4">
        <f t="shared" si="1599"/>
        <v>0</v>
      </c>
      <c r="H390" s="4">
        <f t="shared" si="1599"/>
        <v>131700.9</v>
      </c>
      <c r="I390" s="4">
        <f t="shared" si="1599"/>
        <v>0</v>
      </c>
      <c r="J390" s="4">
        <f t="shared" si="1599"/>
        <v>131700.9</v>
      </c>
      <c r="K390" s="4">
        <f t="shared" si="1599"/>
        <v>52398.8</v>
      </c>
      <c r="L390" s="4">
        <f t="shared" si="1599"/>
        <v>184099.7</v>
      </c>
      <c r="M390" s="4">
        <f t="shared" si="1599"/>
        <v>0</v>
      </c>
      <c r="N390" s="4">
        <f t="shared" si="1599"/>
        <v>184099.7</v>
      </c>
      <c r="O390" s="4">
        <f>O392+O391</f>
        <v>-131700.94008</v>
      </c>
      <c r="P390" s="4">
        <f>P392+P391</f>
        <v>52398.759920000011</v>
      </c>
      <c r="Q390" s="4">
        <f>Q392</f>
        <v>0</v>
      </c>
      <c r="R390" s="4">
        <f t="shared" ref="R390" si="1600">R392</f>
        <v>0</v>
      </c>
      <c r="S390" s="4"/>
      <c r="T390" s="4">
        <f t="shared" ref="T390:AB390" si="1601">T392</f>
        <v>0</v>
      </c>
      <c r="U390" s="4">
        <f t="shared" si="1601"/>
        <v>0</v>
      </c>
      <c r="V390" s="4">
        <f t="shared" si="1601"/>
        <v>0</v>
      </c>
      <c r="W390" s="4">
        <f t="shared" si="1601"/>
        <v>0</v>
      </c>
      <c r="X390" s="4">
        <f t="shared" si="1601"/>
        <v>0</v>
      </c>
      <c r="Y390" s="4"/>
      <c r="Z390" s="4">
        <f t="shared" si="1601"/>
        <v>0</v>
      </c>
      <c r="AA390" s="4"/>
      <c r="AB390" s="4">
        <f t="shared" si="1601"/>
        <v>0</v>
      </c>
      <c r="AC390" s="4"/>
      <c r="AD390" s="4">
        <f>AD392</f>
        <v>0</v>
      </c>
      <c r="AE390" s="4">
        <f t="shared" ref="AE390" si="1602">AE392</f>
        <v>0</v>
      </c>
      <c r="AF390" s="4"/>
      <c r="AG390" s="4">
        <f t="shared" ref="AG390:AI390" si="1603">AG392</f>
        <v>0</v>
      </c>
      <c r="AH390" s="4">
        <f t="shared" si="1603"/>
        <v>0</v>
      </c>
      <c r="AI390" s="4">
        <f t="shared" si="1603"/>
        <v>0</v>
      </c>
      <c r="AJ390" s="4"/>
      <c r="AK390" s="4">
        <f t="shared" ref="AK390" si="1604">AK392</f>
        <v>0</v>
      </c>
      <c r="AL390" s="4"/>
      <c r="AM390" s="4">
        <f t="shared" ref="AM390" si="1605">AM392</f>
        <v>0</v>
      </c>
      <c r="AN390" s="4"/>
      <c r="AO390" s="95"/>
    </row>
    <row r="391" spans="1:41" ht="15.75" outlineLevel="5" x14ac:dyDescent="0.25">
      <c r="A391" s="103" t="s">
        <v>233</v>
      </c>
      <c r="B391" s="103" t="s">
        <v>33</v>
      </c>
      <c r="C391" s="17" t="s">
        <v>34</v>
      </c>
      <c r="D391" s="4"/>
      <c r="E391" s="4"/>
      <c r="F391" s="4"/>
      <c r="G391" s="4"/>
      <c r="H391" s="4"/>
      <c r="I391" s="4"/>
      <c r="J391" s="4"/>
      <c r="K391" s="4"/>
      <c r="L391" s="4"/>
      <c r="M391" s="4"/>
      <c r="N391" s="4"/>
      <c r="O391" s="5">
        <v>4000</v>
      </c>
      <c r="P391" s="5">
        <f t="shared" ref="P391:P392" si="1606">SUM(N391:O391)</f>
        <v>4000</v>
      </c>
      <c r="Q391" s="4"/>
      <c r="R391" s="4"/>
      <c r="S391" s="4"/>
      <c r="T391" s="4"/>
      <c r="U391" s="4"/>
      <c r="V391" s="4"/>
      <c r="W391" s="4"/>
      <c r="X391" s="4"/>
      <c r="Y391" s="4"/>
      <c r="Z391" s="4"/>
      <c r="AA391" s="4"/>
      <c r="AB391" s="4"/>
      <c r="AC391" s="4"/>
      <c r="AD391" s="4"/>
      <c r="AE391" s="4"/>
      <c r="AF391" s="4"/>
      <c r="AG391" s="4"/>
      <c r="AH391" s="4"/>
      <c r="AI391" s="4"/>
      <c r="AJ391" s="4"/>
      <c r="AK391" s="4"/>
      <c r="AL391" s="4"/>
      <c r="AM391" s="4"/>
      <c r="AN391" s="4"/>
      <c r="AO391" s="95"/>
    </row>
    <row r="392" spans="1:41" ht="31.5" outlineLevel="7" x14ac:dyDescent="0.25">
      <c r="A392" s="103" t="s">
        <v>233</v>
      </c>
      <c r="B392" s="103" t="s">
        <v>143</v>
      </c>
      <c r="C392" s="17" t="s">
        <v>144</v>
      </c>
      <c r="D392" s="5">
        <v>131700.9</v>
      </c>
      <c r="E392" s="5"/>
      <c r="F392" s="5">
        <f t="shared" ref="F392" si="1607">SUM(D392:E392)</f>
        <v>131700.9</v>
      </c>
      <c r="G392" s="5"/>
      <c r="H392" s="5">
        <f t="shared" ref="H392" si="1608">SUM(F392:G392)</f>
        <v>131700.9</v>
      </c>
      <c r="I392" s="5"/>
      <c r="J392" s="5">
        <f t="shared" ref="J392" si="1609">SUM(H392:I392)</f>
        <v>131700.9</v>
      </c>
      <c r="K392" s="5">
        <v>52398.8</v>
      </c>
      <c r="L392" s="5">
        <f t="shared" ref="L392" si="1610">SUM(J392:K392)</f>
        <v>184099.7</v>
      </c>
      <c r="M392" s="5"/>
      <c r="N392" s="5">
        <f t="shared" ref="N392" si="1611">SUM(L392:M392)</f>
        <v>184099.7</v>
      </c>
      <c r="O392" s="5">
        <f>-4000-131700.94008</f>
        <v>-135700.94008</v>
      </c>
      <c r="P392" s="5">
        <f t="shared" si="1606"/>
        <v>48398.759920000011</v>
      </c>
      <c r="Q392" s="5"/>
      <c r="R392" s="5"/>
      <c r="S392" s="5"/>
      <c r="T392" s="5"/>
      <c r="U392" s="5">
        <f t="shared" ref="U392" si="1612">SUM(S392:T392)</f>
        <v>0</v>
      </c>
      <c r="V392" s="5"/>
      <c r="W392" s="5">
        <f t="shared" ref="W392" si="1613">SUM(U392:V392)</f>
        <v>0</v>
      </c>
      <c r="X392" s="5"/>
      <c r="Y392" s="5"/>
      <c r="Z392" s="5"/>
      <c r="AA392" s="5"/>
      <c r="AB392" s="5"/>
      <c r="AC392" s="5"/>
      <c r="AD392" s="5"/>
      <c r="AE392" s="5"/>
      <c r="AF392" s="5"/>
      <c r="AG392" s="5"/>
      <c r="AH392" s="5">
        <f t="shared" ref="AH392" si="1614">SUM(AF392:AG392)</f>
        <v>0</v>
      </c>
      <c r="AI392" s="5"/>
      <c r="AJ392" s="5"/>
      <c r="AK392" s="5"/>
      <c r="AL392" s="5"/>
      <c r="AM392" s="5"/>
      <c r="AN392" s="5"/>
      <c r="AO392" s="95"/>
    </row>
    <row r="393" spans="1:41" ht="31.5" outlineLevel="7" x14ac:dyDescent="0.2">
      <c r="A393" s="102" t="s">
        <v>802</v>
      </c>
      <c r="B393" s="102"/>
      <c r="C393" s="12" t="s">
        <v>803</v>
      </c>
      <c r="D393" s="5"/>
      <c r="E393" s="5"/>
      <c r="F393" s="5"/>
      <c r="G393" s="5"/>
      <c r="H393" s="5"/>
      <c r="I393" s="5"/>
      <c r="J393" s="5"/>
      <c r="K393" s="5"/>
      <c r="L393" s="5"/>
      <c r="M393" s="4">
        <f t="shared" ref="M393:P393" si="1615">M394</f>
        <v>1077.4570000000001</v>
      </c>
      <c r="N393" s="4">
        <f t="shared" si="1615"/>
        <v>1077.4570000000001</v>
      </c>
      <c r="O393" s="4">
        <f t="shared" si="1615"/>
        <v>-209.66774000000001</v>
      </c>
      <c r="P393" s="4">
        <f t="shared" si="1615"/>
        <v>867.78926000000013</v>
      </c>
      <c r="Q393" s="5"/>
      <c r="R393" s="5"/>
      <c r="S393" s="5"/>
      <c r="T393" s="5"/>
      <c r="U393" s="5"/>
      <c r="V393" s="5"/>
      <c r="W393" s="5"/>
      <c r="X393" s="5"/>
      <c r="Y393" s="5"/>
      <c r="Z393" s="5"/>
      <c r="AA393" s="5"/>
      <c r="AB393" s="5"/>
      <c r="AC393" s="5"/>
      <c r="AD393" s="5"/>
      <c r="AE393" s="5"/>
      <c r="AF393" s="5"/>
      <c r="AG393" s="5"/>
      <c r="AH393" s="5"/>
      <c r="AI393" s="5"/>
      <c r="AJ393" s="5"/>
      <c r="AK393" s="5"/>
      <c r="AL393" s="5"/>
      <c r="AM393" s="5"/>
      <c r="AN393" s="5"/>
      <c r="AO393" s="95"/>
    </row>
    <row r="394" spans="1:41" ht="31.5" outlineLevel="7" x14ac:dyDescent="0.2">
      <c r="A394" s="103" t="s">
        <v>802</v>
      </c>
      <c r="B394" s="103" t="s">
        <v>92</v>
      </c>
      <c r="C394" s="10" t="s">
        <v>93</v>
      </c>
      <c r="D394" s="5"/>
      <c r="E394" s="5"/>
      <c r="F394" s="5"/>
      <c r="G394" s="5"/>
      <c r="H394" s="5"/>
      <c r="I394" s="5"/>
      <c r="J394" s="5"/>
      <c r="K394" s="5"/>
      <c r="L394" s="5"/>
      <c r="M394" s="5">
        <v>1077.4570000000001</v>
      </c>
      <c r="N394" s="5">
        <f t="shared" ref="N394" si="1616">SUM(L394:M394)</f>
        <v>1077.4570000000001</v>
      </c>
      <c r="O394" s="5">
        <v>-209.66774000000001</v>
      </c>
      <c r="P394" s="5">
        <f t="shared" ref="P394" si="1617">SUM(N394:O394)</f>
        <v>867.78926000000013</v>
      </c>
      <c r="Q394" s="5"/>
      <c r="R394" s="5"/>
      <c r="S394" s="5"/>
      <c r="T394" s="5"/>
      <c r="U394" s="5"/>
      <c r="V394" s="5"/>
      <c r="W394" s="5"/>
      <c r="X394" s="5"/>
      <c r="Y394" s="5"/>
      <c r="Z394" s="5"/>
      <c r="AA394" s="5"/>
      <c r="AB394" s="5"/>
      <c r="AC394" s="5"/>
      <c r="AD394" s="5"/>
      <c r="AE394" s="5"/>
      <c r="AF394" s="5"/>
      <c r="AG394" s="5"/>
      <c r="AH394" s="5"/>
      <c r="AI394" s="5"/>
      <c r="AJ394" s="5"/>
      <c r="AK394" s="5"/>
      <c r="AL394" s="5"/>
      <c r="AM394" s="5"/>
      <c r="AN394" s="5"/>
      <c r="AO394" s="95"/>
    </row>
    <row r="395" spans="1:41" ht="47.25" outlineLevel="4" x14ac:dyDescent="0.25">
      <c r="A395" s="102" t="s">
        <v>234</v>
      </c>
      <c r="B395" s="102"/>
      <c r="C395" s="18" t="s">
        <v>235</v>
      </c>
      <c r="D395" s="4">
        <f>D396+D399</f>
        <v>80654.5</v>
      </c>
      <c r="E395" s="4">
        <f t="shared" ref="E395:L395" si="1618">E396+E399</f>
        <v>-9717.7000000000007</v>
      </c>
      <c r="F395" s="4">
        <f t="shared" si="1618"/>
        <v>70936.800000000003</v>
      </c>
      <c r="G395" s="4">
        <f t="shared" si="1618"/>
        <v>0</v>
      </c>
      <c r="H395" s="4">
        <f t="shared" si="1618"/>
        <v>70936.800000000003</v>
      </c>
      <c r="I395" s="4">
        <f t="shared" si="1618"/>
        <v>0</v>
      </c>
      <c r="J395" s="4">
        <f t="shared" si="1618"/>
        <v>70936.800000000003</v>
      </c>
      <c r="K395" s="4">
        <f t="shared" si="1618"/>
        <v>19877.7</v>
      </c>
      <c r="L395" s="4">
        <f t="shared" si="1618"/>
        <v>90814.5</v>
      </c>
      <c r="M395" s="4">
        <f t="shared" ref="M395:N395" si="1619">M396+M399</f>
        <v>0</v>
      </c>
      <c r="N395" s="4">
        <f t="shared" si="1619"/>
        <v>90814.5</v>
      </c>
      <c r="O395" s="4">
        <f t="shared" ref="O395:P395" si="1620">O396+O399</f>
        <v>60000</v>
      </c>
      <c r="P395" s="4">
        <f t="shared" si="1620"/>
        <v>150814.5</v>
      </c>
      <c r="Q395" s="4">
        <f>Q396+Q399</f>
        <v>209584</v>
      </c>
      <c r="R395" s="4">
        <f t="shared" ref="R395:Y395" si="1621">R396+R399</f>
        <v>-4777.5</v>
      </c>
      <c r="S395" s="4">
        <f t="shared" si="1621"/>
        <v>204806.5</v>
      </c>
      <c r="T395" s="4">
        <f t="shared" si="1621"/>
        <v>0</v>
      </c>
      <c r="U395" s="4">
        <f t="shared" si="1621"/>
        <v>204806.5</v>
      </c>
      <c r="V395" s="4">
        <f t="shared" si="1621"/>
        <v>0</v>
      </c>
      <c r="W395" s="4">
        <f t="shared" si="1621"/>
        <v>204806.5</v>
      </c>
      <c r="X395" s="4">
        <f t="shared" si="1621"/>
        <v>26328.300000000003</v>
      </c>
      <c r="Y395" s="4">
        <f t="shared" si="1621"/>
        <v>231134.8</v>
      </c>
      <c r="Z395" s="4">
        <f t="shared" ref="Z395:AA395" si="1622">Z396+Z399</f>
        <v>0</v>
      </c>
      <c r="AA395" s="4">
        <f t="shared" si="1622"/>
        <v>231134.8</v>
      </c>
      <c r="AB395" s="4">
        <f t="shared" ref="AB395:AC395" si="1623">AB396+AB399</f>
        <v>0</v>
      </c>
      <c r="AC395" s="4">
        <f t="shared" si="1623"/>
        <v>231134.8</v>
      </c>
      <c r="AD395" s="4">
        <f>AD396+AD399</f>
        <v>0</v>
      </c>
      <c r="AE395" s="4">
        <f t="shared" ref="AE395" si="1624">AE396+AE399</f>
        <v>0</v>
      </c>
      <c r="AF395" s="4"/>
      <c r="AG395" s="4">
        <f t="shared" ref="AG395:AH395" si="1625">AG396+AG399</f>
        <v>0</v>
      </c>
      <c r="AH395" s="4">
        <f t="shared" si="1625"/>
        <v>0</v>
      </c>
      <c r="AI395" s="4">
        <f t="shared" ref="AI395:AN395" si="1626">AI396+AI399</f>
        <v>8183.53</v>
      </c>
      <c r="AJ395" s="4">
        <f t="shared" si="1626"/>
        <v>8183.53</v>
      </c>
      <c r="AK395" s="4">
        <f t="shared" si="1626"/>
        <v>0</v>
      </c>
      <c r="AL395" s="4">
        <f t="shared" si="1626"/>
        <v>8183.53</v>
      </c>
      <c r="AM395" s="4">
        <f t="shared" si="1626"/>
        <v>0</v>
      </c>
      <c r="AN395" s="4">
        <f t="shared" si="1626"/>
        <v>8183.53</v>
      </c>
      <c r="AO395" s="95"/>
    </row>
    <row r="396" spans="1:41" ht="31.5" outlineLevel="5" x14ac:dyDescent="0.2">
      <c r="A396" s="102" t="s">
        <v>236</v>
      </c>
      <c r="B396" s="102"/>
      <c r="C396" s="12" t="s">
        <v>237</v>
      </c>
      <c r="D396" s="4">
        <f t="shared" ref="D396:AN396" si="1627">D398</f>
        <v>76621.8</v>
      </c>
      <c r="E396" s="4">
        <f t="shared" si="1627"/>
        <v>-9717.7000000000007</v>
      </c>
      <c r="F396" s="4">
        <f t="shared" si="1627"/>
        <v>66904.100000000006</v>
      </c>
      <c r="G396" s="4">
        <f t="shared" si="1627"/>
        <v>0</v>
      </c>
      <c r="H396" s="4">
        <f t="shared" si="1627"/>
        <v>66904.100000000006</v>
      </c>
      <c r="I396" s="4">
        <f t="shared" si="1627"/>
        <v>0</v>
      </c>
      <c r="J396" s="4">
        <f t="shared" si="1627"/>
        <v>66904.100000000006</v>
      </c>
      <c r="K396" s="4">
        <f t="shared" si="1627"/>
        <v>19303.2</v>
      </c>
      <c r="L396" s="4">
        <f t="shared" si="1627"/>
        <v>86207.3</v>
      </c>
      <c r="M396" s="4">
        <f t="shared" si="1627"/>
        <v>0</v>
      </c>
      <c r="N396" s="4">
        <f t="shared" si="1627"/>
        <v>86207.3</v>
      </c>
      <c r="O396" s="4">
        <f>O398+O397</f>
        <v>60000</v>
      </c>
      <c r="P396" s="4">
        <f>P398+P397</f>
        <v>146207.29999999999</v>
      </c>
      <c r="Q396" s="4">
        <f t="shared" si="1627"/>
        <v>199104.8</v>
      </c>
      <c r="R396" s="4">
        <f t="shared" si="1627"/>
        <v>-4777.5</v>
      </c>
      <c r="S396" s="4">
        <f t="shared" si="1627"/>
        <v>194327.3</v>
      </c>
      <c r="T396" s="4">
        <f t="shared" si="1627"/>
        <v>0</v>
      </c>
      <c r="U396" s="4">
        <f t="shared" si="1627"/>
        <v>194327.3</v>
      </c>
      <c r="V396" s="4">
        <f t="shared" si="1627"/>
        <v>0</v>
      </c>
      <c r="W396" s="4">
        <f t="shared" si="1627"/>
        <v>194327.3</v>
      </c>
      <c r="X396" s="4">
        <f t="shared" si="1627"/>
        <v>26160.9</v>
      </c>
      <c r="Y396" s="4">
        <f t="shared" si="1627"/>
        <v>220488.19999999998</v>
      </c>
      <c r="Z396" s="4">
        <f t="shared" si="1627"/>
        <v>0</v>
      </c>
      <c r="AA396" s="4">
        <f t="shared" si="1627"/>
        <v>220488.19999999998</v>
      </c>
      <c r="AB396" s="4">
        <f t="shared" si="1627"/>
        <v>0</v>
      </c>
      <c r="AC396" s="4">
        <f t="shared" si="1627"/>
        <v>220488.19999999998</v>
      </c>
      <c r="AD396" s="4">
        <f t="shared" si="1627"/>
        <v>0</v>
      </c>
      <c r="AE396" s="4">
        <f t="shared" si="1627"/>
        <v>0</v>
      </c>
      <c r="AF396" s="4"/>
      <c r="AG396" s="4">
        <f t="shared" si="1627"/>
        <v>0</v>
      </c>
      <c r="AH396" s="4">
        <f t="shared" si="1627"/>
        <v>0</v>
      </c>
      <c r="AI396" s="4">
        <f t="shared" si="1627"/>
        <v>0</v>
      </c>
      <c r="AJ396" s="4"/>
      <c r="AK396" s="4">
        <f t="shared" si="1627"/>
        <v>0</v>
      </c>
      <c r="AL396" s="4">
        <f t="shared" si="1627"/>
        <v>0</v>
      </c>
      <c r="AM396" s="4">
        <f t="shared" si="1627"/>
        <v>0</v>
      </c>
      <c r="AN396" s="4">
        <f t="shared" si="1627"/>
        <v>0</v>
      </c>
      <c r="AO396" s="95"/>
    </row>
    <row r="397" spans="1:41" ht="15.75" outlineLevel="5" x14ac:dyDescent="0.25">
      <c r="A397" s="103" t="s">
        <v>236</v>
      </c>
      <c r="B397" s="103" t="s">
        <v>33</v>
      </c>
      <c r="C397" s="17" t="s">
        <v>34</v>
      </c>
      <c r="D397" s="4"/>
      <c r="E397" s="4"/>
      <c r="F397" s="4"/>
      <c r="G397" s="4"/>
      <c r="H397" s="4"/>
      <c r="I397" s="4"/>
      <c r="J397" s="4"/>
      <c r="K397" s="4"/>
      <c r="L397" s="4"/>
      <c r="M397" s="4"/>
      <c r="N397" s="4"/>
      <c r="O397" s="5">
        <v>7970</v>
      </c>
      <c r="P397" s="5">
        <f>SUM(N397:O397)</f>
        <v>7970</v>
      </c>
      <c r="Q397" s="4"/>
      <c r="R397" s="4"/>
      <c r="S397" s="4"/>
      <c r="T397" s="4"/>
      <c r="U397" s="4"/>
      <c r="V397" s="4"/>
      <c r="W397" s="4"/>
      <c r="X397" s="4"/>
      <c r="Y397" s="4"/>
      <c r="Z397" s="4"/>
      <c r="AA397" s="4"/>
      <c r="AB397" s="4"/>
      <c r="AC397" s="4"/>
      <c r="AD397" s="4"/>
      <c r="AE397" s="4"/>
      <c r="AF397" s="4"/>
      <c r="AG397" s="4"/>
      <c r="AH397" s="4"/>
      <c r="AI397" s="4"/>
      <c r="AJ397" s="4"/>
      <c r="AK397" s="4"/>
      <c r="AL397" s="4"/>
      <c r="AM397" s="4"/>
      <c r="AN397" s="4"/>
      <c r="AO397" s="95"/>
    </row>
    <row r="398" spans="1:41" ht="31.5" outlineLevel="7" x14ac:dyDescent="0.2">
      <c r="A398" s="103" t="s">
        <v>236</v>
      </c>
      <c r="B398" s="103" t="s">
        <v>143</v>
      </c>
      <c r="C398" s="10" t="s">
        <v>144</v>
      </c>
      <c r="D398" s="5">
        <v>76621.8</v>
      </c>
      <c r="E398" s="5">
        <v>-9717.7000000000007</v>
      </c>
      <c r="F398" s="5">
        <f>SUM(D398:E398)</f>
        <v>66904.100000000006</v>
      </c>
      <c r="G398" s="5"/>
      <c r="H398" s="5">
        <f>SUM(F398:G398)</f>
        <v>66904.100000000006</v>
      </c>
      <c r="I398" s="5"/>
      <c r="J398" s="5">
        <f>SUM(H398:I398)</f>
        <v>66904.100000000006</v>
      </c>
      <c r="K398" s="5">
        <v>19303.2</v>
      </c>
      <c r="L398" s="5">
        <f>SUM(J398:K398)</f>
        <v>86207.3</v>
      </c>
      <c r="M398" s="5"/>
      <c r="N398" s="5">
        <f>SUM(L398:M398)</f>
        <v>86207.3</v>
      </c>
      <c r="O398" s="5">
        <v>52030</v>
      </c>
      <c r="P398" s="5">
        <f>SUM(N398:O398)</f>
        <v>138237.29999999999</v>
      </c>
      <c r="Q398" s="5">
        <v>199104.8</v>
      </c>
      <c r="R398" s="5">
        <v>-4777.5</v>
      </c>
      <c r="S398" s="5">
        <f>SUM(Q398:R398)</f>
        <v>194327.3</v>
      </c>
      <c r="T398" s="5"/>
      <c r="U398" s="5">
        <f>SUM(S398:T398)</f>
        <v>194327.3</v>
      </c>
      <c r="V398" s="5"/>
      <c r="W398" s="5">
        <f>SUM(U398:V398)</f>
        <v>194327.3</v>
      </c>
      <c r="X398" s="5">
        <v>26160.9</v>
      </c>
      <c r="Y398" s="5">
        <f>SUM(W398:X398)</f>
        <v>220488.19999999998</v>
      </c>
      <c r="Z398" s="5"/>
      <c r="AA398" s="5">
        <f>SUM(Y398:Z398)</f>
        <v>220488.19999999998</v>
      </c>
      <c r="AB398" s="5"/>
      <c r="AC398" s="5">
        <f>SUM(AA398:AB398)</f>
        <v>220488.19999999998</v>
      </c>
      <c r="AD398" s="5"/>
      <c r="AE398" s="5"/>
      <c r="AF398" s="5"/>
      <c r="AG398" s="5"/>
      <c r="AH398" s="5">
        <f>SUM(AF398:AG398)</f>
        <v>0</v>
      </c>
      <c r="AI398" s="5"/>
      <c r="AJ398" s="5"/>
      <c r="AK398" s="5"/>
      <c r="AL398" s="5">
        <f>SUM(AJ398:AK398)</f>
        <v>0</v>
      </c>
      <c r="AM398" s="5"/>
      <c r="AN398" s="5">
        <f>SUM(AL398:AM398)</f>
        <v>0</v>
      </c>
      <c r="AO398" s="95"/>
    </row>
    <row r="399" spans="1:41" ht="31.5" outlineLevel="5" x14ac:dyDescent="0.2">
      <c r="A399" s="102" t="s">
        <v>238</v>
      </c>
      <c r="B399" s="102"/>
      <c r="C399" s="12" t="s">
        <v>239</v>
      </c>
      <c r="D399" s="4">
        <f t="shared" ref="D399:AN399" si="1628">D401</f>
        <v>4032.7</v>
      </c>
      <c r="E399" s="4">
        <f t="shared" si="1628"/>
        <v>0</v>
      </c>
      <c r="F399" s="4">
        <f t="shared" si="1628"/>
        <v>4032.7</v>
      </c>
      <c r="G399" s="4">
        <f t="shared" si="1628"/>
        <v>0</v>
      </c>
      <c r="H399" s="4">
        <f t="shared" si="1628"/>
        <v>4032.7</v>
      </c>
      <c r="I399" s="4">
        <f t="shared" si="1628"/>
        <v>0</v>
      </c>
      <c r="J399" s="4">
        <f t="shared" si="1628"/>
        <v>4032.7</v>
      </c>
      <c r="K399" s="4">
        <f t="shared" si="1628"/>
        <v>574.5</v>
      </c>
      <c r="L399" s="4">
        <f t="shared" si="1628"/>
        <v>4607.2</v>
      </c>
      <c r="M399" s="4">
        <f t="shared" si="1628"/>
        <v>0</v>
      </c>
      <c r="N399" s="4">
        <f t="shared" si="1628"/>
        <v>4607.2</v>
      </c>
      <c r="O399" s="4">
        <f>O401+O400</f>
        <v>0</v>
      </c>
      <c r="P399" s="4">
        <f>P401+P400</f>
        <v>4607.2</v>
      </c>
      <c r="Q399" s="4">
        <f t="shared" si="1628"/>
        <v>10479.200000000001</v>
      </c>
      <c r="R399" s="4">
        <f t="shared" si="1628"/>
        <v>0</v>
      </c>
      <c r="S399" s="4">
        <f t="shared" si="1628"/>
        <v>10479.200000000001</v>
      </c>
      <c r="T399" s="4">
        <f t="shared" si="1628"/>
        <v>0</v>
      </c>
      <c r="U399" s="4">
        <f t="shared" si="1628"/>
        <v>10479.200000000001</v>
      </c>
      <c r="V399" s="4">
        <f t="shared" si="1628"/>
        <v>0</v>
      </c>
      <c r="W399" s="4">
        <f t="shared" si="1628"/>
        <v>10479.200000000001</v>
      </c>
      <c r="X399" s="4">
        <f t="shared" si="1628"/>
        <v>167.4</v>
      </c>
      <c r="Y399" s="4">
        <f t="shared" si="1628"/>
        <v>10646.6</v>
      </c>
      <c r="Z399" s="4">
        <f t="shared" si="1628"/>
        <v>0</v>
      </c>
      <c r="AA399" s="4">
        <f t="shared" si="1628"/>
        <v>10646.6</v>
      </c>
      <c r="AB399" s="4">
        <f t="shared" si="1628"/>
        <v>0</v>
      </c>
      <c r="AC399" s="4">
        <f t="shared" si="1628"/>
        <v>10646.6</v>
      </c>
      <c r="AD399" s="4">
        <f t="shared" si="1628"/>
        <v>0</v>
      </c>
      <c r="AE399" s="4">
        <f t="shared" si="1628"/>
        <v>0</v>
      </c>
      <c r="AF399" s="4"/>
      <c r="AG399" s="4">
        <f t="shared" si="1628"/>
        <v>0</v>
      </c>
      <c r="AH399" s="4">
        <f t="shared" si="1628"/>
        <v>0</v>
      </c>
      <c r="AI399" s="4">
        <f t="shared" si="1628"/>
        <v>8183.53</v>
      </c>
      <c r="AJ399" s="4">
        <f t="shared" si="1628"/>
        <v>8183.53</v>
      </c>
      <c r="AK399" s="4">
        <f t="shared" si="1628"/>
        <v>0</v>
      </c>
      <c r="AL399" s="4">
        <f t="shared" si="1628"/>
        <v>8183.53</v>
      </c>
      <c r="AM399" s="4">
        <f t="shared" si="1628"/>
        <v>0</v>
      </c>
      <c r="AN399" s="4">
        <f t="shared" si="1628"/>
        <v>8183.53</v>
      </c>
      <c r="AO399" s="95"/>
    </row>
    <row r="400" spans="1:41" ht="15.75" outlineLevel="5" x14ac:dyDescent="0.25">
      <c r="A400" s="103" t="s">
        <v>238</v>
      </c>
      <c r="B400" s="103" t="s">
        <v>33</v>
      </c>
      <c r="C400" s="17" t="s">
        <v>34</v>
      </c>
      <c r="D400" s="4"/>
      <c r="E400" s="4"/>
      <c r="F400" s="4"/>
      <c r="G400" s="4"/>
      <c r="H400" s="4"/>
      <c r="I400" s="4"/>
      <c r="J400" s="4"/>
      <c r="K400" s="4"/>
      <c r="L400" s="4"/>
      <c r="M400" s="4"/>
      <c r="N400" s="4"/>
      <c r="O400" s="5">
        <v>1103.9000000000001</v>
      </c>
      <c r="P400" s="5">
        <f t="shared" ref="P400:P401" si="1629">SUM(N400:O400)</f>
        <v>1103.9000000000001</v>
      </c>
      <c r="Q400" s="4"/>
      <c r="R400" s="4"/>
      <c r="S400" s="4"/>
      <c r="T400" s="4"/>
      <c r="U400" s="4"/>
      <c r="V400" s="4"/>
      <c r="W400" s="4"/>
      <c r="X400" s="4"/>
      <c r="Y400" s="4"/>
      <c r="Z400" s="4"/>
      <c r="AA400" s="4"/>
      <c r="AB400" s="4"/>
      <c r="AC400" s="4"/>
      <c r="AD400" s="4"/>
      <c r="AE400" s="4"/>
      <c r="AF400" s="4"/>
      <c r="AG400" s="4"/>
      <c r="AH400" s="4"/>
      <c r="AI400" s="4"/>
      <c r="AJ400" s="4"/>
      <c r="AK400" s="4"/>
      <c r="AL400" s="4"/>
      <c r="AM400" s="4"/>
      <c r="AN400" s="4"/>
      <c r="AO400" s="95"/>
    </row>
    <row r="401" spans="1:41" ht="31.5" outlineLevel="7" x14ac:dyDescent="0.2">
      <c r="A401" s="103" t="s">
        <v>238</v>
      </c>
      <c r="B401" s="103" t="s">
        <v>143</v>
      </c>
      <c r="C401" s="10" t="s">
        <v>144</v>
      </c>
      <c r="D401" s="5">
        <v>4032.7</v>
      </c>
      <c r="E401" s="5"/>
      <c r="F401" s="5">
        <f t="shared" ref="F401" si="1630">SUM(D401:E401)</f>
        <v>4032.7</v>
      </c>
      <c r="G401" s="5"/>
      <c r="H401" s="5">
        <f t="shared" ref="H401" si="1631">SUM(F401:G401)</f>
        <v>4032.7</v>
      </c>
      <c r="I401" s="5"/>
      <c r="J401" s="5">
        <f t="shared" ref="J401" si="1632">SUM(H401:I401)</f>
        <v>4032.7</v>
      </c>
      <c r="K401" s="5">
        <v>574.5</v>
      </c>
      <c r="L401" s="5">
        <f t="shared" ref="L401" si="1633">SUM(J401:K401)</f>
        <v>4607.2</v>
      </c>
      <c r="M401" s="5"/>
      <c r="N401" s="5">
        <f t="shared" ref="N401" si="1634">SUM(L401:M401)</f>
        <v>4607.2</v>
      </c>
      <c r="O401" s="5">
        <v>-1103.9000000000001</v>
      </c>
      <c r="P401" s="5">
        <f t="shared" si="1629"/>
        <v>3503.2999999999997</v>
      </c>
      <c r="Q401" s="5">
        <v>10479.200000000001</v>
      </c>
      <c r="R401" s="5"/>
      <c r="S401" s="5">
        <f t="shared" ref="S401" si="1635">SUM(Q401:R401)</f>
        <v>10479.200000000001</v>
      </c>
      <c r="T401" s="5"/>
      <c r="U401" s="5">
        <f t="shared" ref="U401" si="1636">SUM(S401:T401)</f>
        <v>10479.200000000001</v>
      </c>
      <c r="V401" s="5"/>
      <c r="W401" s="5">
        <f t="shared" ref="W401" si="1637">SUM(U401:V401)</f>
        <v>10479.200000000001</v>
      </c>
      <c r="X401" s="5">
        <v>167.4</v>
      </c>
      <c r="Y401" s="5">
        <f t="shared" ref="Y401" si="1638">SUM(W401:X401)</f>
        <v>10646.6</v>
      </c>
      <c r="Z401" s="5"/>
      <c r="AA401" s="5">
        <f t="shared" ref="AA401" si="1639">SUM(Y401:Z401)</f>
        <v>10646.6</v>
      </c>
      <c r="AB401" s="5"/>
      <c r="AC401" s="5">
        <f t="shared" ref="AC401" si="1640">SUM(AA401:AB401)</f>
        <v>10646.6</v>
      </c>
      <c r="AD401" s="5"/>
      <c r="AE401" s="5"/>
      <c r="AF401" s="5"/>
      <c r="AG401" s="5"/>
      <c r="AH401" s="5">
        <f t="shared" ref="AH401" si="1641">SUM(AF401:AG401)</f>
        <v>0</v>
      </c>
      <c r="AI401" s="5">
        <v>8183.53</v>
      </c>
      <c r="AJ401" s="5">
        <f t="shared" ref="AJ401" si="1642">SUM(AH401:AI401)</f>
        <v>8183.53</v>
      </c>
      <c r="AK401" s="5"/>
      <c r="AL401" s="5">
        <f t="shared" ref="AL401" si="1643">SUM(AJ401:AK401)</f>
        <v>8183.53</v>
      </c>
      <c r="AM401" s="5"/>
      <c r="AN401" s="5">
        <f t="shared" ref="AN401" si="1644">SUM(AL401:AM401)</f>
        <v>8183.53</v>
      </c>
      <c r="AO401" s="95"/>
    </row>
    <row r="402" spans="1:41" ht="47.25" hidden="1" outlineLevel="3" x14ac:dyDescent="0.25">
      <c r="A402" s="102" t="s">
        <v>356</v>
      </c>
      <c r="B402" s="102"/>
      <c r="C402" s="18" t="s">
        <v>357</v>
      </c>
      <c r="D402" s="4">
        <f t="shared" ref="D402:AM404" si="1645">D403</f>
        <v>777</v>
      </c>
      <c r="E402" s="4">
        <f t="shared" si="1645"/>
        <v>0</v>
      </c>
      <c r="F402" s="4">
        <f t="shared" si="1645"/>
        <v>777</v>
      </c>
      <c r="G402" s="4">
        <f t="shared" si="1645"/>
        <v>0</v>
      </c>
      <c r="H402" s="4">
        <f t="shared" si="1645"/>
        <v>777</v>
      </c>
      <c r="I402" s="4">
        <f t="shared" si="1645"/>
        <v>0</v>
      </c>
      <c r="J402" s="4">
        <f t="shared" si="1645"/>
        <v>777</v>
      </c>
      <c r="K402" s="4">
        <f t="shared" si="1645"/>
        <v>0</v>
      </c>
      <c r="L402" s="4">
        <f t="shared" si="1645"/>
        <v>777</v>
      </c>
      <c r="M402" s="4">
        <f t="shared" si="1645"/>
        <v>0</v>
      </c>
      <c r="N402" s="4">
        <f t="shared" si="1645"/>
        <v>777</v>
      </c>
      <c r="O402" s="4">
        <f t="shared" si="1645"/>
        <v>0</v>
      </c>
      <c r="P402" s="4">
        <f t="shared" si="1645"/>
        <v>777</v>
      </c>
      <c r="Q402" s="4">
        <f t="shared" si="1645"/>
        <v>670</v>
      </c>
      <c r="R402" s="4">
        <f t="shared" si="1645"/>
        <v>0</v>
      </c>
      <c r="S402" s="4">
        <f t="shared" si="1645"/>
        <v>670</v>
      </c>
      <c r="T402" s="4">
        <f t="shared" si="1645"/>
        <v>0</v>
      </c>
      <c r="U402" s="4">
        <f t="shared" si="1645"/>
        <v>670</v>
      </c>
      <c r="V402" s="4">
        <f t="shared" si="1645"/>
        <v>0</v>
      </c>
      <c r="W402" s="4">
        <f t="shared" si="1645"/>
        <v>670</v>
      </c>
      <c r="X402" s="4">
        <f t="shared" si="1645"/>
        <v>0</v>
      </c>
      <c r="Y402" s="4">
        <f t="shared" si="1645"/>
        <v>670</v>
      </c>
      <c r="Z402" s="4">
        <f t="shared" si="1645"/>
        <v>0</v>
      </c>
      <c r="AA402" s="4">
        <f t="shared" si="1645"/>
        <v>670</v>
      </c>
      <c r="AB402" s="4">
        <f t="shared" si="1645"/>
        <v>0</v>
      </c>
      <c r="AC402" s="4">
        <f t="shared" si="1645"/>
        <v>670</v>
      </c>
      <c r="AD402" s="4">
        <f t="shared" si="1645"/>
        <v>670</v>
      </c>
      <c r="AE402" s="4">
        <f t="shared" si="1645"/>
        <v>0</v>
      </c>
      <c r="AF402" s="4">
        <f t="shared" si="1645"/>
        <v>670</v>
      </c>
      <c r="AG402" s="4">
        <f t="shared" si="1645"/>
        <v>0</v>
      </c>
      <c r="AH402" s="4">
        <f t="shared" si="1645"/>
        <v>670</v>
      </c>
      <c r="AI402" s="4">
        <f t="shared" si="1645"/>
        <v>0</v>
      </c>
      <c r="AJ402" s="4">
        <f t="shared" ref="AI402:AJ404" si="1646">AJ403</f>
        <v>670</v>
      </c>
      <c r="AK402" s="4">
        <f t="shared" si="1645"/>
        <v>0</v>
      </c>
      <c r="AL402" s="4">
        <f t="shared" ref="AK402:AL404" si="1647">AL403</f>
        <v>670</v>
      </c>
      <c r="AM402" s="4">
        <f t="shared" si="1645"/>
        <v>0</v>
      </c>
      <c r="AN402" s="4">
        <f t="shared" ref="AM402:AN404" si="1648">AN403</f>
        <v>670</v>
      </c>
      <c r="AO402" s="95"/>
    </row>
    <row r="403" spans="1:41" ht="33.75" hidden="1" customHeight="1" outlineLevel="4" x14ac:dyDescent="0.25">
      <c r="A403" s="102" t="s">
        <v>358</v>
      </c>
      <c r="B403" s="102"/>
      <c r="C403" s="18" t="s">
        <v>359</v>
      </c>
      <c r="D403" s="4">
        <f t="shared" si="1645"/>
        <v>777</v>
      </c>
      <c r="E403" s="4">
        <f t="shared" si="1645"/>
        <v>0</v>
      </c>
      <c r="F403" s="4">
        <f t="shared" si="1645"/>
        <v>777</v>
      </c>
      <c r="G403" s="4">
        <f t="shared" si="1645"/>
        <v>0</v>
      </c>
      <c r="H403" s="4">
        <f t="shared" si="1645"/>
        <v>777</v>
      </c>
      <c r="I403" s="4">
        <f t="shared" si="1645"/>
        <v>0</v>
      </c>
      <c r="J403" s="4">
        <f t="shared" si="1645"/>
        <v>777</v>
      </c>
      <c r="K403" s="4">
        <f t="shared" si="1645"/>
        <v>0</v>
      </c>
      <c r="L403" s="4">
        <f t="shared" si="1645"/>
        <v>777</v>
      </c>
      <c r="M403" s="4">
        <f t="shared" si="1645"/>
        <v>0</v>
      </c>
      <c r="N403" s="4">
        <f t="shared" si="1645"/>
        <v>777</v>
      </c>
      <c r="O403" s="4">
        <f t="shared" si="1645"/>
        <v>0</v>
      </c>
      <c r="P403" s="4">
        <f t="shared" si="1645"/>
        <v>777</v>
      </c>
      <c r="Q403" s="4">
        <f t="shared" si="1645"/>
        <v>670</v>
      </c>
      <c r="R403" s="4">
        <f t="shared" si="1645"/>
        <v>0</v>
      </c>
      <c r="S403" s="4">
        <f t="shared" si="1645"/>
        <v>670</v>
      </c>
      <c r="T403" s="4">
        <f t="shared" si="1645"/>
        <v>0</v>
      </c>
      <c r="U403" s="4">
        <f t="shared" si="1645"/>
        <v>670</v>
      </c>
      <c r="V403" s="4">
        <f t="shared" si="1645"/>
        <v>0</v>
      </c>
      <c r="W403" s="4">
        <f t="shared" si="1645"/>
        <v>670</v>
      </c>
      <c r="X403" s="4">
        <f t="shared" si="1645"/>
        <v>0</v>
      </c>
      <c r="Y403" s="4">
        <f t="shared" si="1645"/>
        <v>670</v>
      </c>
      <c r="Z403" s="4">
        <f t="shared" si="1645"/>
        <v>0</v>
      </c>
      <c r="AA403" s="4">
        <f t="shared" si="1645"/>
        <v>670</v>
      </c>
      <c r="AB403" s="4">
        <f t="shared" si="1645"/>
        <v>0</v>
      </c>
      <c r="AC403" s="4">
        <f t="shared" si="1645"/>
        <v>670</v>
      </c>
      <c r="AD403" s="4">
        <f t="shared" si="1645"/>
        <v>670</v>
      </c>
      <c r="AE403" s="4">
        <f t="shared" si="1645"/>
        <v>0</v>
      </c>
      <c r="AF403" s="4">
        <f t="shared" si="1645"/>
        <v>670</v>
      </c>
      <c r="AG403" s="4">
        <f t="shared" si="1645"/>
        <v>0</v>
      </c>
      <c r="AH403" s="4">
        <f t="shared" si="1645"/>
        <v>670</v>
      </c>
      <c r="AI403" s="4">
        <f t="shared" si="1646"/>
        <v>0</v>
      </c>
      <c r="AJ403" s="4">
        <f t="shared" si="1646"/>
        <v>670</v>
      </c>
      <c r="AK403" s="4">
        <f t="shared" si="1647"/>
        <v>0</v>
      </c>
      <c r="AL403" s="4">
        <f t="shared" si="1647"/>
        <v>670</v>
      </c>
      <c r="AM403" s="4">
        <f t="shared" si="1648"/>
        <v>0</v>
      </c>
      <c r="AN403" s="4">
        <f t="shared" si="1648"/>
        <v>670</v>
      </c>
      <c r="AO403" s="95"/>
    </row>
    <row r="404" spans="1:41" ht="31.5" hidden="1" outlineLevel="5" x14ac:dyDescent="0.25">
      <c r="A404" s="102" t="s">
        <v>360</v>
      </c>
      <c r="B404" s="102"/>
      <c r="C404" s="18" t="s">
        <v>361</v>
      </c>
      <c r="D404" s="4">
        <f t="shared" si="1645"/>
        <v>777</v>
      </c>
      <c r="E404" s="4">
        <f t="shared" si="1645"/>
        <v>0</v>
      </c>
      <c r="F404" s="4">
        <f t="shared" si="1645"/>
        <v>777</v>
      </c>
      <c r="G404" s="4">
        <f t="shared" si="1645"/>
        <v>0</v>
      </c>
      <c r="H404" s="4">
        <f t="shared" si="1645"/>
        <v>777</v>
      </c>
      <c r="I404" s="4">
        <f t="shared" si="1645"/>
        <v>0</v>
      </c>
      <c r="J404" s="4">
        <f t="shared" si="1645"/>
        <v>777</v>
      </c>
      <c r="K404" s="4">
        <f t="shared" si="1645"/>
        <v>0</v>
      </c>
      <c r="L404" s="4">
        <f t="shared" si="1645"/>
        <v>777</v>
      </c>
      <c r="M404" s="4">
        <f t="shared" si="1645"/>
        <v>0</v>
      </c>
      <c r="N404" s="4">
        <f t="shared" si="1645"/>
        <v>777</v>
      </c>
      <c r="O404" s="4">
        <f t="shared" si="1645"/>
        <v>0</v>
      </c>
      <c r="P404" s="4">
        <f t="shared" si="1645"/>
        <v>777</v>
      </c>
      <c r="Q404" s="4">
        <f t="shared" si="1645"/>
        <v>670</v>
      </c>
      <c r="R404" s="4">
        <f t="shared" si="1645"/>
        <v>0</v>
      </c>
      <c r="S404" s="4">
        <f t="shared" si="1645"/>
        <v>670</v>
      </c>
      <c r="T404" s="4">
        <f t="shared" si="1645"/>
        <v>0</v>
      </c>
      <c r="U404" s="4">
        <f t="shared" si="1645"/>
        <v>670</v>
      </c>
      <c r="V404" s="4">
        <f t="shared" si="1645"/>
        <v>0</v>
      </c>
      <c r="W404" s="4">
        <f t="shared" si="1645"/>
        <v>670</v>
      </c>
      <c r="X404" s="4">
        <f t="shared" si="1645"/>
        <v>0</v>
      </c>
      <c r="Y404" s="4">
        <f t="shared" si="1645"/>
        <v>670</v>
      </c>
      <c r="Z404" s="4">
        <f t="shared" si="1645"/>
        <v>0</v>
      </c>
      <c r="AA404" s="4">
        <f t="shared" si="1645"/>
        <v>670</v>
      </c>
      <c r="AB404" s="4">
        <f t="shared" si="1645"/>
        <v>0</v>
      </c>
      <c r="AC404" s="4">
        <f t="shared" si="1645"/>
        <v>670</v>
      </c>
      <c r="AD404" s="4">
        <f t="shared" si="1645"/>
        <v>670</v>
      </c>
      <c r="AE404" s="4">
        <f t="shared" si="1645"/>
        <v>0</v>
      </c>
      <c r="AF404" s="4">
        <f t="shared" si="1645"/>
        <v>670</v>
      </c>
      <c r="AG404" s="4">
        <f t="shared" si="1645"/>
        <v>0</v>
      </c>
      <c r="AH404" s="4">
        <f t="shared" si="1645"/>
        <v>670</v>
      </c>
      <c r="AI404" s="4">
        <f t="shared" si="1646"/>
        <v>0</v>
      </c>
      <c r="AJ404" s="4">
        <f t="shared" si="1646"/>
        <v>670</v>
      </c>
      <c r="AK404" s="4">
        <f t="shared" si="1647"/>
        <v>0</v>
      </c>
      <c r="AL404" s="4">
        <f t="shared" si="1647"/>
        <v>670</v>
      </c>
      <c r="AM404" s="4">
        <f t="shared" si="1648"/>
        <v>0</v>
      </c>
      <c r="AN404" s="4">
        <f t="shared" si="1648"/>
        <v>670</v>
      </c>
      <c r="AO404" s="95"/>
    </row>
    <row r="405" spans="1:41" ht="31.5" hidden="1" outlineLevel="7" x14ac:dyDescent="0.25">
      <c r="A405" s="103" t="s">
        <v>360</v>
      </c>
      <c r="B405" s="103" t="s">
        <v>11</v>
      </c>
      <c r="C405" s="17" t="s">
        <v>12</v>
      </c>
      <c r="D405" s="5">
        <v>777</v>
      </c>
      <c r="E405" s="5"/>
      <c r="F405" s="5">
        <f t="shared" ref="F405" si="1649">SUM(D405:E405)</f>
        <v>777</v>
      </c>
      <c r="G405" s="5"/>
      <c r="H405" s="5">
        <f t="shared" ref="H405" si="1650">SUM(F405:G405)</f>
        <v>777</v>
      </c>
      <c r="I405" s="5"/>
      <c r="J405" s="5">
        <f t="shared" ref="J405" si="1651">SUM(H405:I405)</f>
        <v>777</v>
      </c>
      <c r="K405" s="5"/>
      <c r="L405" s="5">
        <f t="shared" ref="L405" si="1652">SUM(J405:K405)</f>
        <v>777</v>
      </c>
      <c r="M405" s="5"/>
      <c r="N405" s="5">
        <f t="shared" ref="N405" si="1653">SUM(L405:M405)</f>
        <v>777</v>
      </c>
      <c r="O405" s="5"/>
      <c r="P405" s="5">
        <f t="shared" ref="P405" si="1654">SUM(N405:O405)</f>
        <v>777</v>
      </c>
      <c r="Q405" s="5">
        <v>670</v>
      </c>
      <c r="R405" s="5"/>
      <c r="S405" s="5">
        <f t="shared" ref="S405" si="1655">SUM(Q405:R405)</f>
        <v>670</v>
      </c>
      <c r="T405" s="5"/>
      <c r="U405" s="5">
        <f t="shared" ref="U405" si="1656">SUM(S405:T405)</f>
        <v>670</v>
      </c>
      <c r="V405" s="5"/>
      <c r="W405" s="5">
        <f t="shared" ref="W405" si="1657">SUM(U405:V405)</f>
        <v>670</v>
      </c>
      <c r="X405" s="5"/>
      <c r="Y405" s="5">
        <f t="shared" ref="Y405" si="1658">SUM(W405:X405)</f>
        <v>670</v>
      </c>
      <c r="Z405" s="5"/>
      <c r="AA405" s="5">
        <f t="shared" ref="AA405" si="1659">SUM(Y405:Z405)</f>
        <v>670</v>
      </c>
      <c r="AB405" s="5"/>
      <c r="AC405" s="5">
        <f t="shared" ref="AC405" si="1660">SUM(AA405:AB405)</f>
        <v>670</v>
      </c>
      <c r="AD405" s="5">
        <v>670</v>
      </c>
      <c r="AE405" s="5"/>
      <c r="AF405" s="5">
        <f t="shared" ref="AF405" si="1661">SUM(AD405:AE405)</f>
        <v>670</v>
      </c>
      <c r="AG405" s="5"/>
      <c r="AH405" s="5">
        <f t="shared" ref="AH405" si="1662">SUM(AF405:AG405)</f>
        <v>670</v>
      </c>
      <c r="AI405" s="5"/>
      <c r="AJ405" s="5">
        <f t="shared" ref="AJ405" si="1663">SUM(AH405:AI405)</f>
        <v>670</v>
      </c>
      <c r="AK405" s="5"/>
      <c r="AL405" s="5">
        <f t="shared" ref="AL405" si="1664">SUM(AJ405:AK405)</f>
        <v>670</v>
      </c>
      <c r="AM405" s="5"/>
      <c r="AN405" s="5">
        <f t="shared" ref="AN405" si="1665">SUM(AL405:AM405)</f>
        <v>670</v>
      </c>
      <c r="AO405" s="95"/>
    </row>
    <row r="406" spans="1:41" ht="47.25" outlineLevel="7" x14ac:dyDescent="0.25">
      <c r="A406" s="102" t="s">
        <v>188</v>
      </c>
      <c r="B406" s="102"/>
      <c r="C406" s="18" t="s">
        <v>189</v>
      </c>
      <c r="D406" s="4">
        <f t="shared" ref="D406:AN406" si="1666">D407+D415</f>
        <v>139469.5</v>
      </c>
      <c r="E406" s="4">
        <f t="shared" si="1666"/>
        <v>0</v>
      </c>
      <c r="F406" s="4">
        <f t="shared" si="1666"/>
        <v>139469.5</v>
      </c>
      <c r="G406" s="4">
        <f t="shared" si="1666"/>
        <v>2479.4414799999995</v>
      </c>
      <c r="H406" s="4">
        <f t="shared" si="1666"/>
        <v>141948.94148000001</v>
      </c>
      <c r="I406" s="4">
        <f t="shared" si="1666"/>
        <v>610.09100000000001</v>
      </c>
      <c r="J406" s="4">
        <f t="shared" si="1666"/>
        <v>142559.03247999999</v>
      </c>
      <c r="K406" s="4">
        <f t="shared" si="1666"/>
        <v>0</v>
      </c>
      <c r="L406" s="4">
        <f t="shared" si="1666"/>
        <v>142559.03247999999</v>
      </c>
      <c r="M406" s="4">
        <f t="shared" si="1666"/>
        <v>5219.0653999999995</v>
      </c>
      <c r="N406" s="4">
        <f t="shared" si="1666"/>
        <v>147778.09787999999</v>
      </c>
      <c r="O406" s="4">
        <f t="shared" si="1666"/>
        <v>2295.1008499999998</v>
      </c>
      <c r="P406" s="4">
        <f t="shared" si="1666"/>
        <v>150073.19873</v>
      </c>
      <c r="Q406" s="4">
        <f t="shared" si="1666"/>
        <v>127853.20000000001</v>
      </c>
      <c r="R406" s="4">
        <f t="shared" si="1666"/>
        <v>0</v>
      </c>
      <c r="S406" s="4">
        <f t="shared" si="1666"/>
        <v>127853.20000000001</v>
      </c>
      <c r="T406" s="4">
        <f t="shared" si="1666"/>
        <v>-4475.8</v>
      </c>
      <c r="U406" s="4">
        <f t="shared" si="1666"/>
        <v>123377.40000000001</v>
      </c>
      <c r="V406" s="4">
        <f t="shared" si="1666"/>
        <v>0</v>
      </c>
      <c r="W406" s="4">
        <f t="shared" si="1666"/>
        <v>123377.40000000001</v>
      </c>
      <c r="X406" s="4">
        <f t="shared" si="1666"/>
        <v>0</v>
      </c>
      <c r="Y406" s="4">
        <f t="shared" si="1666"/>
        <v>123377.40000000001</v>
      </c>
      <c r="Z406" s="4">
        <f t="shared" si="1666"/>
        <v>0</v>
      </c>
      <c r="AA406" s="4">
        <f t="shared" si="1666"/>
        <v>123377.40000000001</v>
      </c>
      <c r="AB406" s="4">
        <f t="shared" si="1666"/>
        <v>0</v>
      </c>
      <c r="AC406" s="4">
        <f t="shared" si="1666"/>
        <v>123377.40000000001</v>
      </c>
      <c r="AD406" s="4">
        <f t="shared" si="1666"/>
        <v>110492.6</v>
      </c>
      <c r="AE406" s="4">
        <f t="shared" si="1666"/>
        <v>0</v>
      </c>
      <c r="AF406" s="4">
        <f t="shared" si="1666"/>
        <v>110492.6</v>
      </c>
      <c r="AG406" s="4">
        <f t="shared" si="1666"/>
        <v>12316.6</v>
      </c>
      <c r="AH406" s="4">
        <f t="shared" si="1666"/>
        <v>122809.20000000001</v>
      </c>
      <c r="AI406" s="4">
        <f t="shared" si="1666"/>
        <v>0</v>
      </c>
      <c r="AJ406" s="4">
        <f t="shared" si="1666"/>
        <v>122809.20000000001</v>
      </c>
      <c r="AK406" s="4">
        <f t="shared" si="1666"/>
        <v>0</v>
      </c>
      <c r="AL406" s="4">
        <f t="shared" si="1666"/>
        <v>122809.20000000001</v>
      </c>
      <c r="AM406" s="4">
        <f t="shared" si="1666"/>
        <v>0</v>
      </c>
      <c r="AN406" s="4">
        <f t="shared" si="1666"/>
        <v>122809.20000000001</v>
      </c>
      <c r="AO406" s="95"/>
    </row>
    <row r="407" spans="1:41" ht="31.5" outlineLevel="4" x14ac:dyDescent="0.25">
      <c r="A407" s="102" t="s">
        <v>274</v>
      </c>
      <c r="B407" s="102"/>
      <c r="C407" s="18" t="s">
        <v>57</v>
      </c>
      <c r="D407" s="4">
        <f t="shared" ref="D407:AN407" si="1667">D408+D413</f>
        <v>118715.6</v>
      </c>
      <c r="E407" s="4">
        <f t="shared" si="1667"/>
        <v>0</v>
      </c>
      <c r="F407" s="4">
        <f t="shared" si="1667"/>
        <v>118715.6</v>
      </c>
      <c r="G407" s="4">
        <f t="shared" si="1667"/>
        <v>7000</v>
      </c>
      <c r="H407" s="4">
        <f t="shared" si="1667"/>
        <v>125715.6</v>
      </c>
      <c r="I407" s="4">
        <f t="shared" si="1667"/>
        <v>610.09100000000001</v>
      </c>
      <c r="J407" s="4">
        <f t="shared" si="1667"/>
        <v>126325.69100000001</v>
      </c>
      <c r="K407" s="4">
        <f t="shared" si="1667"/>
        <v>0</v>
      </c>
      <c r="L407" s="4">
        <f t="shared" si="1667"/>
        <v>126325.69100000001</v>
      </c>
      <c r="M407" s="4">
        <f t="shared" si="1667"/>
        <v>5313.0133999999998</v>
      </c>
      <c r="N407" s="4">
        <f t="shared" si="1667"/>
        <v>131638.70439999999</v>
      </c>
      <c r="O407" s="4">
        <f t="shared" si="1667"/>
        <v>995.10085000000004</v>
      </c>
      <c r="P407" s="4">
        <f t="shared" si="1667"/>
        <v>132633.80525</v>
      </c>
      <c r="Q407" s="4">
        <f t="shared" si="1667"/>
        <v>107195.8</v>
      </c>
      <c r="R407" s="4">
        <f t="shared" si="1667"/>
        <v>0</v>
      </c>
      <c r="S407" s="4">
        <f t="shared" si="1667"/>
        <v>107195.8</v>
      </c>
      <c r="T407" s="4">
        <f t="shared" si="1667"/>
        <v>0</v>
      </c>
      <c r="U407" s="4">
        <f t="shared" si="1667"/>
        <v>107195.8</v>
      </c>
      <c r="V407" s="4">
        <f t="shared" si="1667"/>
        <v>0</v>
      </c>
      <c r="W407" s="4">
        <f t="shared" si="1667"/>
        <v>107195.8</v>
      </c>
      <c r="X407" s="4">
        <f t="shared" si="1667"/>
        <v>0</v>
      </c>
      <c r="Y407" s="4">
        <f t="shared" si="1667"/>
        <v>107195.8</v>
      </c>
      <c r="Z407" s="4">
        <f t="shared" si="1667"/>
        <v>0</v>
      </c>
      <c r="AA407" s="4">
        <f t="shared" si="1667"/>
        <v>107195.8</v>
      </c>
      <c r="AB407" s="4">
        <f t="shared" si="1667"/>
        <v>0</v>
      </c>
      <c r="AC407" s="4">
        <f t="shared" si="1667"/>
        <v>107195.8</v>
      </c>
      <c r="AD407" s="4">
        <f t="shared" si="1667"/>
        <v>106627.6</v>
      </c>
      <c r="AE407" s="4">
        <f t="shared" si="1667"/>
        <v>0</v>
      </c>
      <c r="AF407" s="4">
        <f t="shared" si="1667"/>
        <v>106627.6</v>
      </c>
      <c r="AG407" s="4">
        <f t="shared" si="1667"/>
        <v>0</v>
      </c>
      <c r="AH407" s="4">
        <f t="shared" si="1667"/>
        <v>106627.6</v>
      </c>
      <c r="AI407" s="4">
        <f t="shared" si="1667"/>
        <v>0</v>
      </c>
      <c r="AJ407" s="4">
        <f t="shared" si="1667"/>
        <v>106627.6</v>
      </c>
      <c r="AK407" s="4">
        <f t="shared" si="1667"/>
        <v>0</v>
      </c>
      <c r="AL407" s="4">
        <f t="shared" si="1667"/>
        <v>106627.6</v>
      </c>
      <c r="AM407" s="4">
        <f t="shared" si="1667"/>
        <v>0</v>
      </c>
      <c r="AN407" s="4">
        <f t="shared" si="1667"/>
        <v>106627.6</v>
      </c>
      <c r="AO407" s="95"/>
    </row>
    <row r="408" spans="1:41" ht="15.75" outlineLevel="5" x14ac:dyDescent="0.25">
      <c r="A408" s="102" t="s">
        <v>355</v>
      </c>
      <c r="B408" s="102"/>
      <c r="C408" s="18" t="s">
        <v>59</v>
      </c>
      <c r="D408" s="4">
        <f t="shared" ref="D408:J408" si="1668">D409+D410+D412</f>
        <v>11896.1</v>
      </c>
      <c r="E408" s="4">
        <f t="shared" si="1668"/>
        <v>0</v>
      </c>
      <c r="F408" s="4">
        <f t="shared" si="1668"/>
        <v>11896.1</v>
      </c>
      <c r="G408" s="4">
        <f t="shared" si="1668"/>
        <v>0</v>
      </c>
      <c r="H408" s="4">
        <f t="shared" si="1668"/>
        <v>11896.100000000002</v>
      </c>
      <c r="I408" s="4">
        <f t="shared" si="1668"/>
        <v>0</v>
      </c>
      <c r="J408" s="4">
        <f t="shared" si="1668"/>
        <v>11896.100000000002</v>
      </c>
      <c r="K408" s="4">
        <f t="shared" ref="K408:AN408" si="1669">K409+K410+K412+K411</f>
        <v>0</v>
      </c>
      <c r="L408" s="4">
        <f t="shared" si="1669"/>
        <v>11896.100000000002</v>
      </c>
      <c r="M408" s="4">
        <f t="shared" si="1669"/>
        <v>0</v>
      </c>
      <c r="N408" s="4">
        <f t="shared" si="1669"/>
        <v>11896.100000000002</v>
      </c>
      <c r="O408" s="4">
        <f t="shared" si="1669"/>
        <v>114</v>
      </c>
      <c r="P408" s="4">
        <f t="shared" si="1669"/>
        <v>12010.100000000002</v>
      </c>
      <c r="Q408" s="4">
        <f t="shared" si="1669"/>
        <v>11135.8</v>
      </c>
      <c r="R408" s="4">
        <f t="shared" si="1669"/>
        <v>0</v>
      </c>
      <c r="S408" s="4">
        <f t="shared" si="1669"/>
        <v>11135.8</v>
      </c>
      <c r="T408" s="4">
        <f t="shared" si="1669"/>
        <v>0</v>
      </c>
      <c r="U408" s="4">
        <f t="shared" si="1669"/>
        <v>11135.8</v>
      </c>
      <c r="V408" s="4">
        <f t="shared" si="1669"/>
        <v>0</v>
      </c>
      <c r="W408" s="4">
        <f t="shared" si="1669"/>
        <v>11135.8</v>
      </c>
      <c r="X408" s="4">
        <f t="shared" si="1669"/>
        <v>0</v>
      </c>
      <c r="Y408" s="4">
        <f t="shared" si="1669"/>
        <v>11135.8</v>
      </c>
      <c r="Z408" s="4">
        <f t="shared" si="1669"/>
        <v>0</v>
      </c>
      <c r="AA408" s="4">
        <f t="shared" si="1669"/>
        <v>11135.8</v>
      </c>
      <c r="AB408" s="4">
        <f t="shared" si="1669"/>
        <v>0</v>
      </c>
      <c r="AC408" s="4">
        <f t="shared" si="1669"/>
        <v>11135.8</v>
      </c>
      <c r="AD408" s="4">
        <f t="shared" si="1669"/>
        <v>10567.599999999999</v>
      </c>
      <c r="AE408" s="4">
        <f t="shared" si="1669"/>
        <v>0</v>
      </c>
      <c r="AF408" s="4">
        <f t="shared" si="1669"/>
        <v>10567.599999999999</v>
      </c>
      <c r="AG408" s="4">
        <f t="shared" si="1669"/>
        <v>0</v>
      </c>
      <c r="AH408" s="4">
        <f t="shared" si="1669"/>
        <v>10567.599999999999</v>
      </c>
      <c r="AI408" s="4">
        <f t="shared" si="1669"/>
        <v>0</v>
      </c>
      <c r="AJ408" s="4">
        <f t="shared" si="1669"/>
        <v>10567.599999999999</v>
      </c>
      <c r="AK408" s="4">
        <f t="shared" si="1669"/>
        <v>0</v>
      </c>
      <c r="AL408" s="4">
        <f t="shared" si="1669"/>
        <v>10567.599999999999</v>
      </c>
      <c r="AM408" s="4">
        <f t="shared" si="1669"/>
        <v>0</v>
      </c>
      <c r="AN408" s="4">
        <f t="shared" si="1669"/>
        <v>10567.599999999999</v>
      </c>
      <c r="AO408" s="95"/>
    </row>
    <row r="409" spans="1:41" ht="47.25" outlineLevel="7" x14ac:dyDescent="0.25">
      <c r="A409" s="103" t="s">
        <v>355</v>
      </c>
      <c r="B409" s="103" t="s">
        <v>8</v>
      </c>
      <c r="C409" s="17" t="s">
        <v>9</v>
      </c>
      <c r="D409" s="5">
        <v>11334.1</v>
      </c>
      <c r="E409" s="5"/>
      <c r="F409" s="5">
        <f t="shared" ref="F409:F412" si="1670">SUM(D409:E409)</f>
        <v>11334.1</v>
      </c>
      <c r="G409" s="5">
        <v>-1.425</v>
      </c>
      <c r="H409" s="5">
        <f t="shared" ref="H409:H412" si="1671">SUM(F409:G409)</f>
        <v>11332.675000000001</v>
      </c>
      <c r="I409" s="5"/>
      <c r="J409" s="5">
        <f t="shared" ref="J409:J412" si="1672">SUM(H409:I409)</f>
        <v>11332.675000000001</v>
      </c>
      <c r="K409" s="5">
        <v>-17.939229999999998</v>
      </c>
      <c r="L409" s="5">
        <f t="shared" ref="L409:L412" si="1673">SUM(J409:K409)</f>
        <v>11314.735770000001</v>
      </c>
      <c r="M409" s="5"/>
      <c r="N409" s="5">
        <f t="shared" ref="N409:N412" si="1674">SUM(L409:M409)</f>
        <v>11314.735770000001</v>
      </c>
      <c r="O409" s="5">
        <v>1.5</v>
      </c>
      <c r="P409" s="5">
        <f t="shared" ref="P409:P412" si="1675">SUM(N409:O409)</f>
        <v>11316.235770000001</v>
      </c>
      <c r="Q409" s="5">
        <v>10633</v>
      </c>
      <c r="R409" s="5"/>
      <c r="S409" s="5">
        <f t="shared" ref="S409" si="1676">SUM(Q409:R409)</f>
        <v>10633</v>
      </c>
      <c r="T409" s="5"/>
      <c r="U409" s="5">
        <f t="shared" ref="U409:U412" si="1677">SUM(S409:T409)</f>
        <v>10633</v>
      </c>
      <c r="V409" s="5"/>
      <c r="W409" s="5">
        <f t="shared" ref="W409:W412" si="1678">SUM(U409:V409)</f>
        <v>10633</v>
      </c>
      <c r="X409" s="5"/>
      <c r="Y409" s="5">
        <f t="shared" ref="Y409:Y412" si="1679">SUM(W409:X409)</f>
        <v>10633</v>
      </c>
      <c r="Z409" s="5"/>
      <c r="AA409" s="5">
        <f t="shared" ref="AA409" si="1680">SUM(Y409:Z409)</f>
        <v>10633</v>
      </c>
      <c r="AB409" s="5"/>
      <c r="AC409" s="5">
        <f t="shared" ref="AC409" si="1681">SUM(AA409:AB409)</f>
        <v>10633</v>
      </c>
      <c r="AD409" s="5">
        <v>10064.799999999999</v>
      </c>
      <c r="AE409" s="5"/>
      <c r="AF409" s="5">
        <f t="shared" ref="AF409" si="1682">SUM(AD409:AE409)</f>
        <v>10064.799999999999</v>
      </c>
      <c r="AG409" s="5"/>
      <c r="AH409" s="5">
        <f t="shared" ref="AH409:AH412" si="1683">SUM(AF409:AG409)</f>
        <v>10064.799999999999</v>
      </c>
      <c r="AI409" s="5"/>
      <c r="AJ409" s="5">
        <f t="shared" ref="AJ409:AJ412" si="1684">SUM(AH409:AI409)</f>
        <v>10064.799999999999</v>
      </c>
      <c r="AK409" s="5"/>
      <c r="AL409" s="5">
        <f t="shared" ref="AL409" si="1685">SUM(AJ409:AK409)</f>
        <v>10064.799999999999</v>
      </c>
      <c r="AM409" s="5"/>
      <c r="AN409" s="5">
        <f t="shared" ref="AN409" si="1686">SUM(AL409:AM409)</f>
        <v>10064.799999999999</v>
      </c>
      <c r="AO409" s="95"/>
    </row>
    <row r="410" spans="1:41" ht="31.5" outlineLevel="7" x14ac:dyDescent="0.25">
      <c r="A410" s="103" t="s">
        <v>355</v>
      </c>
      <c r="B410" s="103" t="s">
        <v>11</v>
      </c>
      <c r="C410" s="17" t="s">
        <v>12</v>
      </c>
      <c r="D410" s="5">
        <v>559.79999999999995</v>
      </c>
      <c r="E410" s="5"/>
      <c r="F410" s="5">
        <f>SUM(D410:E410)</f>
        <v>559.79999999999995</v>
      </c>
      <c r="G410" s="5">
        <v>1.425</v>
      </c>
      <c r="H410" s="5">
        <f>SUM(F410:G410)</f>
        <v>561.22499999999991</v>
      </c>
      <c r="I410" s="5"/>
      <c r="J410" s="5">
        <f>SUM(H410:I410)</f>
        <v>561.22499999999991</v>
      </c>
      <c r="K410" s="5"/>
      <c r="L410" s="5">
        <f>SUM(J410:K410)</f>
        <v>561.22499999999991</v>
      </c>
      <c r="M410" s="5"/>
      <c r="N410" s="5">
        <f>SUM(L410:M410)</f>
        <v>561.22499999999991</v>
      </c>
      <c r="O410" s="5">
        <f>114-1.5</f>
        <v>112.5</v>
      </c>
      <c r="P410" s="5">
        <f>SUM(N410:O410)</f>
        <v>673.72499999999991</v>
      </c>
      <c r="Q410" s="5">
        <v>502.8</v>
      </c>
      <c r="R410" s="5"/>
      <c r="S410" s="5">
        <f>SUM(Q410:R410)</f>
        <v>502.8</v>
      </c>
      <c r="T410" s="5"/>
      <c r="U410" s="5">
        <f>SUM(S410:T410)</f>
        <v>502.8</v>
      </c>
      <c r="V410" s="5"/>
      <c r="W410" s="5">
        <f>SUM(U410:V410)</f>
        <v>502.8</v>
      </c>
      <c r="X410" s="5"/>
      <c r="Y410" s="5">
        <f>SUM(W410:X410)</f>
        <v>502.8</v>
      </c>
      <c r="Z410" s="5"/>
      <c r="AA410" s="5">
        <f>SUM(Y410:Z410)</f>
        <v>502.8</v>
      </c>
      <c r="AB410" s="5"/>
      <c r="AC410" s="5">
        <f>SUM(AA410:AB410)</f>
        <v>502.8</v>
      </c>
      <c r="AD410" s="5">
        <v>502.8</v>
      </c>
      <c r="AE410" s="5"/>
      <c r="AF410" s="5">
        <f>SUM(AD410:AE410)</f>
        <v>502.8</v>
      </c>
      <c r="AG410" s="5"/>
      <c r="AH410" s="5">
        <f>SUM(AF410:AG410)</f>
        <v>502.8</v>
      </c>
      <c r="AI410" s="5"/>
      <c r="AJ410" s="5">
        <f>SUM(AH410:AI410)</f>
        <v>502.8</v>
      </c>
      <c r="AK410" s="5"/>
      <c r="AL410" s="5">
        <f>SUM(AJ410:AK410)</f>
        <v>502.8</v>
      </c>
      <c r="AM410" s="5"/>
      <c r="AN410" s="5">
        <f>SUM(AL410:AM410)</f>
        <v>502.8</v>
      </c>
      <c r="AO410" s="95"/>
    </row>
    <row r="411" spans="1:41" ht="15.75" hidden="1" outlineLevel="7" x14ac:dyDescent="0.25">
      <c r="A411" s="103" t="s">
        <v>355</v>
      </c>
      <c r="B411" s="103" t="s">
        <v>33</v>
      </c>
      <c r="C411" s="17" t="s">
        <v>34</v>
      </c>
      <c r="D411" s="5"/>
      <c r="E411" s="5"/>
      <c r="F411" s="5"/>
      <c r="G411" s="5"/>
      <c r="H411" s="5"/>
      <c r="I411" s="5"/>
      <c r="J411" s="5"/>
      <c r="K411" s="5">
        <v>17.939229999999998</v>
      </c>
      <c r="L411" s="5">
        <f t="shared" si="1673"/>
        <v>17.939229999999998</v>
      </c>
      <c r="M411" s="5"/>
      <c r="N411" s="5">
        <f t="shared" si="1674"/>
        <v>17.939229999999998</v>
      </c>
      <c r="O411" s="5"/>
      <c r="P411" s="5">
        <f t="shared" si="1675"/>
        <v>17.939229999999998</v>
      </c>
      <c r="Q411" s="5"/>
      <c r="R411" s="5"/>
      <c r="S411" s="5"/>
      <c r="T411" s="5"/>
      <c r="U411" s="5"/>
      <c r="V411" s="5"/>
      <c r="W411" s="5"/>
      <c r="X411" s="5"/>
      <c r="Y411" s="5"/>
      <c r="Z411" s="5"/>
      <c r="AA411" s="5"/>
      <c r="AB411" s="5"/>
      <c r="AC411" s="5"/>
      <c r="AD411" s="5"/>
      <c r="AE411" s="5"/>
      <c r="AF411" s="5"/>
      <c r="AG411" s="5"/>
      <c r="AH411" s="5"/>
      <c r="AI411" s="5"/>
      <c r="AJ411" s="5"/>
      <c r="AK411" s="5"/>
      <c r="AL411" s="5"/>
      <c r="AM411" s="5"/>
      <c r="AN411" s="5"/>
      <c r="AO411" s="95"/>
    </row>
    <row r="412" spans="1:41" ht="15.75" hidden="1" outlineLevel="7" x14ac:dyDescent="0.25">
      <c r="A412" s="103" t="s">
        <v>355</v>
      </c>
      <c r="B412" s="103" t="s">
        <v>27</v>
      </c>
      <c r="C412" s="17" t="s">
        <v>28</v>
      </c>
      <c r="D412" s="5">
        <v>2.2000000000000002</v>
      </c>
      <c r="E412" s="5"/>
      <c r="F412" s="5">
        <f t="shared" si="1670"/>
        <v>2.2000000000000002</v>
      </c>
      <c r="G412" s="5"/>
      <c r="H412" s="5">
        <f t="shared" si="1671"/>
        <v>2.2000000000000002</v>
      </c>
      <c r="I412" s="5"/>
      <c r="J412" s="5">
        <f t="shared" si="1672"/>
        <v>2.2000000000000002</v>
      </c>
      <c r="K412" s="5"/>
      <c r="L412" s="5">
        <f t="shared" si="1673"/>
        <v>2.2000000000000002</v>
      </c>
      <c r="M412" s="5"/>
      <c r="N412" s="5">
        <f t="shared" si="1674"/>
        <v>2.2000000000000002</v>
      </c>
      <c r="O412" s="5"/>
      <c r="P412" s="5">
        <f t="shared" si="1675"/>
        <v>2.2000000000000002</v>
      </c>
      <c r="Q412" s="5"/>
      <c r="R412" s="5"/>
      <c r="S412" s="5"/>
      <c r="T412" s="5"/>
      <c r="U412" s="5">
        <f t="shared" si="1677"/>
        <v>0</v>
      </c>
      <c r="V412" s="5"/>
      <c r="W412" s="5">
        <f t="shared" si="1678"/>
        <v>0</v>
      </c>
      <c r="X412" s="5"/>
      <c r="Y412" s="5">
        <f t="shared" si="1679"/>
        <v>0</v>
      </c>
      <c r="Z412" s="5"/>
      <c r="AA412" s="5">
        <f t="shared" ref="AA412" si="1687">SUM(Y412:Z412)</f>
        <v>0</v>
      </c>
      <c r="AB412" s="5"/>
      <c r="AC412" s="5">
        <f t="shared" ref="AC412" si="1688">SUM(AA412:AB412)</f>
        <v>0</v>
      </c>
      <c r="AD412" s="5"/>
      <c r="AE412" s="5"/>
      <c r="AF412" s="5"/>
      <c r="AG412" s="5"/>
      <c r="AH412" s="5">
        <f t="shared" si="1683"/>
        <v>0</v>
      </c>
      <c r="AI412" s="5"/>
      <c r="AJ412" s="5">
        <f t="shared" si="1684"/>
        <v>0</v>
      </c>
      <c r="AK412" s="5"/>
      <c r="AL412" s="5">
        <f t="shared" ref="AL412" si="1689">SUM(AJ412:AK412)</f>
        <v>0</v>
      </c>
      <c r="AM412" s="5"/>
      <c r="AN412" s="5">
        <f t="shared" ref="AN412" si="1690">SUM(AL412:AM412)</f>
        <v>0</v>
      </c>
      <c r="AO412" s="95"/>
    </row>
    <row r="413" spans="1:41" ht="31.5" outlineLevel="5" collapsed="1" x14ac:dyDescent="0.25">
      <c r="A413" s="102" t="s">
        <v>275</v>
      </c>
      <c r="B413" s="102"/>
      <c r="C413" s="18" t="s">
        <v>276</v>
      </c>
      <c r="D413" s="4">
        <f>D414</f>
        <v>106819.5</v>
      </c>
      <c r="E413" s="4">
        <f t="shared" ref="E413:P413" si="1691">E414</f>
        <v>0</v>
      </c>
      <c r="F413" s="4">
        <f t="shared" si="1691"/>
        <v>106819.5</v>
      </c>
      <c r="G413" s="4">
        <f t="shared" si="1691"/>
        <v>7000</v>
      </c>
      <c r="H413" s="4">
        <f t="shared" si="1691"/>
        <v>113819.5</v>
      </c>
      <c r="I413" s="4">
        <f t="shared" si="1691"/>
        <v>610.09100000000001</v>
      </c>
      <c r="J413" s="4">
        <f t="shared" si="1691"/>
        <v>114429.591</v>
      </c>
      <c r="K413" s="4">
        <f t="shared" si="1691"/>
        <v>0</v>
      </c>
      <c r="L413" s="4">
        <f t="shared" si="1691"/>
        <v>114429.591</v>
      </c>
      <c r="M413" s="4">
        <f t="shared" si="1691"/>
        <v>5313.0133999999998</v>
      </c>
      <c r="N413" s="4">
        <f t="shared" si="1691"/>
        <v>119742.6044</v>
      </c>
      <c r="O413" s="4">
        <f t="shared" si="1691"/>
        <v>881.10085000000004</v>
      </c>
      <c r="P413" s="4">
        <f t="shared" si="1691"/>
        <v>120623.70525</v>
      </c>
      <c r="Q413" s="4">
        <f>Q414</f>
        <v>96060</v>
      </c>
      <c r="R413" s="4">
        <f t="shared" ref="R413:AC413" si="1692">R414</f>
        <v>0</v>
      </c>
      <c r="S413" s="4">
        <f t="shared" si="1692"/>
        <v>96060</v>
      </c>
      <c r="T413" s="4">
        <f t="shared" si="1692"/>
        <v>0</v>
      </c>
      <c r="U413" s="4">
        <f t="shared" si="1692"/>
        <v>96060</v>
      </c>
      <c r="V413" s="4">
        <f t="shared" si="1692"/>
        <v>0</v>
      </c>
      <c r="W413" s="4">
        <f t="shared" si="1692"/>
        <v>96060</v>
      </c>
      <c r="X413" s="4">
        <f t="shared" si="1692"/>
        <v>0</v>
      </c>
      <c r="Y413" s="4">
        <f t="shared" si="1692"/>
        <v>96060</v>
      </c>
      <c r="Z413" s="4">
        <f t="shared" si="1692"/>
        <v>0</v>
      </c>
      <c r="AA413" s="4">
        <f t="shared" si="1692"/>
        <v>96060</v>
      </c>
      <c r="AB413" s="4">
        <f t="shared" si="1692"/>
        <v>0</v>
      </c>
      <c r="AC413" s="4">
        <f t="shared" si="1692"/>
        <v>96060</v>
      </c>
      <c r="AD413" s="4">
        <f>AD414</f>
        <v>96060</v>
      </c>
      <c r="AE413" s="4">
        <f t="shared" ref="AE413:AN413" si="1693">AE414</f>
        <v>0</v>
      </c>
      <c r="AF413" s="4">
        <f t="shared" si="1693"/>
        <v>96060</v>
      </c>
      <c r="AG413" s="4">
        <f t="shared" si="1693"/>
        <v>0</v>
      </c>
      <c r="AH413" s="4">
        <f t="shared" si="1693"/>
        <v>96060</v>
      </c>
      <c r="AI413" s="4">
        <f t="shared" si="1693"/>
        <v>0</v>
      </c>
      <c r="AJ413" s="4">
        <f t="shared" si="1693"/>
        <v>96060</v>
      </c>
      <c r="AK413" s="4">
        <f t="shared" si="1693"/>
        <v>0</v>
      </c>
      <c r="AL413" s="4">
        <f t="shared" si="1693"/>
        <v>96060</v>
      </c>
      <c r="AM413" s="4">
        <f t="shared" si="1693"/>
        <v>0</v>
      </c>
      <c r="AN413" s="4">
        <f t="shared" si="1693"/>
        <v>96060</v>
      </c>
      <c r="AO413" s="95"/>
    </row>
    <row r="414" spans="1:41" ht="31.5" outlineLevel="7" x14ac:dyDescent="0.25">
      <c r="A414" s="103" t="s">
        <v>275</v>
      </c>
      <c r="B414" s="103" t="s">
        <v>92</v>
      </c>
      <c r="C414" s="17" t="s">
        <v>93</v>
      </c>
      <c r="D414" s="5">
        <f>106730.5+89</f>
        <v>106819.5</v>
      </c>
      <c r="E414" s="5"/>
      <c r="F414" s="5">
        <f t="shared" ref="F414" si="1694">SUM(D414:E414)</f>
        <v>106819.5</v>
      </c>
      <c r="G414" s="5">
        <v>7000</v>
      </c>
      <c r="H414" s="5">
        <f t="shared" ref="H414" si="1695">SUM(F414:G414)</f>
        <v>113819.5</v>
      </c>
      <c r="I414" s="5">
        <f>304+306.091</f>
        <v>610.09100000000001</v>
      </c>
      <c r="J414" s="5">
        <f t="shared" ref="J414" si="1696">SUM(H414:I414)</f>
        <v>114429.591</v>
      </c>
      <c r="K414" s="5"/>
      <c r="L414" s="5">
        <f t="shared" ref="L414" si="1697">SUM(J414:K414)</f>
        <v>114429.591</v>
      </c>
      <c r="M414" s="5">
        <v>5313.0133999999998</v>
      </c>
      <c r="N414" s="5">
        <f t="shared" ref="N414" si="1698">SUM(L414:M414)</f>
        <v>119742.6044</v>
      </c>
      <c r="O414" s="5">
        <f>881.10085-83.5+83.5</f>
        <v>881.10085000000004</v>
      </c>
      <c r="P414" s="5">
        <f t="shared" ref="P414" si="1699">SUM(N414:O414)</f>
        <v>120623.70525</v>
      </c>
      <c r="Q414" s="5">
        <v>96060</v>
      </c>
      <c r="R414" s="5"/>
      <c r="S414" s="5">
        <f t="shared" ref="S414" si="1700">SUM(Q414:R414)</f>
        <v>96060</v>
      </c>
      <c r="T414" s="5"/>
      <c r="U414" s="5">
        <f t="shared" ref="U414" si="1701">SUM(S414:T414)</f>
        <v>96060</v>
      </c>
      <c r="V414" s="5"/>
      <c r="W414" s="5">
        <f t="shared" ref="W414" si="1702">SUM(U414:V414)</f>
        <v>96060</v>
      </c>
      <c r="X414" s="5"/>
      <c r="Y414" s="5">
        <f t="shared" ref="Y414" si="1703">SUM(W414:X414)</f>
        <v>96060</v>
      </c>
      <c r="Z414" s="5"/>
      <c r="AA414" s="5">
        <f t="shared" ref="AA414" si="1704">SUM(Y414:Z414)</f>
        <v>96060</v>
      </c>
      <c r="AB414" s="5"/>
      <c r="AC414" s="5">
        <f t="shared" ref="AC414" si="1705">SUM(AA414:AB414)</f>
        <v>96060</v>
      </c>
      <c r="AD414" s="5">
        <v>96060</v>
      </c>
      <c r="AE414" s="5"/>
      <c r="AF414" s="5">
        <f t="shared" ref="AF414" si="1706">SUM(AD414:AE414)</f>
        <v>96060</v>
      </c>
      <c r="AG414" s="5"/>
      <c r="AH414" s="5">
        <f t="shared" ref="AH414" si="1707">SUM(AF414:AG414)</f>
        <v>96060</v>
      </c>
      <c r="AI414" s="5"/>
      <c r="AJ414" s="5">
        <f t="shared" ref="AJ414" si="1708">SUM(AH414:AI414)</f>
        <v>96060</v>
      </c>
      <c r="AK414" s="5"/>
      <c r="AL414" s="5">
        <f t="shared" ref="AL414" si="1709">SUM(AJ414:AK414)</f>
        <v>96060</v>
      </c>
      <c r="AM414" s="5"/>
      <c r="AN414" s="5">
        <f t="shared" ref="AN414" si="1710">SUM(AL414:AM414)</f>
        <v>96060</v>
      </c>
      <c r="AO414" s="95"/>
    </row>
    <row r="415" spans="1:41" ht="32.25" customHeight="1" outlineLevel="7" x14ac:dyDescent="0.25">
      <c r="A415" s="102" t="s">
        <v>190</v>
      </c>
      <c r="B415" s="102"/>
      <c r="C415" s="18" t="s">
        <v>114</v>
      </c>
      <c r="D415" s="4">
        <f>D416+D420</f>
        <v>20753.900000000001</v>
      </c>
      <c r="E415" s="4">
        <f t="shared" ref="E415:AH415" si="1711">E416+E420</f>
        <v>0</v>
      </c>
      <c r="F415" s="4">
        <f t="shared" si="1711"/>
        <v>20753.900000000001</v>
      </c>
      <c r="G415" s="4">
        <f t="shared" si="1711"/>
        <v>-4520.5585200000005</v>
      </c>
      <c r="H415" s="4">
        <f t="shared" si="1711"/>
        <v>16233.341479999999</v>
      </c>
      <c r="I415" s="4">
        <f t="shared" si="1711"/>
        <v>0</v>
      </c>
      <c r="J415" s="4">
        <f t="shared" si="1711"/>
        <v>16233.341479999999</v>
      </c>
      <c r="K415" s="4">
        <f t="shared" ref="K415:L415" si="1712">K416+K420</f>
        <v>0</v>
      </c>
      <c r="L415" s="4">
        <f t="shared" si="1712"/>
        <v>16233.341479999999</v>
      </c>
      <c r="M415" s="4">
        <f t="shared" ref="M415:N415" si="1713">M416+M420</f>
        <v>-93.947999999999993</v>
      </c>
      <c r="N415" s="4">
        <f t="shared" si="1713"/>
        <v>16139.393480000001</v>
      </c>
      <c r="O415" s="4">
        <f t="shared" ref="O415:P415" si="1714">O416+O420</f>
        <v>1300</v>
      </c>
      <c r="P415" s="4">
        <f t="shared" si="1714"/>
        <v>17439.393479999999</v>
      </c>
      <c r="Q415" s="4">
        <f t="shared" si="1711"/>
        <v>20657.400000000001</v>
      </c>
      <c r="R415" s="4">
        <f t="shared" si="1711"/>
        <v>0</v>
      </c>
      <c r="S415" s="4">
        <f t="shared" si="1711"/>
        <v>20657.400000000001</v>
      </c>
      <c r="T415" s="4">
        <f t="shared" si="1711"/>
        <v>-4475.8</v>
      </c>
      <c r="U415" s="4">
        <f t="shared" si="1711"/>
        <v>16181.600000000002</v>
      </c>
      <c r="V415" s="4">
        <f t="shared" si="1711"/>
        <v>0</v>
      </c>
      <c r="W415" s="4">
        <f t="shared" si="1711"/>
        <v>16181.600000000002</v>
      </c>
      <c r="X415" s="4">
        <f t="shared" si="1711"/>
        <v>0</v>
      </c>
      <c r="Y415" s="4">
        <f t="shared" si="1711"/>
        <v>16181.600000000002</v>
      </c>
      <c r="Z415" s="4">
        <f t="shared" ref="Z415:AA415" si="1715">Z416+Z420</f>
        <v>0</v>
      </c>
      <c r="AA415" s="4">
        <f t="shared" si="1715"/>
        <v>16181.600000000002</v>
      </c>
      <c r="AB415" s="4">
        <f t="shared" ref="AB415:AC415" si="1716">AB416+AB420</f>
        <v>0</v>
      </c>
      <c r="AC415" s="4">
        <f t="shared" si="1716"/>
        <v>16181.600000000002</v>
      </c>
      <c r="AD415" s="4">
        <f t="shared" si="1711"/>
        <v>3865</v>
      </c>
      <c r="AE415" s="4">
        <f t="shared" si="1711"/>
        <v>0</v>
      </c>
      <c r="AF415" s="4">
        <f t="shared" si="1711"/>
        <v>3865</v>
      </c>
      <c r="AG415" s="4">
        <f t="shared" si="1711"/>
        <v>12316.6</v>
      </c>
      <c r="AH415" s="4">
        <f t="shared" si="1711"/>
        <v>16181.6</v>
      </c>
      <c r="AI415" s="4">
        <f t="shared" ref="AI415:AN415" si="1717">AI416+AI420</f>
        <v>0</v>
      </c>
      <c r="AJ415" s="4">
        <f t="shared" si="1717"/>
        <v>16181.6</v>
      </c>
      <c r="AK415" s="4">
        <f t="shared" si="1717"/>
        <v>0</v>
      </c>
      <c r="AL415" s="4">
        <f t="shared" si="1717"/>
        <v>16181.6</v>
      </c>
      <c r="AM415" s="4">
        <f t="shared" si="1717"/>
        <v>0</v>
      </c>
      <c r="AN415" s="4">
        <f t="shared" si="1717"/>
        <v>16181.6</v>
      </c>
      <c r="AO415" s="95"/>
    </row>
    <row r="416" spans="1:41" ht="31.5" outlineLevel="5" x14ac:dyDescent="0.25">
      <c r="A416" s="102" t="s">
        <v>191</v>
      </c>
      <c r="B416" s="102"/>
      <c r="C416" s="18" t="s">
        <v>192</v>
      </c>
      <c r="D416" s="4">
        <f>D417+D418</f>
        <v>3961.5</v>
      </c>
      <c r="E416" s="4">
        <f t="shared" ref="E416:AH416" si="1718">E417+E418</f>
        <v>0</v>
      </c>
      <c r="F416" s="4">
        <f t="shared" si="1718"/>
        <v>3961.5</v>
      </c>
      <c r="G416" s="4">
        <f t="shared" si="1718"/>
        <v>-44.730519999999999</v>
      </c>
      <c r="H416" s="4">
        <f t="shared" si="1718"/>
        <v>3916.7694799999999</v>
      </c>
      <c r="I416" s="4">
        <f t="shared" si="1718"/>
        <v>0</v>
      </c>
      <c r="J416" s="4">
        <f t="shared" si="1718"/>
        <v>3916.7694799999999</v>
      </c>
      <c r="K416" s="4">
        <f t="shared" ref="K416:L416" si="1719">K417+K418</f>
        <v>0</v>
      </c>
      <c r="L416" s="4">
        <f t="shared" si="1719"/>
        <v>3916.7694799999999</v>
      </c>
      <c r="M416" s="4">
        <f t="shared" ref="M416:N416" si="1720">M417+M418</f>
        <v>-93.947999999999993</v>
      </c>
      <c r="N416" s="4">
        <f t="shared" si="1720"/>
        <v>3822.8214800000001</v>
      </c>
      <c r="O416" s="4">
        <f t="shared" ref="O416:P416" si="1721">O417+O418</f>
        <v>1300</v>
      </c>
      <c r="P416" s="4">
        <f t="shared" si="1721"/>
        <v>5122.8214800000005</v>
      </c>
      <c r="Q416" s="4">
        <f t="shared" si="1718"/>
        <v>3865</v>
      </c>
      <c r="R416" s="4">
        <f t="shared" si="1718"/>
        <v>0</v>
      </c>
      <c r="S416" s="4">
        <f t="shared" si="1718"/>
        <v>3865</v>
      </c>
      <c r="T416" s="4">
        <f t="shared" si="1718"/>
        <v>0</v>
      </c>
      <c r="U416" s="4">
        <f t="shared" si="1718"/>
        <v>3865</v>
      </c>
      <c r="V416" s="4">
        <f t="shared" si="1718"/>
        <v>0</v>
      </c>
      <c r="W416" s="4">
        <f t="shared" si="1718"/>
        <v>3865</v>
      </c>
      <c r="X416" s="4">
        <f t="shared" si="1718"/>
        <v>0</v>
      </c>
      <c r="Y416" s="4">
        <f t="shared" si="1718"/>
        <v>3865</v>
      </c>
      <c r="Z416" s="4">
        <f t="shared" ref="Z416:AA416" si="1722">Z417+Z418</f>
        <v>0</v>
      </c>
      <c r="AA416" s="4">
        <f t="shared" si="1722"/>
        <v>3865</v>
      </c>
      <c r="AB416" s="4">
        <f t="shared" ref="AB416:AC416" si="1723">AB417+AB418</f>
        <v>0</v>
      </c>
      <c r="AC416" s="4">
        <f t="shared" si="1723"/>
        <v>3865</v>
      </c>
      <c r="AD416" s="4">
        <f t="shared" si="1718"/>
        <v>3865</v>
      </c>
      <c r="AE416" s="4">
        <f t="shared" si="1718"/>
        <v>0</v>
      </c>
      <c r="AF416" s="4">
        <f t="shared" si="1718"/>
        <v>3865</v>
      </c>
      <c r="AG416" s="4">
        <f t="shared" si="1718"/>
        <v>0</v>
      </c>
      <c r="AH416" s="4">
        <f t="shared" si="1718"/>
        <v>3865</v>
      </c>
      <c r="AI416" s="4">
        <f t="shared" ref="AI416:AN416" si="1724">AI417+AI418</f>
        <v>0</v>
      </c>
      <c r="AJ416" s="4">
        <f t="shared" si="1724"/>
        <v>3865</v>
      </c>
      <c r="AK416" s="4">
        <f t="shared" si="1724"/>
        <v>0</v>
      </c>
      <c r="AL416" s="4">
        <f t="shared" si="1724"/>
        <v>3865</v>
      </c>
      <c r="AM416" s="4">
        <f t="shared" si="1724"/>
        <v>0</v>
      </c>
      <c r="AN416" s="4">
        <f t="shared" si="1724"/>
        <v>3865</v>
      </c>
      <c r="AO416" s="95"/>
    </row>
    <row r="417" spans="1:41" ht="31.5" outlineLevel="7" x14ac:dyDescent="0.25">
      <c r="A417" s="103" t="s">
        <v>191</v>
      </c>
      <c r="B417" s="103" t="s">
        <v>11</v>
      </c>
      <c r="C417" s="17" t="s">
        <v>12</v>
      </c>
      <c r="D417" s="5">
        <v>3000</v>
      </c>
      <c r="E417" s="5"/>
      <c r="F417" s="5">
        <f t="shared" ref="F417:F418" si="1725">SUM(D417:E417)</f>
        <v>3000</v>
      </c>
      <c r="G417" s="5">
        <v>2.2434799999999999</v>
      </c>
      <c r="H417" s="5">
        <f t="shared" ref="H417:H418" si="1726">SUM(F417:G417)</f>
        <v>3002.2434800000001</v>
      </c>
      <c r="I417" s="5">
        <v>41.5</v>
      </c>
      <c r="J417" s="5">
        <f t="shared" ref="J417:J418" si="1727">SUM(H417:I417)</f>
        <v>3043.7434800000001</v>
      </c>
      <c r="K417" s="5"/>
      <c r="L417" s="5">
        <f t="shared" ref="L417:L418" si="1728">SUM(J417:K417)</f>
        <v>3043.7434800000001</v>
      </c>
      <c r="M417" s="5"/>
      <c r="N417" s="5">
        <f t="shared" ref="N417:N418" si="1729">SUM(L417:M417)</f>
        <v>3043.7434800000001</v>
      </c>
      <c r="O417" s="5">
        <v>1300</v>
      </c>
      <c r="P417" s="5">
        <f t="shared" ref="P417:P418" si="1730">SUM(N417:O417)</f>
        <v>4343.7434800000001</v>
      </c>
      <c r="Q417" s="5">
        <v>3000</v>
      </c>
      <c r="R417" s="5"/>
      <c r="S417" s="5">
        <f t="shared" ref="S417:S418" si="1731">SUM(Q417:R417)</f>
        <v>3000</v>
      </c>
      <c r="T417" s="5"/>
      <c r="U417" s="5">
        <f t="shared" ref="U417:U418" si="1732">SUM(S417:T417)</f>
        <v>3000</v>
      </c>
      <c r="V417" s="5"/>
      <c r="W417" s="5">
        <f t="shared" ref="W417:W418" si="1733">SUM(U417:V417)</f>
        <v>3000</v>
      </c>
      <c r="X417" s="5"/>
      <c r="Y417" s="5">
        <f t="shared" ref="Y417:Y418" si="1734">SUM(W417:X417)</f>
        <v>3000</v>
      </c>
      <c r="Z417" s="5"/>
      <c r="AA417" s="5">
        <f t="shared" ref="AA417:AA418" si="1735">SUM(Y417:Z417)</f>
        <v>3000</v>
      </c>
      <c r="AB417" s="5"/>
      <c r="AC417" s="5">
        <f t="shared" ref="AC417:AC418" si="1736">SUM(AA417:AB417)</f>
        <v>3000</v>
      </c>
      <c r="AD417" s="5">
        <v>3000</v>
      </c>
      <c r="AE417" s="5"/>
      <c r="AF417" s="5">
        <f t="shared" ref="AF417:AF418" si="1737">SUM(AD417:AE417)</f>
        <v>3000</v>
      </c>
      <c r="AG417" s="5"/>
      <c r="AH417" s="5">
        <f t="shared" ref="AH417:AH418" si="1738">SUM(AF417:AG417)</f>
        <v>3000</v>
      </c>
      <c r="AI417" s="5"/>
      <c r="AJ417" s="5">
        <f t="shared" ref="AJ417:AJ418" si="1739">SUM(AH417:AI417)</f>
        <v>3000</v>
      </c>
      <c r="AK417" s="5"/>
      <c r="AL417" s="5">
        <f t="shared" ref="AL417:AL418" si="1740">SUM(AJ417:AK417)</f>
        <v>3000</v>
      </c>
      <c r="AM417" s="5"/>
      <c r="AN417" s="5">
        <f t="shared" ref="AN417:AN418" si="1741">SUM(AL417:AM417)</f>
        <v>3000</v>
      </c>
      <c r="AO417" s="95"/>
    </row>
    <row r="418" spans="1:41" ht="15.75" hidden="1" outlineLevel="7" x14ac:dyDescent="0.25">
      <c r="A418" s="103" t="s">
        <v>191</v>
      </c>
      <c r="B418" s="103" t="s">
        <v>27</v>
      </c>
      <c r="C418" s="17" t="s">
        <v>28</v>
      </c>
      <c r="D418" s="5">
        <v>961.5</v>
      </c>
      <c r="E418" s="5"/>
      <c r="F418" s="5">
        <f t="shared" si="1725"/>
        <v>961.5</v>
      </c>
      <c r="G418" s="5">
        <v>-46.973999999999997</v>
      </c>
      <c r="H418" s="5">
        <f t="shared" si="1726"/>
        <v>914.52599999999995</v>
      </c>
      <c r="I418" s="5">
        <v>-41.5</v>
      </c>
      <c r="J418" s="5">
        <f t="shared" si="1727"/>
        <v>873.02599999999995</v>
      </c>
      <c r="K418" s="5"/>
      <c r="L418" s="5">
        <f t="shared" si="1728"/>
        <v>873.02599999999995</v>
      </c>
      <c r="M418" s="5">
        <v>-93.947999999999993</v>
      </c>
      <c r="N418" s="5">
        <f t="shared" si="1729"/>
        <v>779.07799999999997</v>
      </c>
      <c r="O418" s="5"/>
      <c r="P418" s="5">
        <f t="shared" si="1730"/>
        <v>779.07799999999997</v>
      </c>
      <c r="Q418" s="5">
        <v>865</v>
      </c>
      <c r="R418" s="5"/>
      <c r="S418" s="5">
        <f t="shared" si="1731"/>
        <v>865</v>
      </c>
      <c r="T418" s="5"/>
      <c r="U418" s="5">
        <f t="shared" si="1732"/>
        <v>865</v>
      </c>
      <c r="V418" s="5"/>
      <c r="W418" s="5">
        <f t="shared" si="1733"/>
        <v>865</v>
      </c>
      <c r="X418" s="5"/>
      <c r="Y418" s="5">
        <f t="shared" si="1734"/>
        <v>865</v>
      </c>
      <c r="Z418" s="5"/>
      <c r="AA418" s="5">
        <f t="shared" si="1735"/>
        <v>865</v>
      </c>
      <c r="AB418" s="5"/>
      <c r="AC418" s="5">
        <f t="shared" si="1736"/>
        <v>865</v>
      </c>
      <c r="AD418" s="5">
        <v>865</v>
      </c>
      <c r="AE418" s="5"/>
      <c r="AF418" s="5">
        <f t="shared" si="1737"/>
        <v>865</v>
      </c>
      <c r="AG418" s="5"/>
      <c r="AH418" s="5">
        <f t="shared" si="1738"/>
        <v>865</v>
      </c>
      <c r="AI418" s="5"/>
      <c r="AJ418" s="5">
        <f t="shared" si="1739"/>
        <v>865</v>
      </c>
      <c r="AK418" s="5"/>
      <c r="AL418" s="5">
        <f t="shared" si="1740"/>
        <v>865</v>
      </c>
      <c r="AM418" s="5"/>
      <c r="AN418" s="5">
        <f t="shared" si="1741"/>
        <v>865</v>
      </c>
      <c r="AO418" s="95"/>
    </row>
    <row r="419" spans="1:41" ht="47.25" hidden="1" outlineLevel="4" x14ac:dyDescent="0.25">
      <c r="A419" s="102" t="s">
        <v>190</v>
      </c>
      <c r="B419" s="102"/>
      <c r="C419" s="18" t="s">
        <v>114</v>
      </c>
      <c r="D419" s="4">
        <f t="shared" ref="D419:AM420" si="1742">D420</f>
        <v>16792.400000000001</v>
      </c>
      <c r="E419" s="4">
        <f t="shared" si="1742"/>
        <v>0</v>
      </c>
      <c r="F419" s="4">
        <f t="shared" si="1742"/>
        <v>16792.400000000001</v>
      </c>
      <c r="G419" s="4">
        <f t="shared" si="1742"/>
        <v>-4475.8280000000004</v>
      </c>
      <c r="H419" s="4">
        <f t="shared" si="1742"/>
        <v>12316.572</v>
      </c>
      <c r="I419" s="4">
        <f t="shared" si="1742"/>
        <v>0</v>
      </c>
      <c r="J419" s="4">
        <f t="shared" si="1742"/>
        <v>12316.572</v>
      </c>
      <c r="K419" s="4">
        <f t="shared" si="1742"/>
        <v>0</v>
      </c>
      <c r="L419" s="4">
        <f t="shared" si="1742"/>
        <v>12316.572</v>
      </c>
      <c r="M419" s="4">
        <f t="shared" si="1742"/>
        <v>0</v>
      </c>
      <c r="N419" s="4">
        <f t="shared" si="1742"/>
        <v>12316.572</v>
      </c>
      <c r="O419" s="4">
        <f t="shared" si="1742"/>
        <v>0</v>
      </c>
      <c r="P419" s="4">
        <f t="shared" si="1742"/>
        <v>12316.572</v>
      </c>
      <c r="Q419" s="4">
        <f t="shared" si="1742"/>
        <v>16792.400000000001</v>
      </c>
      <c r="R419" s="4">
        <f t="shared" si="1742"/>
        <v>0</v>
      </c>
      <c r="S419" s="4">
        <f t="shared" si="1742"/>
        <v>16792.400000000001</v>
      </c>
      <c r="T419" s="4">
        <f t="shared" si="1742"/>
        <v>-4475.8</v>
      </c>
      <c r="U419" s="4">
        <f t="shared" si="1742"/>
        <v>12316.600000000002</v>
      </c>
      <c r="V419" s="4">
        <f t="shared" si="1742"/>
        <v>0</v>
      </c>
      <c r="W419" s="4">
        <f t="shared" si="1742"/>
        <v>12316.600000000002</v>
      </c>
      <c r="X419" s="4">
        <f t="shared" si="1742"/>
        <v>0</v>
      </c>
      <c r="Y419" s="4">
        <f t="shared" si="1742"/>
        <v>12316.600000000002</v>
      </c>
      <c r="Z419" s="4">
        <f t="shared" si="1742"/>
        <v>0</v>
      </c>
      <c r="AA419" s="4">
        <f t="shared" si="1742"/>
        <v>12316.600000000002</v>
      </c>
      <c r="AB419" s="4">
        <f t="shared" si="1742"/>
        <v>0</v>
      </c>
      <c r="AC419" s="4">
        <f t="shared" si="1742"/>
        <v>12316.600000000002</v>
      </c>
      <c r="AD419" s="4">
        <f t="shared" si="1742"/>
        <v>0</v>
      </c>
      <c r="AE419" s="4">
        <f t="shared" si="1742"/>
        <v>0</v>
      </c>
      <c r="AF419" s="4"/>
      <c r="AG419" s="4">
        <f t="shared" si="1742"/>
        <v>12316.6</v>
      </c>
      <c r="AH419" s="4">
        <f t="shared" si="1742"/>
        <v>12316.6</v>
      </c>
      <c r="AI419" s="4">
        <f t="shared" si="1742"/>
        <v>0</v>
      </c>
      <c r="AJ419" s="4">
        <f t="shared" ref="AI419:AJ420" si="1743">AJ420</f>
        <v>12316.6</v>
      </c>
      <c r="AK419" s="4">
        <f t="shared" si="1742"/>
        <v>0</v>
      </c>
      <c r="AL419" s="4">
        <f t="shared" ref="AK419:AL420" si="1744">AL420</f>
        <v>12316.6</v>
      </c>
      <c r="AM419" s="4">
        <f t="shared" si="1742"/>
        <v>0</v>
      </c>
      <c r="AN419" s="4">
        <f t="shared" ref="AM419:AN420" si="1745">AN420</f>
        <v>12316.6</v>
      </c>
      <c r="AO419" s="95"/>
    </row>
    <row r="420" spans="1:41" ht="94.5" hidden="1" outlineLevel="5" x14ac:dyDescent="0.25">
      <c r="A420" s="102" t="s">
        <v>310</v>
      </c>
      <c r="B420" s="102"/>
      <c r="C420" s="53" t="s">
        <v>311</v>
      </c>
      <c r="D420" s="4">
        <f t="shared" si="1742"/>
        <v>16792.400000000001</v>
      </c>
      <c r="E420" s="4">
        <f t="shared" si="1742"/>
        <v>0</v>
      </c>
      <c r="F420" s="4">
        <f t="shared" si="1742"/>
        <v>16792.400000000001</v>
      </c>
      <c r="G420" s="4">
        <f t="shared" si="1742"/>
        <v>-4475.8280000000004</v>
      </c>
      <c r="H420" s="4">
        <f t="shared" si="1742"/>
        <v>12316.572</v>
      </c>
      <c r="I420" s="4">
        <f t="shared" si="1742"/>
        <v>0</v>
      </c>
      <c r="J420" s="4">
        <f t="shared" si="1742"/>
        <v>12316.572</v>
      </c>
      <c r="K420" s="4">
        <f t="shared" si="1742"/>
        <v>0</v>
      </c>
      <c r="L420" s="4">
        <f t="shared" si="1742"/>
        <v>12316.572</v>
      </c>
      <c r="M420" s="4">
        <f t="shared" si="1742"/>
        <v>0</v>
      </c>
      <c r="N420" s="4">
        <f t="shared" si="1742"/>
        <v>12316.572</v>
      </c>
      <c r="O420" s="4">
        <f t="shared" si="1742"/>
        <v>0</v>
      </c>
      <c r="P420" s="4">
        <f t="shared" si="1742"/>
        <v>12316.572</v>
      </c>
      <c r="Q420" s="4">
        <f t="shared" si="1742"/>
        <v>16792.400000000001</v>
      </c>
      <c r="R420" s="4">
        <f t="shared" si="1742"/>
        <v>0</v>
      </c>
      <c r="S420" s="4">
        <f t="shared" si="1742"/>
        <v>16792.400000000001</v>
      </c>
      <c r="T420" s="4">
        <f t="shared" si="1742"/>
        <v>-4475.8</v>
      </c>
      <c r="U420" s="4">
        <f t="shared" si="1742"/>
        <v>12316.600000000002</v>
      </c>
      <c r="V420" s="4">
        <f t="shared" si="1742"/>
        <v>0</v>
      </c>
      <c r="W420" s="4">
        <f t="shared" si="1742"/>
        <v>12316.600000000002</v>
      </c>
      <c r="X420" s="4">
        <f t="shared" si="1742"/>
        <v>0</v>
      </c>
      <c r="Y420" s="4">
        <f t="shared" si="1742"/>
        <v>12316.600000000002</v>
      </c>
      <c r="Z420" s="4">
        <f t="shared" si="1742"/>
        <v>0</v>
      </c>
      <c r="AA420" s="4">
        <f t="shared" si="1742"/>
        <v>12316.600000000002</v>
      </c>
      <c r="AB420" s="4">
        <f t="shared" si="1742"/>
        <v>0</v>
      </c>
      <c r="AC420" s="4">
        <f t="shared" si="1742"/>
        <v>12316.600000000002</v>
      </c>
      <c r="AD420" s="4">
        <f t="shared" si="1742"/>
        <v>0</v>
      </c>
      <c r="AE420" s="4">
        <f t="shared" si="1742"/>
        <v>0</v>
      </c>
      <c r="AF420" s="4"/>
      <c r="AG420" s="4">
        <f t="shared" si="1742"/>
        <v>12316.6</v>
      </c>
      <c r="AH420" s="4">
        <f t="shared" si="1742"/>
        <v>12316.6</v>
      </c>
      <c r="AI420" s="4">
        <f t="shared" si="1743"/>
        <v>0</v>
      </c>
      <c r="AJ420" s="4">
        <f t="shared" si="1743"/>
        <v>12316.6</v>
      </c>
      <c r="AK420" s="4">
        <f t="shared" si="1744"/>
        <v>0</v>
      </c>
      <c r="AL420" s="4">
        <f t="shared" si="1744"/>
        <v>12316.6</v>
      </c>
      <c r="AM420" s="4">
        <f t="shared" si="1745"/>
        <v>0</v>
      </c>
      <c r="AN420" s="4">
        <f t="shared" si="1745"/>
        <v>12316.6</v>
      </c>
      <c r="AO420" s="95"/>
    </row>
    <row r="421" spans="1:41" ht="15.75" hidden="1" outlineLevel="7" x14ac:dyDescent="0.25">
      <c r="A421" s="103" t="s">
        <v>310</v>
      </c>
      <c r="B421" s="103" t="s">
        <v>27</v>
      </c>
      <c r="C421" s="17" t="s">
        <v>28</v>
      </c>
      <c r="D421" s="5">
        <v>16792.400000000001</v>
      </c>
      <c r="E421" s="5"/>
      <c r="F421" s="5">
        <f t="shared" ref="F421" si="1746">SUM(D421:E421)</f>
        <v>16792.400000000001</v>
      </c>
      <c r="G421" s="5">
        <v>-4475.8280000000004</v>
      </c>
      <c r="H421" s="5">
        <f t="shared" ref="H421" si="1747">SUM(F421:G421)</f>
        <v>12316.572</v>
      </c>
      <c r="I421" s="5"/>
      <c r="J421" s="5">
        <f t="shared" ref="J421" si="1748">SUM(H421:I421)</f>
        <v>12316.572</v>
      </c>
      <c r="K421" s="5"/>
      <c r="L421" s="5">
        <f t="shared" ref="L421" si="1749">SUM(J421:K421)</f>
        <v>12316.572</v>
      </c>
      <c r="M421" s="5"/>
      <c r="N421" s="5">
        <f t="shared" ref="N421" si="1750">SUM(L421:M421)</f>
        <v>12316.572</v>
      </c>
      <c r="O421" s="5"/>
      <c r="P421" s="5">
        <f t="shared" ref="P421" si="1751">SUM(N421:O421)</f>
        <v>12316.572</v>
      </c>
      <c r="Q421" s="5">
        <v>16792.400000000001</v>
      </c>
      <c r="R421" s="5"/>
      <c r="S421" s="5">
        <f t="shared" ref="S421" si="1752">SUM(Q421:R421)</f>
        <v>16792.400000000001</v>
      </c>
      <c r="T421" s="5">
        <v>-4475.8</v>
      </c>
      <c r="U421" s="5">
        <f t="shared" ref="U421" si="1753">SUM(S421:T421)</f>
        <v>12316.600000000002</v>
      </c>
      <c r="V421" s="5"/>
      <c r="W421" s="5">
        <f t="shared" ref="W421" si="1754">SUM(U421:V421)</f>
        <v>12316.600000000002</v>
      </c>
      <c r="X421" s="5"/>
      <c r="Y421" s="5">
        <f t="shared" ref="Y421" si="1755">SUM(W421:X421)</f>
        <v>12316.600000000002</v>
      </c>
      <c r="Z421" s="5"/>
      <c r="AA421" s="5">
        <f t="shared" ref="AA421" si="1756">SUM(Y421:Z421)</f>
        <v>12316.600000000002</v>
      </c>
      <c r="AB421" s="5"/>
      <c r="AC421" s="5">
        <f t="shared" ref="AC421" si="1757">SUM(AA421:AB421)</f>
        <v>12316.600000000002</v>
      </c>
      <c r="AD421" s="5"/>
      <c r="AE421" s="5"/>
      <c r="AF421" s="5"/>
      <c r="AG421" s="5">
        <v>12316.6</v>
      </c>
      <c r="AH421" s="5">
        <f t="shared" ref="AH421" si="1758">SUM(AF421:AG421)</f>
        <v>12316.6</v>
      </c>
      <c r="AI421" s="5"/>
      <c r="AJ421" s="5">
        <f t="shared" ref="AJ421" si="1759">SUM(AH421:AI421)</f>
        <v>12316.6</v>
      </c>
      <c r="AK421" s="5"/>
      <c r="AL421" s="5">
        <f t="shared" ref="AL421" si="1760">SUM(AJ421:AK421)</f>
        <v>12316.6</v>
      </c>
      <c r="AM421" s="5"/>
      <c r="AN421" s="5">
        <f t="shared" ref="AN421" si="1761">SUM(AL421:AM421)</f>
        <v>12316.6</v>
      </c>
      <c r="AO421" s="95"/>
    </row>
    <row r="422" spans="1:41" ht="31.5" outlineLevel="2" collapsed="1" x14ac:dyDescent="0.25">
      <c r="A422" s="102" t="s">
        <v>346</v>
      </c>
      <c r="B422" s="102"/>
      <c r="C422" s="18" t="s">
        <v>347</v>
      </c>
      <c r="D422" s="4">
        <f t="shared" ref="D422:AH422" si="1762">D423+D473</f>
        <v>102673.79999999999</v>
      </c>
      <c r="E422" s="4">
        <f t="shared" si="1762"/>
        <v>0</v>
      </c>
      <c r="F422" s="4">
        <f t="shared" si="1762"/>
        <v>102673.79999999999</v>
      </c>
      <c r="G422" s="4">
        <f t="shared" si="1762"/>
        <v>23748.386519999996</v>
      </c>
      <c r="H422" s="4">
        <f t="shared" si="1762"/>
        <v>126422.18651999999</v>
      </c>
      <c r="I422" s="4">
        <f t="shared" si="1762"/>
        <v>400.55033000000003</v>
      </c>
      <c r="J422" s="4">
        <f t="shared" si="1762"/>
        <v>126822.73684999999</v>
      </c>
      <c r="K422" s="4">
        <f t="shared" ref="K422:L422" si="1763">K423+K473</f>
        <v>800</v>
      </c>
      <c r="L422" s="4">
        <f t="shared" si="1763"/>
        <v>127622.73684999999</v>
      </c>
      <c r="M422" s="4">
        <f t="shared" ref="M422:N422" si="1764">M423+M473</f>
        <v>16418.366200000004</v>
      </c>
      <c r="N422" s="4">
        <f t="shared" si="1764"/>
        <v>144041.10305000001</v>
      </c>
      <c r="O422" s="4">
        <f t="shared" ref="O422:P422" si="1765">O423+O473</f>
        <v>-3521.4312</v>
      </c>
      <c r="P422" s="4">
        <f t="shared" si="1765"/>
        <v>140519.67185000001</v>
      </c>
      <c r="Q422" s="4">
        <f t="shared" si="1762"/>
        <v>99728.852050000016</v>
      </c>
      <c r="R422" s="4">
        <f t="shared" si="1762"/>
        <v>0</v>
      </c>
      <c r="S422" s="4">
        <f t="shared" si="1762"/>
        <v>97117.349550000014</v>
      </c>
      <c r="T422" s="4">
        <f t="shared" si="1762"/>
        <v>2717.26316</v>
      </c>
      <c r="U422" s="4">
        <f t="shared" si="1762"/>
        <v>99834.612710000016</v>
      </c>
      <c r="V422" s="4">
        <f t="shared" si="1762"/>
        <v>143.01384999999999</v>
      </c>
      <c r="W422" s="4">
        <f t="shared" si="1762"/>
        <v>99977.626560000004</v>
      </c>
      <c r="X422" s="4">
        <f t="shared" si="1762"/>
        <v>0</v>
      </c>
      <c r="Y422" s="4">
        <f t="shared" si="1762"/>
        <v>99977.626560000004</v>
      </c>
      <c r="Z422" s="4">
        <f t="shared" ref="Z422:AA422" si="1766">Z423+Z473</f>
        <v>0</v>
      </c>
      <c r="AA422" s="4">
        <f t="shared" si="1766"/>
        <v>99977.626560000004</v>
      </c>
      <c r="AB422" s="4">
        <f t="shared" ref="AB422:AC422" si="1767">AB423+AB473</f>
        <v>0</v>
      </c>
      <c r="AC422" s="4">
        <f t="shared" si="1767"/>
        <v>99977.626560000004</v>
      </c>
      <c r="AD422" s="4">
        <f t="shared" si="1762"/>
        <v>94411.1</v>
      </c>
      <c r="AE422" s="4">
        <f t="shared" si="1762"/>
        <v>0</v>
      </c>
      <c r="AF422" s="4">
        <f t="shared" si="1762"/>
        <v>94411.1</v>
      </c>
      <c r="AG422" s="4">
        <f t="shared" si="1762"/>
        <v>7095.4</v>
      </c>
      <c r="AH422" s="4">
        <f t="shared" si="1762"/>
        <v>101506.5</v>
      </c>
      <c r="AI422" s="4">
        <f t="shared" ref="AI422:AN422" si="1768">AI423+AI473</f>
        <v>0</v>
      </c>
      <c r="AJ422" s="4">
        <f t="shared" si="1768"/>
        <v>101506.5</v>
      </c>
      <c r="AK422" s="4">
        <f t="shared" si="1768"/>
        <v>0</v>
      </c>
      <c r="AL422" s="4">
        <f t="shared" si="1768"/>
        <v>101506.5</v>
      </c>
      <c r="AM422" s="4">
        <f t="shared" si="1768"/>
        <v>0</v>
      </c>
      <c r="AN422" s="4">
        <f t="shared" si="1768"/>
        <v>101506.5</v>
      </c>
      <c r="AO422" s="95"/>
    </row>
    <row r="423" spans="1:41" ht="31.5" outlineLevel="3" x14ac:dyDescent="0.25">
      <c r="A423" s="102" t="s">
        <v>348</v>
      </c>
      <c r="B423" s="102"/>
      <c r="C423" s="18" t="s">
        <v>349</v>
      </c>
      <c r="D423" s="4">
        <f t="shared" ref="D423:AH423" si="1769">D424+D452+D464</f>
        <v>7503.7</v>
      </c>
      <c r="E423" s="4">
        <f t="shared" si="1769"/>
        <v>0</v>
      </c>
      <c r="F423" s="4">
        <f t="shared" si="1769"/>
        <v>7503.7</v>
      </c>
      <c r="G423" s="4">
        <f t="shared" si="1769"/>
        <v>24812.262719999995</v>
      </c>
      <c r="H423" s="4">
        <f t="shared" si="1769"/>
        <v>32315.96272</v>
      </c>
      <c r="I423" s="4">
        <f t="shared" si="1769"/>
        <v>400.55033000000003</v>
      </c>
      <c r="J423" s="4">
        <f t="shared" si="1769"/>
        <v>32716.513049999998</v>
      </c>
      <c r="K423" s="4">
        <f t="shared" ref="K423:L423" si="1770">K424+K452+K464</f>
        <v>800</v>
      </c>
      <c r="L423" s="4">
        <f t="shared" si="1770"/>
        <v>33516.513050000001</v>
      </c>
      <c r="M423" s="4">
        <f t="shared" ref="M423:N423" si="1771">M424+M452+M464</f>
        <v>40</v>
      </c>
      <c r="N423" s="4">
        <f t="shared" si="1771"/>
        <v>33556.513050000001</v>
      </c>
      <c r="O423" s="4">
        <f t="shared" ref="O423:P423" si="1772">O424+O452+O464</f>
        <v>-3521.4011999999998</v>
      </c>
      <c r="P423" s="4">
        <f t="shared" si="1772"/>
        <v>30035.111849999998</v>
      </c>
      <c r="Q423" s="4">
        <f t="shared" si="1769"/>
        <v>8890.6520500000006</v>
      </c>
      <c r="R423" s="4">
        <f t="shared" si="1769"/>
        <v>0</v>
      </c>
      <c r="S423" s="4">
        <f t="shared" si="1769"/>
        <v>6279.1495500000001</v>
      </c>
      <c r="T423" s="4">
        <f t="shared" si="1769"/>
        <v>2717.26316</v>
      </c>
      <c r="U423" s="4">
        <f t="shared" si="1769"/>
        <v>8996.4127100000005</v>
      </c>
      <c r="V423" s="4">
        <f t="shared" si="1769"/>
        <v>143.01384999999999</v>
      </c>
      <c r="W423" s="4">
        <f t="shared" si="1769"/>
        <v>9139.4265599999999</v>
      </c>
      <c r="X423" s="4">
        <f t="shared" si="1769"/>
        <v>0</v>
      </c>
      <c r="Y423" s="4">
        <f t="shared" si="1769"/>
        <v>9139.4265599999999</v>
      </c>
      <c r="Z423" s="4">
        <f t="shared" ref="Z423:AA423" si="1773">Z424+Z452+Z464</f>
        <v>0</v>
      </c>
      <c r="AA423" s="4">
        <f t="shared" si="1773"/>
        <v>9139.4265599999999</v>
      </c>
      <c r="AB423" s="4">
        <f t="shared" ref="AB423:AC423" si="1774">AB424+AB452+AB464</f>
        <v>0</v>
      </c>
      <c r="AC423" s="4">
        <f t="shared" si="1774"/>
        <v>9139.4265599999999</v>
      </c>
      <c r="AD423" s="4">
        <f t="shared" si="1769"/>
        <v>3804.6</v>
      </c>
      <c r="AE423" s="4">
        <f t="shared" si="1769"/>
        <v>0</v>
      </c>
      <c r="AF423" s="4">
        <f t="shared" si="1769"/>
        <v>3804.6</v>
      </c>
      <c r="AG423" s="4">
        <f t="shared" si="1769"/>
        <v>7095.4</v>
      </c>
      <c r="AH423" s="4">
        <f t="shared" si="1769"/>
        <v>10900</v>
      </c>
      <c r="AI423" s="4">
        <f t="shared" ref="AI423:AN423" si="1775">AI424+AI452+AI464</f>
        <v>0</v>
      </c>
      <c r="AJ423" s="4">
        <f t="shared" si="1775"/>
        <v>10900</v>
      </c>
      <c r="AK423" s="4">
        <f t="shared" si="1775"/>
        <v>0</v>
      </c>
      <c r="AL423" s="4">
        <f t="shared" si="1775"/>
        <v>10900</v>
      </c>
      <c r="AM423" s="4">
        <f t="shared" si="1775"/>
        <v>0</v>
      </c>
      <c r="AN423" s="4">
        <f t="shared" si="1775"/>
        <v>10900</v>
      </c>
      <c r="AO423" s="95"/>
    </row>
    <row r="424" spans="1:41" ht="31.5" outlineLevel="4" x14ac:dyDescent="0.25">
      <c r="A424" s="102" t="s">
        <v>350</v>
      </c>
      <c r="B424" s="102"/>
      <c r="C424" s="18" t="s">
        <v>351</v>
      </c>
      <c r="D424" s="4">
        <f>D425+D438</f>
        <v>3799.1</v>
      </c>
      <c r="E424" s="4">
        <f>E425+E438</f>
        <v>0</v>
      </c>
      <c r="F424" s="4">
        <f>F425+F438</f>
        <v>3799.1</v>
      </c>
      <c r="G424" s="4">
        <f>G425+G438+G444+G448+G428+G433+G440</f>
        <v>22209.412479999995</v>
      </c>
      <c r="H424" s="4">
        <f>H425+H438+H444+H448+H428+H433+H440</f>
        <v>26008.512479999998</v>
      </c>
      <c r="I424" s="4">
        <f>I425+I438+I444+I448+I428+I433+I440</f>
        <v>75</v>
      </c>
      <c r="J424" s="4">
        <f>J425+J438+J444+J448+J428+J433+J440</f>
        <v>26083.512479999998</v>
      </c>
      <c r="K424" s="4">
        <f t="shared" ref="K424:L424" si="1776">K425+K438+K444+K448+K428+K433+K440</f>
        <v>0</v>
      </c>
      <c r="L424" s="4">
        <f t="shared" si="1776"/>
        <v>26083.512479999998</v>
      </c>
      <c r="M424" s="4">
        <f t="shared" ref="M424:N424" si="1777">M425+M438+M444+M448+M428+M433+M440</f>
        <v>40</v>
      </c>
      <c r="N424" s="4">
        <f t="shared" si="1777"/>
        <v>26123.512479999998</v>
      </c>
      <c r="O424" s="4">
        <f t="shared" ref="O424:P424" si="1778">O425+O438+O444+O448+O428+O433+O440</f>
        <v>-3521.4011999999998</v>
      </c>
      <c r="P424" s="4">
        <f t="shared" si="1778"/>
        <v>22602.111279999997</v>
      </c>
      <c r="Q424" s="4">
        <f>Q425+Q438+Q444+Q448+Q428+Q433</f>
        <v>100</v>
      </c>
      <c r="R424" s="4">
        <f>R425+R438+R444+R448+R428+R433</f>
        <v>0</v>
      </c>
      <c r="S424" s="4">
        <f>S425+S438+S444+S448+S428+S433</f>
        <v>100</v>
      </c>
      <c r="T424" s="4">
        <f>T425+T438+T444+T448+T428+T433</f>
        <v>0</v>
      </c>
      <c r="U424" s="4">
        <f>U425+U438+U444+U448+U428+U433</f>
        <v>100</v>
      </c>
      <c r="V424" s="4">
        <f>V425+V438+V444+V448+V428+V433+V440</f>
        <v>0</v>
      </c>
      <c r="W424" s="4">
        <f>W425+W438+W444+W448+W428+W433+W440</f>
        <v>100</v>
      </c>
      <c r="X424" s="4">
        <f t="shared" ref="X424:AN424" si="1779">X425+X438+X444+X448+X428+X433</f>
        <v>0</v>
      </c>
      <c r="Y424" s="4">
        <f t="shared" si="1779"/>
        <v>100</v>
      </c>
      <c r="Z424" s="4">
        <f t="shared" ref="Z424:AA424" si="1780">Z425+Z438+Z444+Z448+Z428+Z433</f>
        <v>0</v>
      </c>
      <c r="AA424" s="4">
        <f t="shared" si="1780"/>
        <v>100</v>
      </c>
      <c r="AB424" s="4">
        <f t="shared" ref="AB424:AC424" si="1781">AB425+AB438+AB444+AB448+AB428+AB433</f>
        <v>0</v>
      </c>
      <c r="AC424" s="4">
        <f t="shared" si="1781"/>
        <v>100</v>
      </c>
      <c r="AD424" s="4">
        <f t="shared" si="1779"/>
        <v>100</v>
      </c>
      <c r="AE424" s="4">
        <f t="shared" si="1779"/>
        <v>0</v>
      </c>
      <c r="AF424" s="4">
        <f t="shared" si="1779"/>
        <v>100</v>
      </c>
      <c r="AG424" s="4">
        <f t="shared" si="1779"/>
        <v>0</v>
      </c>
      <c r="AH424" s="4">
        <f t="shared" si="1779"/>
        <v>100</v>
      </c>
      <c r="AI424" s="4">
        <f t="shared" si="1779"/>
        <v>0</v>
      </c>
      <c r="AJ424" s="4">
        <f t="shared" si="1779"/>
        <v>100</v>
      </c>
      <c r="AK424" s="4">
        <f t="shared" si="1779"/>
        <v>0</v>
      </c>
      <c r="AL424" s="4">
        <f t="shared" si="1779"/>
        <v>100</v>
      </c>
      <c r="AM424" s="4">
        <f t="shared" si="1779"/>
        <v>0</v>
      </c>
      <c r="AN424" s="4">
        <f t="shared" si="1779"/>
        <v>100</v>
      </c>
      <c r="AO424" s="95"/>
    </row>
    <row r="425" spans="1:41" ht="31.5" hidden="1" outlineLevel="5" x14ac:dyDescent="0.25">
      <c r="A425" s="102" t="s">
        <v>503</v>
      </c>
      <c r="B425" s="102"/>
      <c r="C425" s="18" t="s">
        <v>504</v>
      </c>
      <c r="D425" s="4">
        <f>D426</f>
        <v>100</v>
      </c>
      <c r="E425" s="4">
        <f t="shared" ref="E425:F425" si="1782">E426</f>
        <v>0</v>
      </c>
      <c r="F425" s="4">
        <f t="shared" si="1782"/>
        <v>100</v>
      </c>
      <c r="G425" s="4">
        <f>G426+G427</f>
        <v>0</v>
      </c>
      <c r="H425" s="4">
        <f t="shared" ref="H425:AH425" si="1783">H426+H427</f>
        <v>100</v>
      </c>
      <c r="I425" s="4">
        <f>I426+I427</f>
        <v>75</v>
      </c>
      <c r="J425" s="4">
        <f t="shared" ref="J425:L425" si="1784">J426+J427</f>
        <v>175</v>
      </c>
      <c r="K425" s="4">
        <f t="shared" si="1784"/>
        <v>0</v>
      </c>
      <c r="L425" s="4">
        <f t="shared" si="1784"/>
        <v>175</v>
      </c>
      <c r="M425" s="4">
        <f t="shared" ref="M425:N425" si="1785">M426+M427</f>
        <v>40</v>
      </c>
      <c r="N425" s="4">
        <f t="shared" si="1785"/>
        <v>215</v>
      </c>
      <c r="O425" s="4">
        <f t="shared" ref="O425:P425" si="1786">O426+O427</f>
        <v>0</v>
      </c>
      <c r="P425" s="4">
        <f t="shared" si="1786"/>
        <v>215</v>
      </c>
      <c r="Q425" s="4">
        <f t="shared" si="1783"/>
        <v>100</v>
      </c>
      <c r="R425" s="4">
        <f t="shared" si="1783"/>
        <v>0</v>
      </c>
      <c r="S425" s="4">
        <f t="shared" si="1783"/>
        <v>100</v>
      </c>
      <c r="T425" s="4">
        <f t="shared" si="1783"/>
        <v>0</v>
      </c>
      <c r="U425" s="4">
        <f t="shared" si="1783"/>
        <v>100</v>
      </c>
      <c r="V425" s="4">
        <f>V426+V427</f>
        <v>0</v>
      </c>
      <c r="W425" s="4">
        <f t="shared" ref="W425:Y425" si="1787">W426+W427</f>
        <v>100</v>
      </c>
      <c r="X425" s="4">
        <f t="shared" si="1787"/>
        <v>0</v>
      </c>
      <c r="Y425" s="4">
        <f t="shared" si="1787"/>
        <v>100</v>
      </c>
      <c r="Z425" s="4">
        <f t="shared" ref="Z425:AA425" si="1788">Z426+Z427</f>
        <v>0</v>
      </c>
      <c r="AA425" s="4">
        <f t="shared" si="1788"/>
        <v>100</v>
      </c>
      <c r="AB425" s="4">
        <f t="shared" ref="AB425:AC425" si="1789">AB426+AB427</f>
        <v>0</v>
      </c>
      <c r="AC425" s="4">
        <f t="shared" si="1789"/>
        <v>100</v>
      </c>
      <c r="AD425" s="4">
        <f t="shared" si="1783"/>
        <v>100</v>
      </c>
      <c r="AE425" s="4">
        <f t="shared" si="1783"/>
        <v>0</v>
      </c>
      <c r="AF425" s="4">
        <f t="shared" si="1783"/>
        <v>100</v>
      </c>
      <c r="AG425" s="4">
        <f t="shared" si="1783"/>
        <v>0</v>
      </c>
      <c r="AH425" s="4">
        <f t="shared" si="1783"/>
        <v>100</v>
      </c>
      <c r="AI425" s="4">
        <f t="shared" ref="AI425:AN425" si="1790">AI426+AI427</f>
        <v>0</v>
      </c>
      <c r="AJ425" s="4">
        <f t="shared" si="1790"/>
        <v>100</v>
      </c>
      <c r="AK425" s="4">
        <f t="shared" si="1790"/>
        <v>0</v>
      </c>
      <c r="AL425" s="4">
        <f t="shared" si="1790"/>
        <v>100</v>
      </c>
      <c r="AM425" s="4">
        <f t="shared" si="1790"/>
        <v>0</v>
      </c>
      <c r="AN425" s="4">
        <f t="shared" si="1790"/>
        <v>100</v>
      </c>
      <c r="AO425" s="95"/>
    </row>
    <row r="426" spans="1:41" ht="31.5" hidden="1" outlineLevel="7" x14ac:dyDescent="0.25">
      <c r="A426" s="103" t="s">
        <v>503</v>
      </c>
      <c r="B426" s="103" t="s">
        <v>11</v>
      </c>
      <c r="C426" s="17" t="s">
        <v>12</v>
      </c>
      <c r="D426" s="5">
        <v>100</v>
      </c>
      <c r="E426" s="5"/>
      <c r="F426" s="5">
        <f t="shared" ref="F426" si="1791">SUM(D426:E426)</f>
        <v>100</v>
      </c>
      <c r="G426" s="5">
        <v>-45</v>
      </c>
      <c r="H426" s="5">
        <f t="shared" ref="H426:H437" si="1792">SUM(F426:G426)</f>
        <v>55</v>
      </c>
      <c r="I426" s="5">
        <v>45</v>
      </c>
      <c r="J426" s="5">
        <f t="shared" ref="J426:L427" si="1793">SUM(H426:I426)</f>
        <v>100</v>
      </c>
      <c r="K426" s="5"/>
      <c r="L426" s="5">
        <f t="shared" ref="L426" si="1794">SUM(J426:K426)</f>
        <v>100</v>
      </c>
      <c r="M426" s="5">
        <v>20</v>
      </c>
      <c r="N426" s="5">
        <f t="shared" ref="N426:N427" si="1795">SUM(L426:M426)</f>
        <v>120</v>
      </c>
      <c r="O426" s="5"/>
      <c r="P426" s="5">
        <f t="shared" ref="P426:P427" si="1796">SUM(N426:O426)</f>
        <v>120</v>
      </c>
      <c r="Q426" s="5">
        <v>100</v>
      </c>
      <c r="R426" s="5"/>
      <c r="S426" s="5">
        <f t="shared" ref="S426" si="1797">SUM(Q426:R426)</f>
        <v>100</v>
      </c>
      <c r="T426" s="5"/>
      <c r="U426" s="5">
        <f t="shared" ref="U426" si="1798">SUM(S426:T426)</f>
        <v>100</v>
      </c>
      <c r="V426" s="5"/>
      <c r="W426" s="5">
        <f t="shared" ref="W426" si="1799">SUM(U426:V426)</f>
        <v>100</v>
      </c>
      <c r="X426" s="5"/>
      <c r="Y426" s="5">
        <f t="shared" ref="Y426" si="1800">SUM(W426:X426)</f>
        <v>100</v>
      </c>
      <c r="Z426" s="5"/>
      <c r="AA426" s="5">
        <f t="shared" ref="AA426" si="1801">SUM(Y426:Z426)</f>
        <v>100</v>
      </c>
      <c r="AB426" s="5"/>
      <c r="AC426" s="5">
        <f t="shared" ref="AC426" si="1802">SUM(AA426:AB426)</f>
        <v>100</v>
      </c>
      <c r="AD426" s="5">
        <v>100</v>
      </c>
      <c r="AE426" s="5"/>
      <c r="AF426" s="5">
        <f t="shared" ref="AF426" si="1803">SUM(AD426:AE426)</f>
        <v>100</v>
      </c>
      <c r="AG426" s="5"/>
      <c r="AH426" s="5">
        <f t="shared" ref="AH426" si="1804">SUM(AF426:AG426)</f>
        <v>100</v>
      </c>
      <c r="AI426" s="5"/>
      <c r="AJ426" s="5">
        <f t="shared" ref="AJ426" si="1805">SUM(AH426:AI426)</f>
        <v>100</v>
      </c>
      <c r="AK426" s="5"/>
      <c r="AL426" s="5">
        <f t="shared" ref="AL426" si="1806">SUM(AJ426:AK426)</f>
        <v>100</v>
      </c>
      <c r="AM426" s="5"/>
      <c r="AN426" s="5">
        <f t="shared" ref="AN426" si="1807">SUM(AL426:AM426)</f>
        <v>100</v>
      </c>
      <c r="AO426" s="95"/>
    </row>
    <row r="427" spans="1:41" ht="31.5" hidden="1" outlineLevel="7" x14ac:dyDescent="0.2">
      <c r="A427" s="103" t="s">
        <v>503</v>
      </c>
      <c r="B427" s="103" t="s">
        <v>92</v>
      </c>
      <c r="C427" s="10" t="s">
        <v>93</v>
      </c>
      <c r="D427" s="5"/>
      <c r="E427" s="5"/>
      <c r="F427" s="5"/>
      <c r="G427" s="5">
        <v>45</v>
      </c>
      <c r="H427" s="5">
        <f t="shared" si="1792"/>
        <v>45</v>
      </c>
      <c r="I427" s="5">
        <v>30</v>
      </c>
      <c r="J427" s="5">
        <f t="shared" si="1793"/>
        <v>75</v>
      </c>
      <c r="K427" s="5"/>
      <c r="L427" s="5">
        <f t="shared" si="1793"/>
        <v>75</v>
      </c>
      <c r="M427" s="5">
        <v>20</v>
      </c>
      <c r="N427" s="5">
        <f t="shared" si="1795"/>
        <v>95</v>
      </c>
      <c r="O427" s="5"/>
      <c r="P427" s="5">
        <f t="shared" si="1796"/>
        <v>95</v>
      </c>
      <c r="Q427" s="5"/>
      <c r="R427" s="5"/>
      <c r="S427" s="5"/>
      <c r="T427" s="5"/>
      <c r="U427" s="5"/>
      <c r="V427" s="5"/>
      <c r="W427" s="5"/>
      <c r="X427" s="5"/>
      <c r="Y427" s="5"/>
      <c r="Z427" s="5"/>
      <c r="AA427" s="5"/>
      <c r="AB427" s="5"/>
      <c r="AC427" s="5"/>
      <c r="AD427" s="5"/>
      <c r="AE427" s="5"/>
      <c r="AF427" s="5"/>
      <c r="AG427" s="5"/>
      <c r="AH427" s="5"/>
      <c r="AI427" s="5"/>
      <c r="AJ427" s="5"/>
      <c r="AK427" s="5"/>
      <c r="AL427" s="5"/>
      <c r="AM427" s="5"/>
      <c r="AN427" s="5"/>
      <c r="AO427" s="95"/>
    </row>
    <row r="428" spans="1:41" ht="47.25" hidden="1" outlineLevel="7" x14ac:dyDescent="0.2">
      <c r="A428" s="102" t="s">
        <v>673</v>
      </c>
      <c r="B428" s="103"/>
      <c r="C428" s="12" t="s">
        <v>712</v>
      </c>
      <c r="D428" s="5"/>
      <c r="E428" s="5"/>
      <c r="F428" s="5"/>
      <c r="G428" s="4">
        <f t="shared" ref="G428:H428" si="1808">G432</f>
        <v>1063.8761999999999</v>
      </c>
      <c r="H428" s="4">
        <f t="shared" si="1808"/>
        <v>1063.8761999999999</v>
      </c>
      <c r="I428" s="4">
        <f t="shared" ref="I428:N428" si="1809">I432+I429</f>
        <v>0</v>
      </c>
      <c r="J428" s="4">
        <f t="shared" si="1809"/>
        <v>1063.8761999999999</v>
      </c>
      <c r="K428" s="4">
        <f t="shared" si="1809"/>
        <v>0</v>
      </c>
      <c r="L428" s="4">
        <f t="shared" si="1809"/>
        <v>1063.8761999999999</v>
      </c>
      <c r="M428" s="4">
        <f t="shared" si="1809"/>
        <v>0</v>
      </c>
      <c r="N428" s="4">
        <f t="shared" si="1809"/>
        <v>1063.8761999999999</v>
      </c>
      <c r="O428" s="4">
        <f t="shared" ref="O428:P428" si="1810">O432+O429</f>
        <v>0</v>
      </c>
      <c r="P428" s="4">
        <f t="shared" si="1810"/>
        <v>1063.8761999999999</v>
      </c>
      <c r="Q428" s="5"/>
      <c r="R428" s="5"/>
      <c r="S428" s="5"/>
      <c r="T428" s="5"/>
      <c r="U428" s="5"/>
      <c r="V428" s="4">
        <f t="shared" ref="V428" si="1811">V432</f>
        <v>0</v>
      </c>
      <c r="W428" s="4"/>
      <c r="X428" s="5"/>
      <c r="Y428" s="5"/>
      <c r="Z428" s="5"/>
      <c r="AA428" s="5"/>
      <c r="AB428" s="5"/>
      <c r="AC428" s="5"/>
      <c r="AD428" s="5"/>
      <c r="AE428" s="5"/>
      <c r="AF428" s="5"/>
      <c r="AG428" s="5"/>
      <c r="AH428" s="5"/>
      <c r="AI428" s="5"/>
      <c r="AJ428" s="5"/>
      <c r="AK428" s="5"/>
      <c r="AL428" s="5"/>
      <c r="AM428" s="5"/>
      <c r="AN428" s="5"/>
      <c r="AO428" s="95"/>
    </row>
    <row r="429" spans="1:41" ht="31.5" hidden="1" outlineLevel="7" x14ac:dyDescent="0.2">
      <c r="A429" s="103" t="s">
        <v>673</v>
      </c>
      <c r="B429" s="6" t="s">
        <v>143</v>
      </c>
      <c r="C429" s="19" t="s">
        <v>690</v>
      </c>
      <c r="D429" s="5"/>
      <c r="E429" s="5"/>
      <c r="F429" s="5"/>
      <c r="G429" s="4"/>
      <c r="H429" s="4"/>
      <c r="I429" s="5">
        <f>I431</f>
        <v>1063.8761999999999</v>
      </c>
      <c r="J429" s="5">
        <f>J431</f>
        <v>1063.8761999999999</v>
      </c>
      <c r="K429" s="5"/>
      <c r="L429" s="5">
        <f>L431</f>
        <v>1063.8761999999999</v>
      </c>
      <c r="M429" s="5"/>
      <c r="N429" s="5">
        <f>N431</f>
        <v>1063.8761999999999</v>
      </c>
      <c r="O429" s="5"/>
      <c r="P429" s="5">
        <f>P431</f>
        <v>1063.8761999999999</v>
      </c>
      <c r="Q429" s="5"/>
      <c r="R429" s="5"/>
      <c r="S429" s="5"/>
      <c r="T429" s="5"/>
      <c r="U429" s="5"/>
      <c r="V429" s="4"/>
      <c r="W429" s="4"/>
      <c r="X429" s="5"/>
      <c r="Y429" s="5"/>
      <c r="Z429" s="5"/>
      <c r="AA429" s="5"/>
      <c r="AB429" s="5"/>
      <c r="AC429" s="5"/>
      <c r="AD429" s="5"/>
      <c r="AE429" s="5"/>
      <c r="AF429" s="5"/>
      <c r="AG429" s="5"/>
      <c r="AH429" s="5"/>
      <c r="AI429" s="5"/>
      <c r="AJ429" s="5"/>
      <c r="AK429" s="5"/>
      <c r="AL429" s="5"/>
      <c r="AM429" s="5"/>
      <c r="AN429" s="5"/>
      <c r="AO429" s="95"/>
    </row>
    <row r="430" spans="1:41" ht="15.75" hidden="1" outlineLevel="7" x14ac:dyDescent="0.2">
      <c r="A430" s="103"/>
      <c r="B430" s="103"/>
      <c r="C430" s="19" t="s">
        <v>614</v>
      </c>
      <c r="D430" s="5"/>
      <c r="E430" s="5"/>
      <c r="F430" s="5"/>
      <c r="G430" s="4"/>
      <c r="H430" s="4"/>
      <c r="I430" s="5"/>
      <c r="J430" s="5"/>
      <c r="K430" s="5"/>
      <c r="L430" s="5"/>
      <c r="M430" s="5"/>
      <c r="N430" s="5"/>
      <c r="O430" s="5"/>
      <c r="P430" s="5"/>
      <c r="Q430" s="5"/>
      <c r="R430" s="5"/>
      <c r="S430" s="5"/>
      <c r="T430" s="5"/>
      <c r="U430" s="5"/>
      <c r="V430" s="4"/>
      <c r="W430" s="4"/>
      <c r="X430" s="5"/>
      <c r="Y430" s="5"/>
      <c r="Z430" s="5"/>
      <c r="AA430" s="5"/>
      <c r="AB430" s="5"/>
      <c r="AC430" s="5"/>
      <c r="AD430" s="5"/>
      <c r="AE430" s="5"/>
      <c r="AF430" s="5"/>
      <c r="AG430" s="5"/>
      <c r="AH430" s="5"/>
      <c r="AI430" s="5"/>
      <c r="AJ430" s="5"/>
      <c r="AK430" s="5"/>
      <c r="AL430" s="5"/>
      <c r="AM430" s="5"/>
      <c r="AN430" s="5"/>
      <c r="AO430" s="95"/>
    </row>
    <row r="431" spans="1:41" ht="31.5" hidden="1" outlineLevel="7" x14ac:dyDescent="0.2">
      <c r="A431" s="103"/>
      <c r="B431" s="103"/>
      <c r="C431" s="10" t="s">
        <v>727</v>
      </c>
      <c r="D431" s="5"/>
      <c r="E431" s="5"/>
      <c r="F431" s="5"/>
      <c r="G431" s="4"/>
      <c r="H431" s="4"/>
      <c r="I431" s="5">
        <v>1063.8761999999999</v>
      </c>
      <c r="J431" s="5">
        <f>SUM(H431:I431)</f>
        <v>1063.8761999999999</v>
      </c>
      <c r="K431" s="5"/>
      <c r="L431" s="5">
        <f>SUM(J431:K431)</f>
        <v>1063.8761999999999</v>
      </c>
      <c r="M431" s="5"/>
      <c r="N431" s="5">
        <f>SUM(L431:M431)</f>
        <v>1063.8761999999999</v>
      </c>
      <c r="O431" s="5"/>
      <c r="P431" s="5">
        <f>SUM(N431:O431)</f>
        <v>1063.8761999999999</v>
      </c>
      <c r="Q431" s="5"/>
      <c r="R431" s="5"/>
      <c r="S431" s="5"/>
      <c r="T431" s="5"/>
      <c r="U431" s="5"/>
      <c r="V431" s="4"/>
      <c r="W431" s="4"/>
      <c r="X431" s="5"/>
      <c r="Y431" s="5"/>
      <c r="Z431" s="5"/>
      <c r="AA431" s="5"/>
      <c r="AB431" s="5"/>
      <c r="AC431" s="5"/>
      <c r="AD431" s="5"/>
      <c r="AE431" s="5"/>
      <c r="AF431" s="5"/>
      <c r="AG431" s="5"/>
      <c r="AH431" s="5"/>
      <c r="AI431" s="5"/>
      <c r="AJ431" s="5"/>
      <c r="AK431" s="5"/>
      <c r="AL431" s="5"/>
      <c r="AM431" s="5"/>
      <c r="AN431" s="5"/>
      <c r="AO431" s="95"/>
    </row>
    <row r="432" spans="1:41" ht="31.5" hidden="1" outlineLevel="7" x14ac:dyDescent="0.2">
      <c r="A432" s="103" t="s">
        <v>673</v>
      </c>
      <c r="B432" s="103" t="s">
        <v>92</v>
      </c>
      <c r="C432" s="10" t="s">
        <v>93</v>
      </c>
      <c r="D432" s="5"/>
      <c r="E432" s="5"/>
      <c r="F432" s="5"/>
      <c r="G432" s="5">
        <v>1063.8761999999999</v>
      </c>
      <c r="H432" s="5">
        <f t="shared" si="1792"/>
        <v>1063.8761999999999</v>
      </c>
      <c r="I432" s="5">
        <v>-1063.8761999999999</v>
      </c>
      <c r="J432" s="5">
        <f t="shared" ref="J432:L432" si="1812">SUM(H432:I432)</f>
        <v>0</v>
      </c>
      <c r="K432" s="5"/>
      <c r="L432" s="5">
        <f t="shared" si="1812"/>
        <v>0</v>
      </c>
      <c r="M432" s="5"/>
      <c r="N432" s="5">
        <f t="shared" ref="N432" si="1813">SUM(L432:M432)</f>
        <v>0</v>
      </c>
      <c r="O432" s="5"/>
      <c r="P432" s="5">
        <f t="shared" ref="P432" si="1814">SUM(N432:O432)</f>
        <v>0</v>
      </c>
      <c r="Q432" s="5"/>
      <c r="R432" s="5"/>
      <c r="S432" s="5"/>
      <c r="T432" s="5"/>
      <c r="U432" s="5"/>
      <c r="V432" s="5"/>
      <c r="W432" s="5"/>
      <c r="X432" s="5"/>
      <c r="Y432" s="5"/>
      <c r="Z432" s="5"/>
      <c r="AA432" s="5"/>
      <c r="AB432" s="5"/>
      <c r="AC432" s="5"/>
      <c r="AD432" s="5"/>
      <c r="AE432" s="5"/>
      <c r="AF432" s="5"/>
      <c r="AG432" s="5"/>
      <c r="AH432" s="5"/>
      <c r="AI432" s="5"/>
      <c r="AJ432" s="5"/>
      <c r="AK432" s="5"/>
      <c r="AL432" s="5"/>
      <c r="AM432" s="5"/>
      <c r="AN432" s="5"/>
      <c r="AO432" s="95"/>
    </row>
    <row r="433" spans="1:41" ht="47.25" hidden="1" outlineLevel="7" x14ac:dyDescent="0.2">
      <c r="A433" s="102" t="s">
        <v>673</v>
      </c>
      <c r="B433" s="103"/>
      <c r="C433" s="12" t="s">
        <v>713</v>
      </c>
      <c r="D433" s="5"/>
      <c r="E433" s="5"/>
      <c r="F433" s="5"/>
      <c r="G433" s="4">
        <f>G437</f>
        <v>3191.6</v>
      </c>
      <c r="H433" s="4">
        <f t="shared" ref="H433" si="1815">H437</f>
        <v>3191.6</v>
      </c>
      <c r="I433" s="4">
        <f t="shared" ref="I433:N433" si="1816">I437+I434</f>
        <v>0</v>
      </c>
      <c r="J433" s="4">
        <f t="shared" si="1816"/>
        <v>3191.6</v>
      </c>
      <c r="K433" s="4">
        <f t="shared" si="1816"/>
        <v>0</v>
      </c>
      <c r="L433" s="4">
        <f t="shared" si="1816"/>
        <v>3191.6</v>
      </c>
      <c r="M433" s="4">
        <f t="shared" si="1816"/>
        <v>0</v>
      </c>
      <c r="N433" s="4">
        <f t="shared" si="1816"/>
        <v>3191.6</v>
      </c>
      <c r="O433" s="4">
        <f t="shared" ref="O433:P433" si="1817">O437+O434</f>
        <v>0</v>
      </c>
      <c r="P433" s="4">
        <f t="shared" si="1817"/>
        <v>3191.6</v>
      </c>
      <c r="Q433" s="5"/>
      <c r="R433" s="5"/>
      <c r="S433" s="5"/>
      <c r="T433" s="5"/>
      <c r="U433" s="5"/>
      <c r="V433" s="4">
        <f>V437</f>
        <v>0</v>
      </c>
      <c r="W433" s="4"/>
      <c r="X433" s="5"/>
      <c r="Y433" s="5"/>
      <c r="Z433" s="5"/>
      <c r="AA433" s="5"/>
      <c r="AB433" s="5"/>
      <c r="AC433" s="5"/>
      <c r="AD433" s="5"/>
      <c r="AE433" s="5"/>
      <c r="AF433" s="5"/>
      <c r="AG433" s="5"/>
      <c r="AH433" s="5"/>
      <c r="AI433" s="5"/>
      <c r="AJ433" s="5"/>
      <c r="AK433" s="5"/>
      <c r="AL433" s="5"/>
      <c r="AM433" s="5"/>
      <c r="AN433" s="5"/>
      <c r="AO433" s="95"/>
    </row>
    <row r="434" spans="1:41" ht="31.5" hidden="1" outlineLevel="7" x14ac:dyDescent="0.2">
      <c r="A434" s="103" t="s">
        <v>673</v>
      </c>
      <c r="B434" s="6" t="s">
        <v>143</v>
      </c>
      <c r="C434" s="19" t="s">
        <v>690</v>
      </c>
      <c r="D434" s="5"/>
      <c r="E434" s="5"/>
      <c r="F434" s="5"/>
      <c r="G434" s="4"/>
      <c r="H434" s="4"/>
      <c r="I434" s="5">
        <f>I436</f>
        <v>3191.6</v>
      </c>
      <c r="J434" s="5">
        <f>J436</f>
        <v>3191.6</v>
      </c>
      <c r="K434" s="5"/>
      <c r="L434" s="5">
        <f>L436</f>
        <v>3191.6</v>
      </c>
      <c r="M434" s="5"/>
      <c r="N434" s="5">
        <f>N436</f>
        <v>3191.6</v>
      </c>
      <c r="O434" s="5"/>
      <c r="P434" s="5">
        <f>P436</f>
        <v>3191.6</v>
      </c>
      <c r="Q434" s="5"/>
      <c r="R434" s="5"/>
      <c r="S434" s="5"/>
      <c r="T434" s="5"/>
      <c r="U434" s="5"/>
      <c r="V434" s="4"/>
      <c r="W434" s="4"/>
      <c r="X434" s="5"/>
      <c r="Y434" s="5"/>
      <c r="Z434" s="5"/>
      <c r="AA434" s="5"/>
      <c r="AB434" s="5"/>
      <c r="AC434" s="5"/>
      <c r="AD434" s="5"/>
      <c r="AE434" s="5"/>
      <c r="AF434" s="5"/>
      <c r="AG434" s="5"/>
      <c r="AH434" s="5"/>
      <c r="AI434" s="5"/>
      <c r="AJ434" s="5"/>
      <c r="AK434" s="5"/>
      <c r="AL434" s="5"/>
      <c r="AM434" s="5"/>
      <c r="AN434" s="5"/>
      <c r="AO434" s="95"/>
    </row>
    <row r="435" spans="1:41" ht="15.75" hidden="1" outlineLevel="7" x14ac:dyDescent="0.2">
      <c r="A435" s="103"/>
      <c r="B435" s="103"/>
      <c r="C435" s="19" t="s">
        <v>614</v>
      </c>
      <c r="D435" s="5"/>
      <c r="E435" s="5"/>
      <c r="F435" s="5"/>
      <c r="G435" s="4"/>
      <c r="H435" s="4"/>
      <c r="I435" s="5"/>
      <c r="J435" s="5"/>
      <c r="K435" s="5"/>
      <c r="L435" s="5"/>
      <c r="M435" s="5"/>
      <c r="N435" s="5"/>
      <c r="O435" s="5"/>
      <c r="P435" s="5"/>
      <c r="Q435" s="5"/>
      <c r="R435" s="5"/>
      <c r="S435" s="5"/>
      <c r="T435" s="5"/>
      <c r="U435" s="5"/>
      <c r="V435" s="4"/>
      <c r="W435" s="4"/>
      <c r="X435" s="5"/>
      <c r="Y435" s="5"/>
      <c r="Z435" s="5"/>
      <c r="AA435" s="5"/>
      <c r="AB435" s="5"/>
      <c r="AC435" s="5"/>
      <c r="AD435" s="5"/>
      <c r="AE435" s="5"/>
      <c r="AF435" s="5"/>
      <c r="AG435" s="5"/>
      <c r="AH435" s="5"/>
      <c r="AI435" s="5"/>
      <c r="AJ435" s="5"/>
      <c r="AK435" s="5"/>
      <c r="AL435" s="5"/>
      <c r="AM435" s="5"/>
      <c r="AN435" s="5"/>
      <c r="AO435" s="95"/>
    </row>
    <row r="436" spans="1:41" ht="31.5" hidden="1" outlineLevel="7" x14ac:dyDescent="0.2">
      <c r="A436" s="103"/>
      <c r="B436" s="103"/>
      <c r="C436" s="10" t="s">
        <v>727</v>
      </c>
      <c r="D436" s="5"/>
      <c r="E436" s="5"/>
      <c r="F436" s="5"/>
      <c r="G436" s="4"/>
      <c r="H436" s="4"/>
      <c r="I436" s="5">
        <v>3191.6</v>
      </c>
      <c r="J436" s="5">
        <f>SUM(H436:I436)</f>
        <v>3191.6</v>
      </c>
      <c r="K436" s="5"/>
      <c r="L436" s="5">
        <f>SUM(J436:K436)</f>
        <v>3191.6</v>
      </c>
      <c r="M436" s="5"/>
      <c r="N436" s="5">
        <f>SUM(L436:M436)</f>
        <v>3191.6</v>
      </c>
      <c r="O436" s="5"/>
      <c r="P436" s="5">
        <f>SUM(N436:O436)</f>
        <v>3191.6</v>
      </c>
      <c r="Q436" s="5"/>
      <c r="R436" s="5"/>
      <c r="S436" s="5"/>
      <c r="T436" s="5"/>
      <c r="U436" s="5"/>
      <c r="V436" s="4"/>
      <c r="W436" s="4"/>
      <c r="X436" s="5"/>
      <c r="Y436" s="5"/>
      <c r="Z436" s="5"/>
      <c r="AA436" s="5"/>
      <c r="AB436" s="5"/>
      <c r="AC436" s="5"/>
      <c r="AD436" s="5"/>
      <c r="AE436" s="5"/>
      <c r="AF436" s="5"/>
      <c r="AG436" s="5"/>
      <c r="AH436" s="5"/>
      <c r="AI436" s="5"/>
      <c r="AJ436" s="5"/>
      <c r="AK436" s="5"/>
      <c r="AL436" s="5"/>
      <c r="AM436" s="5"/>
      <c r="AN436" s="5"/>
      <c r="AO436" s="95"/>
    </row>
    <row r="437" spans="1:41" ht="31.5" hidden="1" outlineLevel="7" x14ac:dyDescent="0.2">
      <c r="A437" s="103" t="s">
        <v>673</v>
      </c>
      <c r="B437" s="103" t="s">
        <v>92</v>
      </c>
      <c r="C437" s="10" t="s">
        <v>93</v>
      </c>
      <c r="D437" s="5"/>
      <c r="E437" s="5"/>
      <c r="F437" s="5"/>
      <c r="G437" s="5">
        <v>3191.6</v>
      </c>
      <c r="H437" s="5">
        <f t="shared" si="1792"/>
        <v>3191.6</v>
      </c>
      <c r="I437" s="5">
        <v>-3191.6</v>
      </c>
      <c r="J437" s="5">
        <f t="shared" ref="J437:L437" si="1818">SUM(H437:I437)</f>
        <v>0</v>
      </c>
      <c r="K437" s="5"/>
      <c r="L437" s="5">
        <f t="shared" si="1818"/>
        <v>0</v>
      </c>
      <c r="M437" s="5"/>
      <c r="N437" s="5">
        <f t="shared" ref="N437" si="1819">SUM(L437:M437)</f>
        <v>0</v>
      </c>
      <c r="O437" s="5"/>
      <c r="P437" s="5">
        <f t="shared" ref="P437" si="1820">SUM(N437:O437)</f>
        <v>0</v>
      </c>
      <c r="Q437" s="5"/>
      <c r="R437" s="5"/>
      <c r="S437" s="5"/>
      <c r="T437" s="5"/>
      <c r="U437" s="5"/>
      <c r="V437" s="5"/>
      <c r="W437" s="5">
        <f t="shared" ref="W437" si="1821">SUM(U437:V437)</f>
        <v>0</v>
      </c>
      <c r="X437" s="5"/>
      <c r="Y437" s="5"/>
      <c r="Z437" s="5"/>
      <c r="AA437" s="5"/>
      <c r="AB437" s="5"/>
      <c r="AC437" s="5"/>
      <c r="AD437" s="5"/>
      <c r="AE437" s="5"/>
      <c r="AF437" s="5"/>
      <c r="AG437" s="5"/>
      <c r="AH437" s="5"/>
      <c r="AI437" s="5"/>
      <c r="AJ437" s="5"/>
      <c r="AK437" s="5"/>
      <c r="AL437" s="5"/>
      <c r="AM437" s="5"/>
      <c r="AN437" s="5"/>
      <c r="AO437" s="95"/>
    </row>
    <row r="438" spans="1:41" ht="47.25" hidden="1" outlineLevel="5" collapsed="1" x14ac:dyDescent="0.25">
      <c r="A438" s="102" t="s">
        <v>352</v>
      </c>
      <c r="B438" s="102"/>
      <c r="C438" s="18" t="s">
        <v>581</v>
      </c>
      <c r="D438" s="4">
        <f t="shared" ref="D438:AN438" si="1822">D439</f>
        <v>3699.1</v>
      </c>
      <c r="E438" s="4">
        <f t="shared" si="1822"/>
        <v>0</v>
      </c>
      <c r="F438" s="4">
        <f t="shared" si="1822"/>
        <v>3699.1</v>
      </c>
      <c r="G438" s="4">
        <f t="shared" si="1822"/>
        <v>0</v>
      </c>
      <c r="H438" s="4">
        <f t="shared" si="1822"/>
        <v>3699.1</v>
      </c>
      <c r="I438" s="4">
        <f t="shared" si="1822"/>
        <v>0</v>
      </c>
      <c r="J438" s="4">
        <f t="shared" si="1822"/>
        <v>3699.1</v>
      </c>
      <c r="K438" s="4">
        <f t="shared" si="1822"/>
        <v>0</v>
      </c>
      <c r="L438" s="4">
        <f t="shared" si="1822"/>
        <v>3699.1</v>
      </c>
      <c r="M438" s="4">
        <f t="shared" si="1822"/>
        <v>0</v>
      </c>
      <c r="N438" s="4">
        <f t="shared" si="1822"/>
        <v>3699.1</v>
      </c>
      <c r="O438" s="4">
        <f t="shared" si="1822"/>
        <v>-3699.1439999999998</v>
      </c>
      <c r="P438" s="4">
        <f t="shared" si="1822"/>
        <v>-4.3999999999869033E-2</v>
      </c>
      <c r="Q438" s="4">
        <f t="shared" si="1822"/>
        <v>0</v>
      </c>
      <c r="R438" s="4">
        <f t="shared" si="1822"/>
        <v>0</v>
      </c>
      <c r="S438" s="4"/>
      <c r="T438" s="4">
        <f t="shared" si="1822"/>
        <v>0</v>
      </c>
      <c r="U438" s="4">
        <f t="shared" si="1822"/>
        <v>0</v>
      </c>
      <c r="V438" s="4">
        <f t="shared" si="1822"/>
        <v>0</v>
      </c>
      <c r="W438" s="4">
        <f t="shared" si="1822"/>
        <v>0</v>
      </c>
      <c r="X438" s="4">
        <f t="shared" si="1822"/>
        <v>0</v>
      </c>
      <c r="Y438" s="4">
        <f t="shared" si="1822"/>
        <v>0</v>
      </c>
      <c r="Z438" s="4">
        <f t="shared" si="1822"/>
        <v>0</v>
      </c>
      <c r="AA438" s="4">
        <f t="shared" si="1822"/>
        <v>0</v>
      </c>
      <c r="AB438" s="4">
        <f t="shared" si="1822"/>
        <v>0</v>
      </c>
      <c r="AC438" s="4">
        <f t="shared" si="1822"/>
        <v>0</v>
      </c>
      <c r="AD438" s="4">
        <f t="shared" si="1822"/>
        <v>0</v>
      </c>
      <c r="AE438" s="4">
        <f t="shared" si="1822"/>
        <v>0</v>
      </c>
      <c r="AF438" s="4"/>
      <c r="AG438" s="4">
        <f t="shared" si="1822"/>
        <v>0</v>
      </c>
      <c r="AH438" s="4">
        <f t="shared" si="1822"/>
        <v>0</v>
      </c>
      <c r="AI438" s="4">
        <f t="shared" si="1822"/>
        <v>0</v>
      </c>
      <c r="AJ438" s="4">
        <f t="shared" si="1822"/>
        <v>0</v>
      </c>
      <c r="AK438" s="4">
        <f t="shared" si="1822"/>
        <v>0</v>
      </c>
      <c r="AL438" s="4">
        <f t="shared" si="1822"/>
        <v>0</v>
      </c>
      <c r="AM438" s="4">
        <f t="shared" si="1822"/>
        <v>0</v>
      </c>
      <c r="AN438" s="4">
        <f t="shared" si="1822"/>
        <v>0</v>
      </c>
      <c r="AO438" s="95"/>
    </row>
    <row r="439" spans="1:41" ht="31.5" hidden="1" outlineLevel="7" x14ac:dyDescent="0.25">
      <c r="A439" s="103" t="s">
        <v>352</v>
      </c>
      <c r="B439" s="103" t="s">
        <v>143</v>
      </c>
      <c r="C439" s="17" t="s">
        <v>144</v>
      </c>
      <c r="D439" s="5">
        <v>3699.1</v>
      </c>
      <c r="E439" s="5"/>
      <c r="F439" s="5">
        <f t="shared" ref="F439" si="1823">SUM(D439:E439)</f>
        <v>3699.1</v>
      </c>
      <c r="G439" s="5"/>
      <c r="H439" s="5">
        <f t="shared" ref="H439" si="1824">SUM(F439:G439)</f>
        <v>3699.1</v>
      </c>
      <c r="I439" s="5"/>
      <c r="J439" s="5">
        <f t="shared" ref="J439" si="1825">SUM(H439:I439)</f>
        <v>3699.1</v>
      </c>
      <c r="K439" s="5"/>
      <c r="L439" s="5">
        <f t="shared" ref="L439" si="1826">SUM(J439:K439)</f>
        <v>3699.1</v>
      </c>
      <c r="M439" s="5"/>
      <c r="N439" s="5">
        <f t="shared" ref="N439" si="1827">SUM(L439:M439)</f>
        <v>3699.1</v>
      </c>
      <c r="O439" s="5">
        <v>-3699.1439999999998</v>
      </c>
      <c r="P439" s="5">
        <f t="shared" ref="P439" si="1828">SUM(N439:O439)</f>
        <v>-4.3999999999869033E-2</v>
      </c>
      <c r="Q439" s="5"/>
      <c r="R439" s="5"/>
      <c r="S439" s="5"/>
      <c r="T439" s="5"/>
      <c r="U439" s="5">
        <f t="shared" ref="U439" si="1829">SUM(S439:T439)</f>
        <v>0</v>
      </c>
      <c r="V439" s="5"/>
      <c r="W439" s="5">
        <f t="shared" ref="W439" si="1830">SUM(U439:V439)</f>
        <v>0</v>
      </c>
      <c r="X439" s="5"/>
      <c r="Y439" s="5">
        <f t="shared" ref="Y439" si="1831">SUM(W439:X439)</f>
        <v>0</v>
      </c>
      <c r="Z439" s="5"/>
      <c r="AA439" s="5">
        <f t="shared" ref="AA439" si="1832">SUM(Y439:Z439)</f>
        <v>0</v>
      </c>
      <c r="AB439" s="5"/>
      <c r="AC439" s="5">
        <f t="shared" ref="AC439" si="1833">SUM(AA439:AB439)</f>
        <v>0</v>
      </c>
      <c r="AD439" s="5"/>
      <c r="AE439" s="5"/>
      <c r="AF439" s="5"/>
      <c r="AG439" s="5"/>
      <c r="AH439" s="5">
        <f t="shared" ref="AH439" si="1834">SUM(AF439:AG439)</f>
        <v>0</v>
      </c>
      <c r="AI439" s="5"/>
      <c r="AJ439" s="5">
        <f t="shared" ref="AJ439" si="1835">SUM(AH439:AI439)</f>
        <v>0</v>
      </c>
      <c r="AK439" s="5"/>
      <c r="AL439" s="5">
        <f t="shared" ref="AL439" si="1836">SUM(AJ439:AK439)</f>
        <v>0</v>
      </c>
      <c r="AM439" s="5"/>
      <c r="AN439" s="5">
        <f t="shared" ref="AN439" si="1837">SUM(AL439:AM439)</f>
        <v>0</v>
      </c>
      <c r="AO439" s="95"/>
    </row>
    <row r="440" spans="1:41" ht="31.5" hidden="1" outlineLevel="7" x14ac:dyDescent="0.2">
      <c r="A440" s="102" t="s">
        <v>691</v>
      </c>
      <c r="B440" s="102"/>
      <c r="C440" s="12" t="s">
        <v>692</v>
      </c>
      <c r="D440" s="5"/>
      <c r="E440" s="5"/>
      <c r="F440" s="5"/>
      <c r="G440" s="4">
        <f t="shared" ref="G440:P440" si="1838">G441</f>
        <v>411.90472</v>
      </c>
      <c r="H440" s="4">
        <f t="shared" si="1838"/>
        <v>411.90472</v>
      </c>
      <c r="I440" s="4">
        <f t="shared" si="1838"/>
        <v>0</v>
      </c>
      <c r="J440" s="4">
        <f t="shared" si="1838"/>
        <v>411.90472</v>
      </c>
      <c r="K440" s="4">
        <f t="shared" si="1838"/>
        <v>0</v>
      </c>
      <c r="L440" s="4">
        <f t="shared" si="1838"/>
        <v>411.90472</v>
      </c>
      <c r="M440" s="4">
        <f t="shared" si="1838"/>
        <v>0</v>
      </c>
      <c r="N440" s="4">
        <f t="shared" si="1838"/>
        <v>411.90472</v>
      </c>
      <c r="O440" s="4">
        <f t="shared" si="1838"/>
        <v>0</v>
      </c>
      <c r="P440" s="4">
        <f t="shared" si="1838"/>
        <v>411.90472</v>
      </c>
      <c r="Q440" s="5"/>
      <c r="R440" s="5"/>
      <c r="S440" s="5"/>
      <c r="T440" s="5"/>
      <c r="U440" s="5"/>
      <c r="V440" s="4">
        <f t="shared" ref="V440:W440" si="1839">V441</f>
        <v>0</v>
      </c>
      <c r="W440" s="4">
        <f t="shared" si="1839"/>
        <v>0</v>
      </c>
      <c r="X440" s="5"/>
      <c r="Y440" s="5"/>
      <c r="Z440" s="5"/>
      <c r="AA440" s="5"/>
      <c r="AB440" s="5"/>
      <c r="AC440" s="5"/>
      <c r="AD440" s="5"/>
      <c r="AE440" s="5"/>
      <c r="AF440" s="5"/>
      <c r="AG440" s="5"/>
      <c r="AH440" s="5"/>
      <c r="AI440" s="5"/>
      <c r="AJ440" s="5"/>
      <c r="AK440" s="5"/>
      <c r="AL440" s="5"/>
      <c r="AM440" s="5"/>
      <c r="AN440" s="5"/>
      <c r="AO440" s="95"/>
    </row>
    <row r="441" spans="1:41" ht="31.5" hidden="1" outlineLevel="7" x14ac:dyDescent="0.2">
      <c r="A441" s="103" t="s">
        <v>691</v>
      </c>
      <c r="B441" s="103" t="s">
        <v>143</v>
      </c>
      <c r="C441" s="10" t="s">
        <v>144</v>
      </c>
      <c r="D441" s="5"/>
      <c r="E441" s="5"/>
      <c r="F441" s="5"/>
      <c r="G441" s="15">
        <f t="shared" ref="G441:J441" si="1840">G443</f>
        <v>411.90472</v>
      </c>
      <c r="H441" s="15">
        <f t="shared" si="1840"/>
        <v>411.90472</v>
      </c>
      <c r="I441" s="15">
        <f t="shared" si="1840"/>
        <v>0</v>
      </c>
      <c r="J441" s="15">
        <f t="shared" si="1840"/>
        <v>411.90472</v>
      </c>
      <c r="K441" s="15">
        <f t="shared" ref="K441:M441" si="1841">K443</f>
        <v>0</v>
      </c>
      <c r="L441" s="15">
        <f t="shared" ref="L441:O441" si="1842">L443</f>
        <v>411.90472</v>
      </c>
      <c r="M441" s="15">
        <f t="shared" si="1841"/>
        <v>0</v>
      </c>
      <c r="N441" s="15">
        <f t="shared" si="1842"/>
        <v>411.90472</v>
      </c>
      <c r="O441" s="15">
        <f t="shared" si="1842"/>
        <v>0</v>
      </c>
      <c r="P441" s="15">
        <f t="shared" ref="P441" si="1843">P443</f>
        <v>411.90472</v>
      </c>
      <c r="Q441" s="5"/>
      <c r="R441" s="5"/>
      <c r="S441" s="5"/>
      <c r="T441" s="5"/>
      <c r="U441" s="5"/>
      <c r="V441" s="15">
        <f t="shared" ref="V441:W441" si="1844">V443</f>
        <v>0</v>
      </c>
      <c r="W441" s="15">
        <f t="shared" si="1844"/>
        <v>0</v>
      </c>
      <c r="X441" s="5"/>
      <c r="Y441" s="5"/>
      <c r="Z441" s="5"/>
      <c r="AA441" s="5"/>
      <c r="AB441" s="5"/>
      <c r="AC441" s="5"/>
      <c r="AD441" s="5"/>
      <c r="AE441" s="5"/>
      <c r="AF441" s="5"/>
      <c r="AG441" s="5"/>
      <c r="AH441" s="5"/>
      <c r="AI441" s="5"/>
      <c r="AJ441" s="5"/>
      <c r="AK441" s="5"/>
      <c r="AL441" s="5"/>
      <c r="AM441" s="5"/>
      <c r="AN441" s="5"/>
      <c r="AO441" s="95"/>
    </row>
    <row r="442" spans="1:41" ht="15.75" hidden="1" outlineLevel="7" x14ac:dyDescent="0.2">
      <c r="A442" s="103"/>
      <c r="B442" s="103"/>
      <c r="C442" s="10" t="s">
        <v>614</v>
      </c>
      <c r="D442" s="5"/>
      <c r="E442" s="5"/>
      <c r="F442" s="5"/>
      <c r="G442" s="15"/>
      <c r="H442" s="15"/>
      <c r="I442" s="15"/>
      <c r="J442" s="15"/>
      <c r="K442" s="15"/>
      <c r="L442" s="15"/>
      <c r="M442" s="15"/>
      <c r="N442" s="15"/>
      <c r="O442" s="15"/>
      <c r="P442" s="15"/>
      <c r="Q442" s="5"/>
      <c r="R442" s="5"/>
      <c r="S442" s="5"/>
      <c r="T442" s="5"/>
      <c r="U442" s="5"/>
      <c r="V442" s="15"/>
      <c r="W442" s="15"/>
      <c r="X442" s="5"/>
      <c r="Y442" s="5"/>
      <c r="Z442" s="5"/>
      <c r="AA442" s="5"/>
      <c r="AB442" s="5"/>
      <c r="AC442" s="5"/>
      <c r="AD442" s="5"/>
      <c r="AE442" s="5"/>
      <c r="AF442" s="5"/>
      <c r="AG442" s="5"/>
      <c r="AH442" s="5"/>
      <c r="AI442" s="5"/>
      <c r="AJ442" s="5"/>
      <c r="AK442" s="5"/>
      <c r="AL442" s="5"/>
      <c r="AM442" s="5"/>
      <c r="AN442" s="5"/>
      <c r="AO442" s="95"/>
    </row>
    <row r="443" spans="1:41" ht="47.25" hidden="1" outlineLevel="7" x14ac:dyDescent="0.2">
      <c r="A443" s="103"/>
      <c r="B443" s="103"/>
      <c r="C443" s="10" t="s">
        <v>615</v>
      </c>
      <c r="D443" s="5"/>
      <c r="E443" s="5"/>
      <c r="F443" s="5"/>
      <c r="G443" s="15">
        <v>411.90472</v>
      </c>
      <c r="H443" s="15">
        <f t="shared" ref="H443" si="1845">SUM(F443:G443)</f>
        <v>411.90472</v>
      </c>
      <c r="I443" s="15"/>
      <c r="J443" s="15">
        <f t="shared" ref="J443:L443" si="1846">SUM(H443:I443)</f>
        <v>411.90472</v>
      </c>
      <c r="K443" s="15"/>
      <c r="L443" s="15">
        <f t="shared" si="1846"/>
        <v>411.90472</v>
      </c>
      <c r="M443" s="15"/>
      <c r="N443" s="15">
        <f t="shared" ref="N443" si="1847">SUM(L443:M443)</f>
        <v>411.90472</v>
      </c>
      <c r="O443" s="15"/>
      <c r="P443" s="15">
        <f t="shared" ref="P443" si="1848">SUM(N443:O443)</f>
        <v>411.90472</v>
      </c>
      <c r="Q443" s="5"/>
      <c r="R443" s="5"/>
      <c r="S443" s="5"/>
      <c r="T443" s="5"/>
      <c r="U443" s="5"/>
      <c r="V443" s="15"/>
      <c r="W443" s="15">
        <f t="shared" ref="W443" si="1849">SUM(U443:V443)</f>
        <v>0</v>
      </c>
      <c r="X443" s="5"/>
      <c r="Y443" s="5"/>
      <c r="Z443" s="5"/>
      <c r="AA443" s="5"/>
      <c r="AB443" s="5"/>
      <c r="AC443" s="5"/>
      <c r="AD443" s="5"/>
      <c r="AE443" s="5"/>
      <c r="AF443" s="5"/>
      <c r="AG443" s="5"/>
      <c r="AH443" s="5"/>
      <c r="AI443" s="5"/>
      <c r="AJ443" s="5"/>
      <c r="AK443" s="5"/>
      <c r="AL443" s="5"/>
      <c r="AM443" s="5"/>
      <c r="AN443" s="5"/>
      <c r="AO443" s="95"/>
    </row>
    <row r="444" spans="1:41" ht="31.5" hidden="1" outlineLevel="7" x14ac:dyDescent="0.2">
      <c r="A444" s="7" t="s">
        <v>686</v>
      </c>
      <c r="B444" s="7"/>
      <c r="C444" s="31" t="s">
        <v>687</v>
      </c>
      <c r="D444" s="5"/>
      <c r="E444" s="5"/>
      <c r="F444" s="5"/>
      <c r="G444" s="4">
        <f t="shared" ref="G444:P448" si="1850">G445</f>
        <v>388</v>
      </c>
      <c r="H444" s="4">
        <f t="shared" si="1850"/>
        <v>388</v>
      </c>
      <c r="I444" s="4">
        <f t="shared" si="1850"/>
        <v>0</v>
      </c>
      <c r="J444" s="4">
        <f t="shared" si="1850"/>
        <v>388</v>
      </c>
      <c r="K444" s="4">
        <f t="shared" si="1850"/>
        <v>0</v>
      </c>
      <c r="L444" s="4">
        <f t="shared" si="1850"/>
        <v>388</v>
      </c>
      <c r="M444" s="4">
        <f t="shared" si="1850"/>
        <v>0</v>
      </c>
      <c r="N444" s="4">
        <f t="shared" si="1850"/>
        <v>388</v>
      </c>
      <c r="O444" s="4">
        <f t="shared" si="1850"/>
        <v>0</v>
      </c>
      <c r="P444" s="4">
        <f t="shared" si="1850"/>
        <v>388</v>
      </c>
      <c r="Q444" s="5"/>
      <c r="R444" s="5"/>
      <c r="S444" s="5"/>
      <c r="T444" s="5"/>
      <c r="U444" s="5"/>
      <c r="V444" s="4">
        <f t="shared" ref="V444:W448" si="1851">V445</f>
        <v>0</v>
      </c>
      <c r="W444" s="4">
        <f t="shared" si="1851"/>
        <v>0</v>
      </c>
      <c r="X444" s="5"/>
      <c r="Y444" s="5"/>
      <c r="Z444" s="5"/>
      <c r="AA444" s="5"/>
      <c r="AB444" s="5"/>
      <c r="AC444" s="5"/>
      <c r="AD444" s="5"/>
      <c r="AE444" s="5"/>
      <c r="AF444" s="5"/>
      <c r="AG444" s="5"/>
      <c r="AH444" s="5"/>
      <c r="AI444" s="5"/>
      <c r="AJ444" s="5"/>
      <c r="AK444" s="5"/>
      <c r="AL444" s="5"/>
      <c r="AM444" s="5"/>
      <c r="AN444" s="5"/>
      <c r="AO444" s="95"/>
    </row>
    <row r="445" spans="1:41" ht="31.5" hidden="1" outlineLevel="7" x14ac:dyDescent="0.2">
      <c r="A445" s="6" t="s">
        <v>686</v>
      </c>
      <c r="B445" s="6" t="s">
        <v>143</v>
      </c>
      <c r="C445" s="19" t="s">
        <v>144</v>
      </c>
      <c r="D445" s="5"/>
      <c r="E445" s="5"/>
      <c r="F445" s="5"/>
      <c r="G445" s="5">
        <f t="shared" ref="G445:J445" si="1852">G447</f>
        <v>388</v>
      </c>
      <c r="H445" s="5">
        <f t="shared" si="1852"/>
        <v>388</v>
      </c>
      <c r="I445" s="5">
        <f t="shared" si="1852"/>
        <v>0</v>
      </c>
      <c r="J445" s="5">
        <f t="shared" si="1852"/>
        <v>388</v>
      </c>
      <c r="K445" s="5">
        <f t="shared" ref="K445:M445" si="1853">K447</f>
        <v>0</v>
      </c>
      <c r="L445" s="5">
        <f t="shared" ref="L445:O445" si="1854">L447</f>
        <v>388</v>
      </c>
      <c r="M445" s="5">
        <f t="shared" si="1853"/>
        <v>0</v>
      </c>
      <c r="N445" s="5">
        <f t="shared" si="1854"/>
        <v>388</v>
      </c>
      <c r="O445" s="5">
        <f t="shared" si="1854"/>
        <v>0</v>
      </c>
      <c r="P445" s="5">
        <f t="shared" ref="P445" si="1855">P447</f>
        <v>388</v>
      </c>
      <c r="Q445" s="5"/>
      <c r="R445" s="5"/>
      <c r="S445" s="5"/>
      <c r="T445" s="5"/>
      <c r="U445" s="5"/>
      <c r="V445" s="5">
        <f t="shared" ref="V445:W445" si="1856">V447</f>
        <v>0</v>
      </c>
      <c r="W445" s="5">
        <f t="shared" si="1856"/>
        <v>0</v>
      </c>
      <c r="X445" s="5"/>
      <c r="Y445" s="5"/>
      <c r="Z445" s="5"/>
      <c r="AA445" s="5"/>
      <c r="AB445" s="5"/>
      <c r="AC445" s="5"/>
      <c r="AD445" s="5"/>
      <c r="AE445" s="5"/>
      <c r="AF445" s="5"/>
      <c r="AG445" s="5"/>
      <c r="AH445" s="5"/>
      <c r="AI445" s="5"/>
      <c r="AJ445" s="5"/>
      <c r="AK445" s="5"/>
      <c r="AL445" s="5"/>
      <c r="AM445" s="5"/>
      <c r="AN445" s="5"/>
      <c r="AO445" s="95"/>
    </row>
    <row r="446" spans="1:41" ht="15.75" hidden="1" outlineLevel="7" x14ac:dyDescent="0.2">
      <c r="A446" s="7"/>
      <c r="B446" s="6"/>
      <c r="C446" s="19" t="s">
        <v>614</v>
      </c>
      <c r="D446" s="5"/>
      <c r="E446" s="5"/>
      <c r="F446" s="5"/>
      <c r="G446" s="5"/>
      <c r="H446" s="5"/>
      <c r="I446" s="5"/>
      <c r="J446" s="5"/>
      <c r="K446" s="5"/>
      <c r="L446" s="5"/>
      <c r="M446" s="5"/>
      <c r="N446" s="5"/>
      <c r="O446" s="5"/>
      <c r="P446" s="5"/>
      <c r="Q446" s="5"/>
      <c r="R446" s="5"/>
      <c r="S446" s="5"/>
      <c r="T446" s="5"/>
      <c r="U446" s="5"/>
      <c r="V446" s="5"/>
      <c r="W446" s="5"/>
      <c r="X446" s="5"/>
      <c r="Y446" s="5"/>
      <c r="Z446" s="5"/>
      <c r="AA446" s="5"/>
      <c r="AB446" s="5"/>
      <c r="AC446" s="5"/>
      <c r="AD446" s="5"/>
      <c r="AE446" s="5"/>
      <c r="AF446" s="5"/>
      <c r="AG446" s="5"/>
      <c r="AH446" s="5"/>
      <c r="AI446" s="5"/>
      <c r="AJ446" s="5"/>
      <c r="AK446" s="5"/>
      <c r="AL446" s="5"/>
      <c r="AM446" s="5"/>
      <c r="AN446" s="5"/>
      <c r="AO446" s="95"/>
    </row>
    <row r="447" spans="1:41" ht="31.5" hidden="1" outlineLevel="7" x14ac:dyDescent="0.2">
      <c r="A447" s="7"/>
      <c r="B447" s="6"/>
      <c r="C447" s="19" t="s">
        <v>688</v>
      </c>
      <c r="D447" s="5"/>
      <c r="E447" s="5"/>
      <c r="F447" s="5"/>
      <c r="G447" s="5">
        <v>388</v>
      </c>
      <c r="H447" s="5">
        <f t="shared" ref="H447" si="1857">SUM(F447:G447)</f>
        <v>388</v>
      </c>
      <c r="I447" s="5"/>
      <c r="J447" s="5">
        <f t="shared" ref="J447:L447" si="1858">SUM(H447:I447)</f>
        <v>388</v>
      </c>
      <c r="K447" s="5"/>
      <c r="L447" s="5">
        <f t="shared" si="1858"/>
        <v>388</v>
      </c>
      <c r="M447" s="5"/>
      <c r="N447" s="5">
        <f t="shared" ref="N447" si="1859">SUM(L447:M447)</f>
        <v>388</v>
      </c>
      <c r="O447" s="5"/>
      <c r="P447" s="5">
        <f t="shared" ref="P447" si="1860">SUM(N447:O447)</f>
        <v>388</v>
      </c>
      <c r="Q447" s="5"/>
      <c r="R447" s="5"/>
      <c r="S447" s="5"/>
      <c r="T447" s="5"/>
      <c r="U447" s="5"/>
      <c r="V447" s="5"/>
      <c r="W447" s="5">
        <f t="shared" ref="W447" si="1861">SUM(U447:V447)</f>
        <v>0</v>
      </c>
      <c r="X447" s="5"/>
      <c r="Y447" s="5"/>
      <c r="Z447" s="5"/>
      <c r="AA447" s="5"/>
      <c r="AB447" s="5"/>
      <c r="AC447" s="5"/>
      <c r="AD447" s="5"/>
      <c r="AE447" s="5"/>
      <c r="AF447" s="5"/>
      <c r="AG447" s="5"/>
      <c r="AH447" s="5"/>
      <c r="AI447" s="5"/>
      <c r="AJ447" s="5"/>
      <c r="AK447" s="5"/>
      <c r="AL447" s="5"/>
      <c r="AM447" s="5"/>
      <c r="AN447" s="5"/>
      <c r="AO447" s="95"/>
    </row>
    <row r="448" spans="1:41" ht="47.25" outlineLevel="7" x14ac:dyDescent="0.2">
      <c r="A448" s="7" t="s">
        <v>689</v>
      </c>
      <c r="B448" s="7"/>
      <c r="C448" s="31" t="s">
        <v>811</v>
      </c>
      <c r="D448" s="5"/>
      <c r="E448" s="5"/>
      <c r="F448" s="5"/>
      <c r="G448" s="4">
        <f t="shared" si="1850"/>
        <v>17154.031559999999</v>
      </c>
      <c r="H448" s="4">
        <f t="shared" si="1850"/>
        <v>17154.031559999999</v>
      </c>
      <c r="I448" s="4">
        <f t="shared" si="1850"/>
        <v>0</v>
      </c>
      <c r="J448" s="4">
        <f t="shared" si="1850"/>
        <v>17154.031559999999</v>
      </c>
      <c r="K448" s="4">
        <f t="shared" si="1850"/>
        <v>0</v>
      </c>
      <c r="L448" s="4">
        <f t="shared" si="1850"/>
        <v>17154.031559999999</v>
      </c>
      <c r="M448" s="4">
        <f t="shared" si="1850"/>
        <v>0</v>
      </c>
      <c r="N448" s="4">
        <f t="shared" si="1850"/>
        <v>17154.031559999999</v>
      </c>
      <c r="O448" s="4">
        <f t="shared" si="1850"/>
        <v>177.74279999999999</v>
      </c>
      <c r="P448" s="4">
        <f t="shared" si="1850"/>
        <v>17331.774359999999</v>
      </c>
      <c r="Q448" s="5"/>
      <c r="R448" s="5"/>
      <c r="S448" s="5"/>
      <c r="T448" s="5"/>
      <c r="U448" s="5"/>
      <c r="V448" s="4">
        <f t="shared" si="1851"/>
        <v>0</v>
      </c>
      <c r="W448" s="4">
        <f t="shared" si="1851"/>
        <v>0</v>
      </c>
      <c r="X448" s="5"/>
      <c r="Y448" s="5"/>
      <c r="Z448" s="5"/>
      <c r="AA448" s="5"/>
      <c r="AB448" s="5"/>
      <c r="AC448" s="5"/>
      <c r="AD448" s="5"/>
      <c r="AE448" s="5"/>
      <c r="AF448" s="5"/>
      <c r="AG448" s="5"/>
      <c r="AH448" s="5"/>
      <c r="AI448" s="5"/>
      <c r="AJ448" s="5"/>
      <c r="AK448" s="5"/>
      <c r="AL448" s="5"/>
      <c r="AM448" s="5"/>
      <c r="AN448" s="5"/>
      <c r="AO448" s="95"/>
    </row>
    <row r="449" spans="1:41" ht="31.5" outlineLevel="7" x14ac:dyDescent="0.2">
      <c r="A449" s="6" t="s">
        <v>689</v>
      </c>
      <c r="B449" s="6" t="s">
        <v>143</v>
      </c>
      <c r="C449" s="19" t="s">
        <v>690</v>
      </c>
      <c r="D449" s="5"/>
      <c r="E449" s="5"/>
      <c r="F449" s="5"/>
      <c r="G449" s="15">
        <f t="shared" ref="G449:J449" si="1862">G451</f>
        <v>17154.031559999999</v>
      </c>
      <c r="H449" s="15">
        <f t="shared" si="1862"/>
        <v>17154.031559999999</v>
      </c>
      <c r="I449" s="15">
        <f t="shared" si="1862"/>
        <v>0</v>
      </c>
      <c r="J449" s="15">
        <f t="shared" si="1862"/>
        <v>17154.031559999999</v>
      </c>
      <c r="K449" s="15">
        <f t="shared" ref="K449:M449" si="1863">K451</f>
        <v>0</v>
      </c>
      <c r="L449" s="15">
        <f t="shared" ref="L449:O449" si="1864">L451</f>
        <v>17154.031559999999</v>
      </c>
      <c r="M449" s="15">
        <f t="shared" si="1863"/>
        <v>0</v>
      </c>
      <c r="N449" s="15">
        <f t="shared" si="1864"/>
        <v>17154.031559999999</v>
      </c>
      <c r="O449" s="15">
        <f t="shared" si="1864"/>
        <v>177.74279999999999</v>
      </c>
      <c r="P449" s="15">
        <f t="shared" ref="P449" si="1865">P451</f>
        <v>17331.774359999999</v>
      </c>
      <c r="Q449" s="5"/>
      <c r="R449" s="5"/>
      <c r="S449" s="5"/>
      <c r="T449" s="5"/>
      <c r="U449" s="5"/>
      <c r="V449" s="15">
        <f t="shared" ref="V449:W449" si="1866">V451</f>
        <v>0</v>
      </c>
      <c r="W449" s="15">
        <f t="shared" si="1866"/>
        <v>0</v>
      </c>
      <c r="X449" s="5"/>
      <c r="Y449" s="5"/>
      <c r="Z449" s="5"/>
      <c r="AA449" s="5"/>
      <c r="AB449" s="5"/>
      <c r="AC449" s="5"/>
      <c r="AD449" s="5"/>
      <c r="AE449" s="5"/>
      <c r="AF449" s="5"/>
      <c r="AG449" s="5"/>
      <c r="AH449" s="5"/>
      <c r="AI449" s="5"/>
      <c r="AJ449" s="5"/>
      <c r="AK449" s="5"/>
      <c r="AL449" s="5"/>
      <c r="AM449" s="5"/>
      <c r="AN449" s="5"/>
      <c r="AO449" s="95"/>
    </row>
    <row r="450" spans="1:41" ht="15.75" outlineLevel="7" x14ac:dyDescent="0.2">
      <c r="A450" s="6"/>
      <c r="B450" s="6"/>
      <c r="C450" s="19" t="s">
        <v>614</v>
      </c>
      <c r="D450" s="5"/>
      <c r="E450" s="5"/>
      <c r="F450" s="5"/>
      <c r="G450" s="15"/>
      <c r="H450" s="15"/>
      <c r="I450" s="15"/>
      <c r="J450" s="15"/>
      <c r="K450" s="15"/>
      <c r="L450" s="15"/>
      <c r="M450" s="15"/>
      <c r="N450" s="15"/>
      <c r="O450" s="15"/>
      <c r="P450" s="15"/>
      <c r="Q450" s="5"/>
      <c r="R450" s="5"/>
      <c r="S450" s="5"/>
      <c r="T450" s="5"/>
      <c r="U450" s="5"/>
      <c r="V450" s="15"/>
      <c r="W450" s="15"/>
      <c r="X450" s="5"/>
      <c r="Y450" s="5"/>
      <c r="Z450" s="5"/>
      <c r="AA450" s="5"/>
      <c r="AB450" s="5"/>
      <c r="AC450" s="5"/>
      <c r="AD450" s="5"/>
      <c r="AE450" s="5"/>
      <c r="AF450" s="5"/>
      <c r="AG450" s="5"/>
      <c r="AH450" s="5"/>
      <c r="AI450" s="5"/>
      <c r="AJ450" s="5"/>
      <c r="AK450" s="5"/>
      <c r="AL450" s="5"/>
      <c r="AM450" s="5"/>
      <c r="AN450" s="5"/>
      <c r="AO450" s="95"/>
    </row>
    <row r="451" spans="1:41" ht="31.5" outlineLevel="7" x14ac:dyDescent="0.2">
      <c r="A451" s="6"/>
      <c r="B451" s="6"/>
      <c r="C451" s="19" t="s">
        <v>688</v>
      </c>
      <c r="D451" s="5"/>
      <c r="E451" s="5"/>
      <c r="F451" s="5"/>
      <c r="G451" s="15">
        <v>17154.031559999999</v>
      </c>
      <c r="H451" s="15">
        <f t="shared" ref="H451" si="1867">SUM(F451:G451)</f>
        <v>17154.031559999999</v>
      </c>
      <c r="I451" s="15"/>
      <c r="J451" s="15">
        <f t="shared" ref="J451:L451" si="1868">SUM(H451:I451)</f>
        <v>17154.031559999999</v>
      </c>
      <c r="K451" s="15"/>
      <c r="L451" s="15">
        <f t="shared" si="1868"/>
        <v>17154.031559999999</v>
      </c>
      <c r="M451" s="15"/>
      <c r="N451" s="15">
        <f t="shared" ref="N451" si="1869">SUM(L451:M451)</f>
        <v>17154.031559999999</v>
      </c>
      <c r="O451" s="15">
        <f>283.7428-106</f>
        <v>177.74279999999999</v>
      </c>
      <c r="P451" s="15">
        <f t="shared" ref="P451" si="1870">SUM(N451:O451)</f>
        <v>17331.774359999999</v>
      </c>
      <c r="Q451" s="5"/>
      <c r="R451" s="5"/>
      <c r="S451" s="5"/>
      <c r="T451" s="5"/>
      <c r="U451" s="5"/>
      <c r="V451" s="15"/>
      <c r="W451" s="15">
        <f t="shared" ref="W451" si="1871">SUM(U451:V451)</f>
        <v>0</v>
      </c>
      <c r="X451" s="5"/>
      <c r="Y451" s="5"/>
      <c r="Z451" s="5"/>
      <c r="AA451" s="5"/>
      <c r="AB451" s="5"/>
      <c r="AC451" s="5"/>
      <c r="AD451" s="5"/>
      <c r="AE451" s="5"/>
      <c r="AF451" s="5"/>
      <c r="AG451" s="5"/>
      <c r="AH451" s="5"/>
      <c r="AI451" s="5"/>
      <c r="AJ451" s="5"/>
      <c r="AK451" s="5"/>
      <c r="AL451" s="5"/>
      <c r="AM451" s="5"/>
      <c r="AN451" s="5"/>
      <c r="AO451" s="95"/>
    </row>
    <row r="452" spans="1:41" ht="31.5" outlineLevel="4" x14ac:dyDescent="0.25">
      <c r="A452" s="102" t="s">
        <v>499</v>
      </c>
      <c r="B452" s="102"/>
      <c r="C452" s="18" t="s">
        <v>500</v>
      </c>
      <c r="D452" s="4">
        <f>D453+D462</f>
        <v>3704.6</v>
      </c>
      <c r="E452" s="4">
        <f t="shared" ref="E452:H452" si="1872">E453+E462</f>
        <v>0</v>
      </c>
      <c r="F452" s="4">
        <f t="shared" si="1872"/>
        <v>3704.6</v>
      </c>
      <c r="G452" s="4">
        <f t="shared" si="1872"/>
        <v>59.060769999999977</v>
      </c>
      <c r="H452" s="4">
        <f t="shared" si="1872"/>
        <v>3763.6607700000004</v>
      </c>
      <c r="I452" s="4">
        <f>I453+I462+I458</f>
        <v>191.66667000000001</v>
      </c>
      <c r="J452" s="4">
        <f t="shared" ref="J452" si="1873">J453+J462+J458</f>
        <v>3955.3274400000005</v>
      </c>
      <c r="K452" s="4">
        <f>K453+K462+K458+K460</f>
        <v>800</v>
      </c>
      <c r="L452" s="4">
        <f t="shared" ref="L452:AN452" si="1874">L453+L462+L458+L460</f>
        <v>4755.3274400000009</v>
      </c>
      <c r="M452" s="4">
        <f>M453+M462+M458+M460</f>
        <v>0</v>
      </c>
      <c r="N452" s="4">
        <f t="shared" ref="N452:P452" si="1875">N453+N462+N458+N460</f>
        <v>4755.3274400000009</v>
      </c>
      <c r="O452" s="4">
        <f>O453+O462+O458+O460</f>
        <v>0</v>
      </c>
      <c r="P452" s="4">
        <f t="shared" si="1875"/>
        <v>4755.3274400000009</v>
      </c>
      <c r="Q452" s="4">
        <f t="shared" si="1874"/>
        <v>3430.2</v>
      </c>
      <c r="R452" s="4">
        <f t="shared" si="1874"/>
        <v>0</v>
      </c>
      <c r="S452" s="4">
        <f t="shared" si="1874"/>
        <v>3430.2</v>
      </c>
      <c r="T452" s="4">
        <f t="shared" si="1874"/>
        <v>0</v>
      </c>
      <c r="U452" s="4">
        <f t="shared" si="1874"/>
        <v>3430.2</v>
      </c>
      <c r="V452" s="4">
        <f t="shared" si="1874"/>
        <v>0</v>
      </c>
      <c r="W452" s="4">
        <f t="shared" si="1874"/>
        <v>3430.2</v>
      </c>
      <c r="X452" s="4">
        <f t="shared" si="1874"/>
        <v>0</v>
      </c>
      <c r="Y452" s="4">
        <f t="shared" si="1874"/>
        <v>3430.2</v>
      </c>
      <c r="Z452" s="4">
        <f t="shared" ref="Z452:AA452" si="1876">Z453+Z462+Z458+Z460</f>
        <v>0</v>
      </c>
      <c r="AA452" s="4">
        <f t="shared" si="1876"/>
        <v>3430.2</v>
      </c>
      <c r="AB452" s="4">
        <f t="shared" ref="AB452:AC452" si="1877">AB453+AB462+AB458+AB460</f>
        <v>0</v>
      </c>
      <c r="AC452" s="4">
        <f t="shared" si="1877"/>
        <v>3430.2</v>
      </c>
      <c r="AD452" s="4">
        <f t="shared" si="1874"/>
        <v>3704.6</v>
      </c>
      <c r="AE452" s="4">
        <f t="shared" si="1874"/>
        <v>0</v>
      </c>
      <c r="AF452" s="4">
        <f t="shared" si="1874"/>
        <v>3704.6</v>
      </c>
      <c r="AG452" s="4">
        <f t="shared" si="1874"/>
        <v>0</v>
      </c>
      <c r="AH452" s="4">
        <f t="shared" si="1874"/>
        <v>3704.6</v>
      </c>
      <c r="AI452" s="4">
        <f t="shared" si="1874"/>
        <v>0</v>
      </c>
      <c r="AJ452" s="4">
        <f t="shared" si="1874"/>
        <v>3704.6</v>
      </c>
      <c r="AK452" s="4">
        <f t="shared" si="1874"/>
        <v>0</v>
      </c>
      <c r="AL452" s="4">
        <f t="shared" si="1874"/>
        <v>3704.6</v>
      </c>
      <c r="AM452" s="4">
        <f t="shared" si="1874"/>
        <v>0</v>
      </c>
      <c r="AN452" s="4">
        <f t="shared" si="1874"/>
        <v>3704.6</v>
      </c>
      <c r="AO452" s="95"/>
    </row>
    <row r="453" spans="1:41" ht="15.75" outlineLevel="5" x14ac:dyDescent="0.25">
      <c r="A453" s="102" t="s">
        <v>505</v>
      </c>
      <c r="B453" s="102"/>
      <c r="C453" s="18" t="s">
        <v>506</v>
      </c>
      <c r="D453" s="4">
        <f>D455+D456+D457</f>
        <v>2924.6</v>
      </c>
      <c r="E453" s="4">
        <f t="shared" ref="E453:F453" si="1878">E455+E456+E457</f>
        <v>0</v>
      </c>
      <c r="F453" s="4">
        <f t="shared" si="1878"/>
        <v>2924.6</v>
      </c>
      <c r="G453" s="4">
        <f>G455+G456+G457+G454</f>
        <v>59.060769999999977</v>
      </c>
      <c r="H453" s="4">
        <f t="shared" ref="H453:AH453" si="1879">H455+H456+H457+H454</f>
        <v>2983.6607700000004</v>
      </c>
      <c r="I453" s="4">
        <f>I455+I456+I457+I454</f>
        <v>-74.999999999999986</v>
      </c>
      <c r="J453" s="4">
        <f t="shared" ref="J453:L453" si="1880">J455+J456+J457+J454</f>
        <v>2908.6607700000004</v>
      </c>
      <c r="K453" s="4">
        <f t="shared" si="1880"/>
        <v>0</v>
      </c>
      <c r="L453" s="4">
        <f t="shared" si="1880"/>
        <v>2908.6607700000004</v>
      </c>
      <c r="M453" s="4">
        <f t="shared" ref="M453:N453" si="1881">M455+M456+M457+M454</f>
        <v>0</v>
      </c>
      <c r="N453" s="4">
        <f t="shared" si="1881"/>
        <v>2908.6607700000004</v>
      </c>
      <c r="O453" s="4">
        <f t="shared" ref="O453:P453" si="1882">O455+O456+O457+O454</f>
        <v>0</v>
      </c>
      <c r="P453" s="4">
        <f t="shared" si="1882"/>
        <v>2908.6607700000004</v>
      </c>
      <c r="Q453" s="4">
        <f t="shared" si="1879"/>
        <v>2650.2</v>
      </c>
      <c r="R453" s="4">
        <f t="shared" si="1879"/>
        <v>0</v>
      </c>
      <c r="S453" s="4">
        <f t="shared" si="1879"/>
        <v>2650.2</v>
      </c>
      <c r="T453" s="4">
        <f t="shared" si="1879"/>
        <v>0</v>
      </c>
      <c r="U453" s="4">
        <f t="shared" si="1879"/>
        <v>2650.2</v>
      </c>
      <c r="V453" s="4">
        <f>V455+V456+V457+V454</f>
        <v>0</v>
      </c>
      <c r="W453" s="4">
        <f t="shared" ref="W453:Y453" si="1883">W455+W456+W457+W454</f>
        <v>2650.2</v>
      </c>
      <c r="X453" s="4">
        <f t="shared" si="1883"/>
        <v>0</v>
      </c>
      <c r="Y453" s="4">
        <f t="shared" si="1883"/>
        <v>2650.2</v>
      </c>
      <c r="Z453" s="4">
        <f t="shared" ref="Z453:AA453" si="1884">Z455+Z456+Z457+Z454</f>
        <v>0</v>
      </c>
      <c r="AA453" s="4">
        <f t="shared" si="1884"/>
        <v>2650.2</v>
      </c>
      <c r="AB453" s="4">
        <f t="shared" ref="AB453:AC453" si="1885">AB455+AB456+AB457+AB454</f>
        <v>0</v>
      </c>
      <c r="AC453" s="4">
        <f t="shared" si="1885"/>
        <v>2650.2</v>
      </c>
      <c r="AD453" s="4">
        <f t="shared" si="1879"/>
        <v>2924.6</v>
      </c>
      <c r="AE453" s="4">
        <f t="shared" si="1879"/>
        <v>0</v>
      </c>
      <c r="AF453" s="4">
        <f t="shared" si="1879"/>
        <v>2924.6</v>
      </c>
      <c r="AG453" s="4">
        <f t="shared" si="1879"/>
        <v>0</v>
      </c>
      <c r="AH453" s="4">
        <f t="shared" si="1879"/>
        <v>2924.6</v>
      </c>
      <c r="AI453" s="4">
        <f t="shared" ref="AI453:AN453" si="1886">AI455+AI456+AI457+AI454</f>
        <v>0</v>
      </c>
      <c r="AJ453" s="4">
        <f t="shared" si="1886"/>
        <v>2924.6</v>
      </c>
      <c r="AK453" s="4">
        <f t="shared" si="1886"/>
        <v>0</v>
      </c>
      <c r="AL453" s="4">
        <f t="shared" si="1886"/>
        <v>2924.6</v>
      </c>
      <c r="AM453" s="4">
        <f t="shared" si="1886"/>
        <v>0</v>
      </c>
      <c r="AN453" s="4">
        <f t="shared" si="1886"/>
        <v>2924.6</v>
      </c>
      <c r="AO453" s="95"/>
    </row>
    <row r="454" spans="1:41" ht="47.25" hidden="1" outlineLevel="5" x14ac:dyDescent="0.2">
      <c r="A454" s="103" t="s">
        <v>505</v>
      </c>
      <c r="B454" s="103" t="s">
        <v>8</v>
      </c>
      <c r="C454" s="10" t="s">
        <v>9</v>
      </c>
      <c r="D454" s="5"/>
      <c r="E454" s="5"/>
      <c r="F454" s="5"/>
      <c r="G454" s="5">
        <v>0.3</v>
      </c>
      <c r="H454" s="5">
        <f t="shared" ref="H454:H457" si="1887">SUM(F454:G454)</f>
        <v>0.3</v>
      </c>
      <c r="I454" s="5">
        <v>-0.3</v>
      </c>
      <c r="J454" s="5">
        <f t="shared" ref="J454:J457" si="1888">SUM(H454:I454)</f>
        <v>0</v>
      </c>
      <c r="K454" s="5"/>
      <c r="L454" s="5"/>
      <c r="M454" s="5"/>
      <c r="N454" s="5"/>
      <c r="O454" s="5"/>
      <c r="P454" s="5"/>
      <c r="Q454" s="5"/>
      <c r="R454" s="5"/>
      <c r="S454" s="5"/>
      <c r="T454" s="5"/>
      <c r="U454" s="5"/>
      <c r="V454" s="5"/>
      <c r="W454" s="5">
        <f t="shared" ref="W454:W457" si="1889">SUM(U454:V454)</f>
        <v>0</v>
      </c>
      <c r="X454" s="5"/>
      <c r="Y454" s="5"/>
      <c r="Z454" s="5"/>
      <c r="AA454" s="5"/>
      <c r="AB454" s="5"/>
      <c r="AC454" s="5"/>
      <c r="AD454" s="5"/>
      <c r="AE454" s="5"/>
      <c r="AF454" s="5"/>
      <c r="AG454" s="5"/>
      <c r="AH454" s="5"/>
      <c r="AI454" s="5"/>
      <c r="AJ454" s="5"/>
      <c r="AK454" s="5"/>
      <c r="AL454" s="5"/>
      <c r="AM454" s="5"/>
      <c r="AN454" s="5"/>
      <c r="AO454" s="95"/>
    </row>
    <row r="455" spans="1:41" ht="31.5" outlineLevel="7" x14ac:dyDescent="0.25">
      <c r="A455" s="103" t="s">
        <v>505</v>
      </c>
      <c r="B455" s="103" t="s">
        <v>11</v>
      </c>
      <c r="C455" s="17" t="s">
        <v>12</v>
      </c>
      <c r="D455" s="5">
        <v>547.9</v>
      </c>
      <c r="E455" s="5"/>
      <c r="F455" s="5">
        <f t="shared" ref="F455:F457" si="1890">SUM(D455:E455)</f>
        <v>547.9</v>
      </c>
      <c r="G455" s="5">
        <f>3.3+45.46077+10-200</f>
        <v>-141.23923000000002</v>
      </c>
      <c r="H455" s="5">
        <f t="shared" si="1887"/>
        <v>406.66076999999996</v>
      </c>
      <c r="I455" s="5">
        <f>-3.3-45.46077-10-312.9</f>
        <v>-371.66076999999996</v>
      </c>
      <c r="J455" s="5">
        <f t="shared" si="1888"/>
        <v>35</v>
      </c>
      <c r="K455" s="5"/>
      <c r="L455" s="5">
        <f t="shared" ref="L455:L457" si="1891">SUM(J455:K455)</f>
        <v>35</v>
      </c>
      <c r="M455" s="5"/>
      <c r="N455" s="5">
        <f t="shared" ref="N455:N457" si="1892">SUM(L455:M455)</f>
        <v>35</v>
      </c>
      <c r="O455" s="5">
        <v>182.6</v>
      </c>
      <c r="P455" s="5">
        <f t="shared" ref="P455:P457" si="1893">SUM(N455:O455)</f>
        <v>217.6</v>
      </c>
      <c r="Q455" s="5">
        <v>490</v>
      </c>
      <c r="R455" s="5"/>
      <c r="S455" s="5">
        <f t="shared" ref="S455:S457" si="1894">SUM(Q455:R455)</f>
        <v>490</v>
      </c>
      <c r="T455" s="5"/>
      <c r="U455" s="5">
        <f t="shared" ref="U455:U457" si="1895">SUM(S455:T455)</f>
        <v>490</v>
      </c>
      <c r="V455" s="5"/>
      <c r="W455" s="5">
        <f t="shared" si="1889"/>
        <v>490</v>
      </c>
      <c r="X455" s="5"/>
      <c r="Y455" s="5">
        <f t="shared" ref="Y455:Y457" si="1896">SUM(W455:X455)</f>
        <v>490</v>
      </c>
      <c r="Z455" s="5"/>
      <c r="AA455" s="5">
        <f t="shared" ref="AA455:AA457" si="1897">SUM(Y455:Z455)</f>
        <v>490</v>
      </c>
      <c r="AB455" s="5"/>
      <c r="AC455" s="5">
        <f t="shared" ref="AC455:AC457" si="1898">SUM(AA455:AB455)</f>
        <v>490</v>
      </c>
      <c r="AD455" s="5">
        <v>547.9</v>
      </c>
      <c r="AE455" s="5"/>
      <c r="AF455" s="5">
        <f t="shared" ref="AF455:AF457" si="1899">SUM(AD455:AE455)</f>
        <v>547.9</v>
      </c>
      <c r="AG455" s="5"/>
      <c r="AH455" s="5">
        <f t="shared" ref="AH455:AH457" si="1900">SUM(AF455:AG455)</f>
        <v>547.9</v>
      </c>
      <c r="AI455" s="5"/>
      <c r="AJ455" s="5">
        <f t="shared" ref="AJ455:AJ457" si="1901">SUM(AH455:AI455)</f>
        <v>547.9</v>
      </c>
      <c r="AK455" s="5"/>
      <c r="AL455" s="5">
        <f t="shared" ref="AL455:AL457" si="1902">SUM(AJ455:AK455)</f>
        <v>547.9</v>
      </c>
      <c r="AM455" s="5"/>
      <c r="AN455" s="5">
        <f t="shared" ref="AN455:AN457" si="1903">SUM(AL455:AM455)</f>
        <v>547.9</v>
      </c>
      <c r="AO455" s="95"/>
    </row>
    <row r="456" spans="1:41" ht="15.75" outlineLevel="7" x14ac:dyDescent="0.25">
      <c r="A456" s="103" t="s">
        <v>505</v>
      </c>
      <c r="B456" s="103" t="s">
        <v>33</v>
      </c>
      <c r="C456" s="17" t="s">
        <v>34</v>
      </c>
      <c r="D456" s="5">
        <v>180.2</v>
      </c>
      <c r="E456" s="5"/>
      <c r="F456" s="5">
        <f t="shared" si="1890"/>
        <v>180.2</v>
      </c>
      <c r="G456" s="5">
        <v>-79.8</v>
      </c>
      <c r="H456" s="5">
        <f t="shared" si="1887"/>
        <v>100.39999999999999</v>
      </c>
      <c r="I456" s="5">
        <f>279.9-75</f>
        <v>204.89999999999998</v>
      </c>
      <c r="J456" s="5">
        <f t="shared" si="1888"/>
        <v>305.29999999999995</v>
      </c>
      <c r="K456" s="5"/>
      <c r="L456" s="5">
        <f t="shared" si="1891"/>
        <v>305.29999999999995</v>
      </c>
      <c r="M456" s="5"/>
      <c r="N456" s="5">
        <f t="shared" si="1892"/>
        <v>305.29999999999995</v>
      </c>
      <c r="O456" s="5">
        <v>-232.6</v>
      </c>
      <c r="P456" s="5">
        <f t="shared" si="1893"/>
        <v>72.69999999999996</v>
      </c>
      <c r="Q456" s="5">
        <v>180.2</v>
      </c>
      <c r="R456" s="5"/>
      <c r="S456" s="5">
        <f t="shared" si="1894"/>
        <v>180.2</v>
      </c>
      <c r="T456" s="5"/>
      <c r="U456" s="5">
        <f t="shared" si="1895"/>
        <v>180.2</v>
      </c>
      <c r="V456" s="5"/>
      <c r="W456" s="5">
        <f t="shared" si="1889"/>
        <v>180.2</v>
      </c>
      <c r="X456" s="5"/>
      <c r="Y456" s="5">
        <f t="shared" si="1896"/>
        <v>180.2</v>
      </c>
      <c r="Z456" s="5"/>
      <c r="AA456" s="5">
        <f t="shared" si="1897"/>
        <v>180.2</v>
      </c>
      <c r="AB456" s="5"/>
      <c r="AC456" s="5">
        <f t="shared" si="1898"/>
        <v>180.2</v>
      </c>
      <c r="AD456" s="5">
        <v>180.2</v>
      </c>
      <c r="AE456" s="5"/>
      <c r="AF456" s="5">
        <f t="shared" si="1899"/>
        <v>180.2</v>
      </c>
      <c r="AG456" s="5"/>
      <c r="AH456" s="5">
        <f t="shared" si="1900"/>
        <v>180.2</v>
      </c>
      <c r="AI456" s="5"/>
      <c r="AJ456" s="5">
        <f t="shared" si="1901"/>
        <v>180.2</v>
      </c>
      <c r="AK456" s="5"/>
      <c r="AL456" s="5">
        <f t="shared" si="1902"/>
        <v>180.2</v>
      </c>
      <c r="AM456" s="5"/>
      <c r="AN456" s="5">
        <f t="shared" si="1903"/>
        <v>180.2</v>
      </c>
      <c r="AO456" s="95"/>
    </row>
    <row r="457" spans="1:41" ht="31.5" outlineLevel="7" x14ac:dyDescent="0.25">
      <c r="A457" s="103" t="s">
        <v>505</v>
      </c>
      <c r="B457" s="103" t="s">
        <v>92</v>
      </c>
      <c r="C457" s="17" t="s">
        <v>93</v>
      </c>
      <c r="D457" s="5">
        <v>2196.5</v>
      </c>
      <c r="E457" s="5"/>
      <c r="F457" s="5">
        <f t="shared" si="1890"/>
        <v>2196.5</v>
      </c>
      <c r="G457" s="5">
        <v>279.8</v>
      </c>
      <c r="H457" s="5">
        <f t="shared" si="1887"/>
        <v>2476.3000000000002</v>
      </c>
      <c r="I457" s="5">
        <f>3.3+45.46077+10+33.3</f>
        <v>92.060769999999991</v>
      </c>
      <c r="J457" s="5">
        <f t="shared" si="1888"/>
        <v>2568.3607700000002</v>
      </c>
      <c r="K457" s="5"/>
      <c r="L457" s="5">
        <f t="shared" si="1891"/>
        <v>2568.3607700000002</v>
      </c>
      <c r="M457" s="5"/>
      <c r="N457" s="5">
        <f t="shared" si="1892"/>
        <v>2568.3607700000002</v>
      </c>
      <c r="O457" s="5">
        <v>50</v>
      </c>
      <c r="P457" s="5">
        <f t="shared" si="1893"/>
        <v>2618.3607700000002</v>
      </c>
      <c r="Q457" s="5">
        <v>1980</v>
      </c>
      <c r="R457" s="5"/>
      <c r="S457" s="5">
        <f t="shared" si="1894"/>
        <v>1980</v>
      </c>
      <c r="T457" s="5"/>
      <c r="U457" s="5">
        <f t="shared" si="1895"/>
        <v>1980</v>
      </c>
      <c r="V457" s="5"/>
      <c r="W457" s="5">
        <f t="shared" si="1889"/>
        <v>1980</v>
      </c>
      <c r="X457" s="5"/>
      <c r="Y457" s="5">
        <f t="shared" si="1896"/>
        <v>1980</v>
      </c>
      <c r="Z457" s="5"/>
      <c r="AA457" s="5">
        <f t="shared" si="1897"/>
        <v>1980</v>
      </c>
      <c r="AB457" s="5"/>
      <c r="AC457" s="5">
        <f t="shared" si="1898"/>
        <v>1980</v>
      </c>
      <c r="AD457" s="5">
        <v>2196.5</v>
      </c>
      <c r="AE457" s="5"/>
      <c r="AF457" s="5">
        <f t="shared" si="1899"/>
        <v>2196.5</v>
      </c>
      <c r="AG457" s="5"/>
      <c r="AH457" s="5">
        <f t="shared" si="1900"/>
        <v>2196.5</v>
      </c>
      <c r="AI457" s="5"/>
      <c r="AJ457" s="5">
        <f t="shared" si="1901"/>
        <v>2196.5</v>
      </c>
      <c r="AK457" s="5"/>
      <c r="AL457" s="5">
        <f t="shared" si="1902"/>
        <v>2196.5</v>
      </c>
      <c r="AM457" s="5"/>
      <c r="AN457" s="5">
        <f t="shared" si="1903"/>
        <v>2196.5</v>
      </c>
      <c r="AO457" s="95"/>
    </row>
    <row r="458" spans="1:41" ht="31.5" hidden="1" outlineLevel="7" x14ac:dyDescent="0.2">
      <c r="A458" s="102" t="s">
        <v>733</v>
      </c>
      <c r="B458" s="103"/>
      <c r="C458" s="12" t="s">
        <v>730</v>
      </c>
      <c r="D458" s="5"/>
      <c r="E458" s="5"/>
      <c r="F458" s="5"/>
      <c r="G458" s="5"/>
      <c r="H458" s="5"/>
      <c r="I458" s="4">
        <f t="shared" ref="E458:P462" si="1904">I459</f>
        <v>266.66667000000001</v>
      </c>
      <c r="J458" s="4">
        <f t="shared" si="1904"/>
        <v>266.66667000000001</v>
      </c>
      <c r="K458" s="4">
        <f t="shared" si="1904"/>
        <v>0</v>
      </c>
      <c r="L458" s="4">
        <f t="shared" si="1904"/>
        <v>266.66667000000001</v>
      </c>
      <c r="M458" s="4">
        <f t="shared" si="1904"/>
        <v>0</v>
      </c>
      <c r="N458" s="4">
        <f t="shared" si="1904"/>
        <v>266.66667000000001</v>
      </c>
      <c r="O458" s="4">
        <f t="shared" si="1904"/>
        <v>0</v>
      </c>
      <c r="P458" s="4">
        <f t="shared" si="1904"/>
        <v>266.66667000000001</v>
      </c>
      <c r="Q458" s="5"/>
      <c r="R458" s="5"/>
      <c r="S458" s="5"/>
      <c r="T458" s="5"/>
      <c r="U458" s="5"/>
      <c r="V458" s="5"/>
      <c r="W458" s="5"/>
      <c r="X458" s="5"/>
      <c r="Y458" s="5"/>
      <c r="Z458" s="5"/>
      <c r="AA458" s="5"/>
      <c r="AB458" s="5"/>
      <c r="AC458" s="5"/>
      <c r="AD458" s="5"/>
      <c r="AE458" s="5"/>
      <c r="AF458" s="5"/>
      <c r="AG458" s="5"/>
      <c r="AH458" s="5"/>
      <c r="AI458" s="5"/>
      <c r="AJ458" s="5"/>
      <c r="AK458" s="5"/>
      <c r="AL458" s="5"/>
      <c r="AM458" s="5"/>
      <c r="AN458" s="5"/>
      <c r="AO458" s="95"/>
    </row>
    <row r="459" spans="1:41" ht="31.5" hidden="1" outlineLevel="7" x14ac:dyDescent="0.2">
      <c r="A459" s="103" t="s">
        <v>733</v>
      </c>
      <c r="B459" s="103" t="s">
        <v>92</v>
      </c>
      <c r="C459" s="10" t="s">
        <v>93</v>
      </c>
      <c r="D459" s="5"/>
      <c r="E459" s="5"/>
      <c r="F459" s="5"/>
      <c r="G459" s="5"/>
      <c r="H459" s="5"/>
      <c r="I459" s="5">
        <v>266.66667000000001</v>
      </c>
      <c r="J459" s="5">
        <f t="shared" ref="J459" si="1905">SUM(H459:I459)</f>
        <v>266.66667000000001</v>
      </c>
      <c r="K459" s="5"/>
      <c r="L459" s="5">
        <f t="shared" ref="L459:L463" si="1906">SUM(J459:K459)</f>
        <v>266.66667000000001</v>
      </c>
      <c r="M459" s="5"/>
      <c r="N459" s="5">
        <f t="shared" ref="N459" si="1907">SUM(L459:M459)</f>
        <v>266.66667000000001</v>
      </c>
      <c r="O459" s="5"/>
      <c r="P459" s="5">
        <f t="shared" ref="P459" si="1908">SUM(N459:O459)</f>
        <v>266.66667000000001</v>
      </c>
      <c r="Q459" s="5"/>
      <c r="R459" s="5"/>
      <c r="S459" s="5"/>
      <c r="T459" s="5"/>
      <c r="U459" s="5"/>
      <c r="V459" s="5"/>
      <c r="W459" s="5"/>
      <c r="X459" s="5"/>
      <c r="Y459" s="5"/>
      <c r="Z459" s="5"/>
      <c r="AA459" s="5"/>
      <c r="AB459" s="5"/>
      <c r="AC459" s="5"/>
      <c r="AD459" s="5"/>
      <c r="AE459" s="5"/>
      <c r="AF459" s="5"/>
      <c r="AG459" s="5"/>
      <c r="AH459" s="5"/>
      <c r="AI459" s="5"/>
      <c r="AJ459" s="5"/>
      <c r="AK459" s="5"/>
      <c r="AL459" s="5"/>
      <c r="AM459" s="5"/>
      <c r="AN459" s="5"/>
      <c r="AO459" s="95"/>
    </row>
    <row r="460" spans="1:41" ht="31.5" hidden="1" outlineLevel="7" x14ac:dyDescent="0.2">
      <c r="A460" s="102" t="s">
        <v>733</v>
      </c>
      <c r="B460" s="103"/>
      <c r="C460" s="12" t="s">
        <v>752</v>
      </c>
      <c r="D460" s="5"/>
      <c r="E460" s="5"/>
      <c r="F460" s="5"/>
      <c r="G460" s="5"/>
      <c r="H460" s="5"/>
      <c r="I460" s="5"/>
      <c r="J460" s="5"/>
      <c r="K460" s="4">
        <f t="shared" si="1904"/>
        <v>800</v>
      </c>
      <c r="L460" s="4">
        <f t="shared" si="1904"/>
        <v>800</v>
      </c>
      <c r="M460" s="4">
        <f t="shared" si="1904"/>
        <v>0</v>
      </c>
      <c r="N460" s="4">
        <f t="shared" si="1904"/>
        <v>800</v>
      </c>
      <c r="O460" s="4">
        <f t="shared" si="1904"/>
        <v>0</v>
      </c>
      <c r="P460" s="4">
        <f t="shared" si="1904"/>
        <v>800</v>
      </c>
      <c r="Q460" s="5"/>
      <c r="R460" s="5"/>
      <c r="S460" s="5"/>
      <c r="T460" s="5"/>
      <c r="U460" s="5"/>
      <c r="V460" s="5"/>
      <c r="W460" s="5"/>
      <c r="X460" s="5"/>
      <c r="Y460" s="5"/>
      <c r="Z460" s="5"/>
      <c r="AA460" s="5"/>
      <c r="AB460" s="5"/>
      <c r="AC460" s="5"/>
      <c r="AD460" s="5"/>
      <c r="AE460" s="5"/>
      <c r="AF460" s="5"/>
      <c r="AG460" s="5"/>
      <c r="AH460" s="5"/>
      <c r="AI460" s="5"/>
      <c r="AJ460" s="5"/>
      <c r="AK460" s="5"/>
      <c r="AL460" s="5"/>
      <c r="AM460" s="5"/>
      <c r="AN460" s="5"/>
      <c r="AO460" s="95"/>
    </row>
    <row r="461" spans="1:41" ht="31.5" hidden="1" outlineLevel="7" x14ac:dyDescent="0.2">
      <c r="A461" s="103" t="s">
        <v>733</v>
      </c>
      <c r="B461" s="103" t="s">
        <v>92</v>
      </c>
      <c r="C461" s="10" t="s">
        <v>93</v>
      </c>
      <c r="D461" s="5"/>
      <c r="E461" s="5"/>
      <c r="F461" s="5"/>
      <c r="G461" s="5"/>
      <c r="H461" s="5"/>
      <c r="I461" s="5"/>
      <c r="J461" s="5"/>
      <c r="K461" s="5">
        <v>800</v>
      </c>
      <c r="L461" s="5">
        <f t="shared" ref="L461" si="1909">SUM(J461:K461)</f>
        <v>800</v>
      </c>
      <c r="M461" s="5"/>
      <c r="N461" s="5">
        <f t="shared" ref="N461" si="1910">SUM(L461:M461)</f>
        <v>800</v>
      </c>
      <c r="O461" s="5"/>
      <c r="P461" s="5">
        <f t="shared" ref="P461" si="1911">SUM(N461:O461)</f>
        <v>800</v>
      </c>
      <c r="Q461" s="5"/>
      <c r="R461" s="5"/>
      <c r="S461" s="5"/>
      <c r="T461" s="5"/>
      <c r="U461" s="5"/>
      <c r="V461" s="5"/>
      <c r="W461" s="5"/>
      <c r="X461" s="5"/>
      <c r="Y461" s="5"/>
      <c r="Z461" s="5"/>
      <c r="AA461" s="5"/>
      <c r="AB461" s="5"/>
      <c r="AC461" s="5"/>
      <c r="AD461" s="5"/>
      <c r="AE461" s="5"/>
      <c r="AF461" s="5"/>
      <c r="AG461" s="5"/>
      <c r="AH461" s="5"/>
      <c r="AI461" s="5"/>
      <c r="AJ461" s="5"/>
      <c r="AK461" s="5"/>
      <c r="AL461" s="5"/>
      <c r="AM461" s="5"/>
      <c r="AN461" s="5"/>
      <c r="AO461" s="95"/>
    </row>
    <row r="462" spans="1:41" ht="31.5" hidden="1" outlineLevel="5" x14ac:dyDescent="0.25">
      <c r="A462" s="102" t="s">
        <v>501</v>
      </c>
      <c r="B462" s="102"/>
      <c r="C462" s="18" t="s">
        <v>502</v>
      </c>
      <c r="D462" s="4">
        <f>D463</f>
        <v>780</v>
      </c>
      <c r="E462" s="4">
        <f t="shared" si="1904"/>
        <v>0</v>
      </c>
      <c r="F462" s="4">
        <f t="shared" si="1904"/>
        <v>780</v>
      </c>
      <c r="G462" s="4">
        <f t="shared" si="1904"/>
        <v>0</v>
      </c>
      <c r="H462" s="4">
        <f t="shared" si="1904"/>
        <v>780</v>
      </c>
      <c r="I462" s="4">
        <f t="shared" si="1904"/>
        <v>0</v>
      </c>
      <c r="J462" s="4">
        <f t="shared" si="1904"/>
        <v>780</v>
      </c>
      <c r="K462" s="4">
        <f t="shared" si="1904"/>
        <v>0</v>
      </c>
      <c r="L462" s="4">
        <f t="shared" si="1904"/>
        <v>780</v>
      </c>
      <c r="M462" s="4">
        <f t="shared" si="1904"/>
        <v>0</v>
      </c>
      <c r="N462" s="4">
        <f t="shared" si="1904"/>
        <v>780</v>
      </c>
      <c r="O462" s="4">
        <f t="shared" si="1904"/>
        <v>0</v>
      </c>
      <c r="P462" s="4">
        <f t="shared" si="1904"/>
        <v>780</v>
      </c>
      <c r="Q462" s="4">
        <f>Q463</f>
        <v>780</v>
      </c>
      <c r="R462" s="4">
        <f t="shared" ref="R462:AC462" si="1912">R463</f>
        <v>0</v>
      </c>
      <c r="S462" s="4">
        <f t="shared" si="1912"/>
        <v>780</v>
      </c>
      <c r="T462" s="4">
        <f t="shared" si="1912"/>
        <v>0</v>
      </c>
      <c r="U462" s="4">
        <f t="shared" si="1912"/>
        <v>780</v>
      </c>
      <c r="V462" s="4">
        <f t="shared" si="1912"/>
        <v>0</v>
      </c>
      <c r="W462" s="4">
        <f t="shared" si="1912"/>
        <v>780</v>
      </c>
      <c r="X462" s="4">
        <f t="shared" si="1912"/>
        <v>0</v>
      </c>
      <c r="Y462" s="4">
        <f t="shared" si="1912"/>
        <v>780</v>
      </c>
      <c r="Z462" s="4">
        <f t="shared" si="1912"/>
        <v>0</v>
      </c>
      <c r="AA462" s="4">
        <f t="shared" si="1912"/>
        <v>780</v>
      </c>
      <c r="AB462" s="4">
        <f t="shared" si="1912"/>
        <v>0</v>
      </c>
      <c r="AC462" s="4">
        <f t="shared" si="1912"/>
        <v>780</v>
      </c>
      <c r="AD462" s="4">
        <f>AD463</f>
        <v>780</v>
      </c>
      <c r="AE462" s="4">
        <f t="shared" ref="AE462:AN462" si="1913">AE463</f>
        <v>0</v>
      </c>
      <c r="AF462" s="4">
        <f t="shared" si="1913"/>
        <v>780</v>
      </c>
      <c r="AG462" s="4">
        <f t="shared" si="1913"/>
        <v>0</v>
      </c>
      <c r="AH462" s="4">
        <f t="shared" si="1913"/>
        <v>780</v>
      </c>
      <c r="AI462" s="4">
        <f t="shared" si="1913"/>
        <v>0</v>
      </c>
      <c r="AJ462" s="4">
        <f t="shared" si="1913"/>
        <v>780</v>
      </c>
      <c r="AK462" s="4">
        <f t="shared" si="1913"/>
        <v>0</v>
      </c>
      <c r="AL462" s="4">
        <f t="shared" si="1913"/>
        <v>780</v>
      </c>
      <c r="AM462" s="4">
        <f t="shared" si="1913"/>
        <v>0</v>
      </c>
      <c r="AN462" s="4">
        <f t="shared" si="1913"/>
        <v>780</v>
      </c>
      <c r="AO462" s="95"/>
    </row>
    <row r="463" spans="1:41" ht="15.75" hidden="1" outlineLevel="7" x14ac:dyDescent="0.25">
      <c r="A463" s="103" t="s">
        <v>501</v>
      </c>
      <c r="B463" s="103" t="s">
        <v>33</v>
      </c>
      <c r="C463" s="17" t="s">
        <v>34</v>
      </c>
      <c r="D463" s="5">
        <v>780</v>
      </c>
      <c r="E463" s="5"/>
      <c r="F463" s="5">
        <f t="shared" ref="F463" si="1914">SUM(D463:E463)</f>
        <v>780</v>
      </c>
      <c r="G463" s="5"/>
      <c r="H463" s="5">
        <f t="shared" ref="H463" si="1915">SUM(F463:G463)</f>
        <v>780</v>
      </c>
      <c r="I463" s="5"/>
      <c r="J463" s="5">
        <f t="shared" ref="J463" si="1916">SUM(H463:I463)</f>
        <v>780</v>
      </c>
      <c r="K463" s="5"/>
      <c r="L463" s="5">
        <f t="shared" si="1906"/>
        <v>780</v>
      </c>
      <c r="M463" s="5"/>
      <c r="N463" s="5">
        <f t="shared" ref="N463" si="1917">SUM(L463:M463)</f>
        <v>780</v>
      </c>
      <c r="O463" s="5"/>
      <c r="P463" s="5">
        <f t="shared" ref="P463" si="1918">SUM(N463:O463)</f>
        <v>780</v>
      </c>
      <c r="Q463" s="5">
        <v>780</v>
      </c>
      <c r="R463" s="5"/>
      <c r="S463" s="5">
        <f t="shared" ref="S463" si="1919">SUM(Q463:R463)</f>
        <v>780</v>
      </c>
      <c r="T463" s="5"/>
      <c r="U463" s="5">
        <f t="shared" ref="U463" si="1920">SUM(S463:T463)</f>
        <v>780</v>
      </c>
      <c r="V463" s="5"/>
      <c r="W463" s="5">
        <f t="shared" ref="W463" si="1921">SUM(U463:V463)</f>
        <v>780</v>
      </c>
      <c r="X463" s="5"/>
      <c r="Y463" s="5">
        <f t="shared" ref="Y463" si="1922">SUM(W463:X463)</f>
        <v>780</v>
      </c>
      <c r="Z463" s="5"/>
      <c r="AA463" s="5">
        <f t="shared" ref="AA463" si="1923">SUM(Y463:Z463)</f>
        <v>780</v>
      </c>
      <c r="AB463" s="5"/>
      <c r="AC463" s="5">
        <f t="shared" ref="AC463" si="1924">SUM(AA463:AB463)</f>
        <v>780</v>
      </c>
      <c r="AD463" s="5">
        <v>780</v>
      </c>
      <c r="AE463" s="5"/>
      <c r="AF463" s="5">
        <f t="shared" ref="AF463" si="1925">SUM(AD463:AE463)</f>
        <v>780</v>
      </c>
      <c r="AG463" s="5"/>
      <c r="AH463" s="5">
        <f t="shared" ref="AH463" si="1926">SUM(AF463:AG463)</f>
        <v>780</v>
      </c>
      <c r="AI463" s="5"/>
      <c r="AJ463" s="5">
        <f t="shared" ref="AJ463" si="1927">SUM(AH463:AI463)</f>
        <v>780</v>
      </c>
      <c r="AK463" s="5"/>
      <c r="AL463" s="5">
        <f t="shared" ref="AL463" si="1928">SUM(AJ463:AK463)</f>
        <v>780</v>
      </c>
      <c r="AM463" s="5"/>
      <c r="AN463" s="5">
        <f t="shared" ref="AN463" si="1929">SUM(AL463:AM463)</f>
        <v>780</v>
      </c>
      <c r="AO463" s="95"/>
    </row>
    <row r="464" spans="1:41" ht="31.5" hidden="1" outlineLevel="4" x14ac:dyDescent="0.25">
      <c r="A464" s="102" t="s">
        <v>507</v>
      </c>
      <c r="B464" s="102"/>
      <c r="C464" s="18" t="s">
        <v>603</v>
      </c>
      <c r="D464" s="4">
        <f>D467+D465</f>
        <v>0</v>
      </c>
      <c r="E464" s="4">
        <f t="shared" ref="E464" si="1930">E467+E465</f>
        <v>0</v>
      </c>
      <c r="F464" s="4"/>
      <c r="G464" s="4">
        <f>G467+G465+G471</f>
        <v>2543.7894700000002</v>
      </c>
      <c r="H464" s="4">
        <f t="shared" ref="H464:AH464" si="1931">H467+H465+H471</f>
        <v>2543.7894700000002</v>
      </c>
      <c r="I464" s="4">
        <f>I467+I465+I471+I469</f>
        <v>133.88365999999999</v>
      </c>
      <c r="J464" s="4">
        <f t="shared" ref="J464:Y464" si="1932">J467+J465+J471+J469</f>
        <v>2677.6731300000001</v>
      </c>
      <c r="K464" s="4">
        <f t="shared" ref="K464:L464" si="1933">K467+K465+K471+K469</f>
        <v>0</v>
      </c>
      <c r="L464" s="4">
        <f t="shared" si="1933"/>
        <v>2677.6731300000001</v>
      </c>
      <c r="M464" s="4">
        <f t="shared" ref="M464:N464" si="1934">M467+M465+M471+M469</f>
        <v>0</v>
      </c>
      <c r="N464" s="4">
        <f t="shared" si="1934"/>
        <v>2677.6731300000001</v>
      </c>
      <c r="O464" s="4">
        <f t="shared" ref="O464:P464" si="1935">O467+O465+O471+O469</f>
        <v>0</v>
      </c>
      <c r="P464" s="4">
        <f t="shared" si="1935"/>
        <v>2677.6731300000001</v>
      </c>
      <c r="Q464" s="4">
        <f t="shared" si="1932"/>
        <v>5360.4520499999999</v>
      </c>
      <c r="R464" s="4">
        <f t="shared" si="1932"/>
        <v>0</v>
      </c>
      <c r="S464" s="4">
        <f t="shared" si="1932"/>
        <v>2748.9495500000003</v>
      </c>
      <c r="T464" s="4">
        <f t="shared" si="1932"/>
        <v>2717.26316</v>
      </c>
      <c r="U464" s="4">
        <f t="shared" si="1932"/>
        <v>5466.2127099999998</v>
      </c>
      <c r="V464" s="4">
        <f t="shared" si="1932"/>
        <v>143.01384999999999</v>
      </c>
      <c r="W464" s="4">
        <f t="shared" si="1932"/>
        <v>5609.2265600000001</v>
      </c>
      <c r="X464" s="4">
        <f t="shared" si="1932"/>
        <v>0</v>
      </c>
      <c r="Y464" s="4">
        <f t="shared" si="1932"/>
        <v>5609.2265600000001</v>
      </c>
      <c r="Z464" s="4">
        <f t="shared" ref="Z464:AA464" si="1936">Z467+Z465+Z471+Z469</f>
        <v>0</v>
      </c>
      <c r="AA464" s="4">
        <f t="shared" si="1936"/>
        <v>5609.2265600000001</v>
      </c>
      <c r="AB464" s="4">
        <f t="shared" ref="AB464:AC464" si="1937">AB467+AB465+AB471+AB469</f>
        <v>0</v>
      </c>
      <c r="AC464" s="4">
        <f t="shared" si="1937"/>
        <v>5609.2265600000001</v>
      </c>
      <c r="AD464" s="4">
        <f t="shared" si="1931"/>
        <v>0</v>
      </c>
      <c r="AE464" s="4">
        <f t="shared" si="1931"/>
        <v>0</v>
      </c>
      <c r="AF464" s="4">
        <f t="shared" si="1931"/>
        <v>0</v>
      </c>
      <c r="AG464" s="4">
        <f t="shared" si="1931"/>
        <v>7095.4</v>
      </c>
      <c r="AH464" s="4">
        <f t="shared" si="1931"/>
        <v>7095.4</v>
      </c>
      <c r="AI464" s="4">
        <f t="shared" ref="AI464:AJ464" si="1938">AI467+AI465+AI471</f>
        <v>0</v>
      </c>
      <c r="AJ464" s="4">
        <f t="shared" si="1938"/>
        <v>7095.4</v>
      </c>
      <c r="AK464" s="4">
        <f t="shared" ref="AK464:AN464" si="1939">AK467+AK465+AK471+AK469</f>
        <v>0</v>
      </c>
      <c r="AL464" s="4">
        <f t="shared" si="1939"/>
        <v>7095.4</v>
      </c>
      <c r="AM464" s="4">
        <f t="shared" si="1939"/>
        <v>0</v>
      </c>
      <c r="AN464" s="4">
        <f t="shared" si="1939"/>
        <v>7095.4</v>
      </c>
      <c r="AO464" s="95"/>
    </row>
    <row r="465" spans="1:41" ht="63" hidden="1" outlineLevel="4" x14ac:dyDescent="0.25">
      <c r="A465" s="102" t="s">
        <v>510</v>
      </c>
      <c r="B465" s="102"/>
      <c r="C465" s="18" t="s">
        <v>609</v>
      </c>
      <c r="D465" s="4">
        <f>D466</f>
        <v>0</v>
      </c>
      <c r="E465" s="4">
        <f t="shared" ref="E465:I465" si="1940">E466</f>
        <v>0</v>
      </c>
      <c r="F465" s="4"/>
      <c r="G465" s="4">
        <f t="shared" si="1940"/>
        <v>0</v>
      </c>
      <c r="H465" s="4"/>
      <c r="I465" s="4">
        <f t="shared" si="1940"/>
        <v>0</v>
      </c>
      <c r="J465" s="4"/>
      <c r="K465" s="4">
        <f t="shared" ref="K465:AM471" si="1941">K466</f>
        <v>0</v>
      </c>
      <c r="L465" s="4">
        <f t="shared" si="1941"/>
        <v>0</v>
      </c>
      <c r="M465" s="4">
        <f t="shared" si="1941"/>
        <v>0</v>
      </c>
      <c r="N465" s="4">
        <f t="shared" si="1941"/>
        <v>0</v>
      </c>
      <c r="O465" s="4">
        <f t="shared" si="1941"/>
        <v>0</v>
      </c>
      <c r="P465" s="4">
        <f t="shared" si="1941"/>
        <v>0</v>
      </c>
      <c r="Q465" s="4">
        <f t="shared" si="1941"/>
        <v>137.44704999999999</v>
      </c>
      <c r="R465" s="4">
        <f t="shared" si="1941"/>
        <v>0</v>
      </c>
      <c r="S465" s="4">
        <f t="shared" si="1941"/>
        <v>137.44704999999999</v>
      </c>
      <c r="T465" s="4">
        <f t="shared" si="1941"/>
        <v>0</v>
      </c>
      <c r="U465" s="4">
        <f t="shared" si="1941"/>
        <v>137.44704999999999</v>
      </c>
      <c r="V465" s="4">
        <f t="shared" si="1941"/>
        <v>0</v>
      </c>
      <c r="W465" s="4">
        <f t="shared" si="1941"/>
        <v>137.44704999999999</v>
      </c>
      <c r="X465" s="4">
        <f t="shared" si="1941"/>
        <v>0</v>
      </c>
      <c r="Y465" s="4">
        <f t="shared" si="1941"/>
        <v>137.44704999999999</v>
      </c>
      <c r="Z465" s="4">
        <f t="shared" si="1941"/>
        <v>0</v>
      </c>
      <c r="AA465" s="4">
        <f t="shared" si="1941"/>
        <v>137.44704999999999</v>
      </c>
      <c r="AB465" s="4">
        <f t="shared" si="1941"/>
        <v>0</v>
      </c>
      <c r="AC465" s="4">
        <f t="shared" si="1941"/>
        <v>137.44704999999999</v>
      </c>
      <c r="AD465" s="4">
        <f t="shared" si="1941"/>
        <v>0</v>
      </c>
      <c r="AE465" s="4">
        <f t="shared" si="1941"/>
        <v>0</v>
      </c>
      <c r="AF465" s="4">
        <f t="shared" si="1941"/>
        <v>0</v>
      </c>
      <c r="AG465" s="4">
        <f t="shared" si="1941"/>
        <v>0</v>
      </c>
      <c r="AH465" s="4">
        <f t="shared" si="1941"/>
        <v>0</v>
      </c>
      <c r="AI465" s="4">
        <f t="shared" si="1941"/>
        <v>0</v>
      </c>
      <c r="AJ465" s="4">
        <f t="shared" si="1941"/>
        <v>0</v>
      </c>
      <c r="AK465" s="4">
        <f t="shared" si="1941"/>
        <v>0</v>
      </c>
      <c r="AL465" s="4">
        <f t="shared" ref="AK465:AL471" si="1942">AL466</f>
        <v>0</v>
      </c>
      <c r="AM465" s="4">
        <f t="shared" si="1941"/>
        <v>0</v>
      </c>
      <c r="AN465" s="4">
        <f t="shared" ref="AM465:AN471" si="1943">AN466</f>
        <v>0</v>
      </c>
      <c r="AO465" s="95"/>
    </row>
    <row r="466" spans="1:41" ht="31.5" hidden="1" outlineLevel="4" x14ac:dyDescent="0.25">
      <c r="A466" s="103" t="s">
        <v>510</v>
      </c>
      <c r="B466" s="103" t="s">
        <v>92</v>
      </c>
      <c r="C466" s="17" t="s">
        <v>93</v>
      </c>
      <c r="D466" s="5"/>
      <c r="E466" s="5"/>
      <c r="F466" s="5"/>
      <c r="G466" s="5"/>
      <c r="H466" s="5"/>
      <c r="I466" s="5"/>
      <c r="J466" s="5"/>
      <c r="K466" s="5"/>
      <c r="L466" s="5">
        <f t="shared" ref="L466" si="1944">SUM(J466:K466)</f>
        <v>0</v>
      </c>
      <c r="M466" s="5"/>
      <c r="N466" s="5">
        <f t="shared" ref="N466" si="1945">SUM(L466:M466)</f>
        <v>0</v>
      </c>
      <c r="O466" s="5"/>
      <c r="P466" s="5">
        <f t="shared" ref="P466" si="1946">SUM(N466:O466)</f>
        <v>0</v>
      </c>
      <c r="Q466" s="15">
        <v>137.44704999999999</v>
      </c>
      <c r="R466" s="5"/>
      <c r="S466" s="5">
        <f t="shared" ref="S466" si="1947">SUM(Q466:R466)</f>
        <v>137.44704999999999</v>
      </c>
      <c r="T466" s="5"/>
      <c r="U466" s="5">
        <f t="shared" ref="U466" si="1948">SUM(S466:T466)</f>
        <v>137.44704999999999</v>
      </c>
      <c r="V466" s="5"/>
      <c r="W466" s="5">
        <f t="shared" ref="W466" si="1949">SUM(U466:V466)</f>
        <v>137.44704999999999</v>
      </c>
      <c r="X466" s="5"/>
      <c r="Y466" s="5">
        <f t="shared" ref="Y466" si="1950">SUM(W466:X466)</f>
        <v>137.44704999999999</v>
      </c>
      <c r="Z466" s="5"/>
      <c r="AA466" s="5">
        <f t="shared" ref="AA466" si="1951">SUM(Y466:Z466)</f>
        <v>137.44704999999999</v>
      </c>
      <c r="AB466" s="5"/>
      <c r="AC466" s="5">
        <f t="shared" ref="AC466" si="1952">SUM(AA466:AB466)</f>
        <v>137.44704999999999</v>
      </c>
      <c r="AD466" s="5"/>
      <c r="AE466" s="5"/>
      <c r="AF466" s="5"/>
      <c r="AG466" s="5"/>
      <c r="AH466" s="5">
        <f t="shared" ref="AH466" si="1953">SUM(AF466:AG466)</f>
        <v>0</v>
      </c>
      <c r="AI466" s="5"/>
      <c r="AJ466" s="5">
        <f t="shared" ref="AJ466" si="1954">SUM(AH466:AI466)</f>
        <v>0</v>
      </c>
      <c r="AK466" s="5"/>
      <c r="AL466" s="5">
        <f t="shared" ref="AL466" si="1955">SUM(AJ466:AK466)</f>
        <v>0</v>
      </c>
      <c r="AM466" s="5"/>
      <c r="AN466" s="5">
        <f t="shared" ref="AN466" si="1956">SUM(AL466:AM466)</f>
        <v>0</v>
      </c>
      <c r="AO466" s="95"/>
    </row>
    <row r="467" spans="1:41" ht="63" hidden="1" outlineLevel="5" x14ac:dyDescent="0.25">
      <c r="A467" s="102" t="s">
        <v>510</v>
      </c>
      <c r="B467" s="102"/>
      <c r="C467" s="18" t="s">
        <v>620</v>
      </c>
      <c r="D467" s="4">
        <f>D468</f>
        <v>0</v>
      </c>
      <c r="E467" s="4">
        <f t="shared" ref="E467:J471" si="1957">E468</f>
        <v>0</v>
      </c>
      <c r="F467" s="4"/>
      <c r="G467" s="4">
        <f t="shared" si="1957"/>
        <v>0</v>
      </c>
      <c r="H467" s="4">
        <f t="shared" si="1957"/>
        <v>0</v>
      </c>
      <c r="I467" s="4">
        <f t="shared" si="1957"/>
        <v>0</v>
      </c>
      <c r="J467" s="4">
        <f t="shared" si="1957"/>
        <v>0</v>
      </c>
      <c r="K467" s="4">
        <f t="shared" si="1941"/>
        <v>0</v>
      </c>
      <c r="L467" s="4">
        <f t="shared" si="1941"/>
        <v>0</v>
      </c>
      <c r="M467" s="4">
        <f t="shared" si="1941"/>
        <v>0</v>
      </c>
      <c r="N467" s="4">
        <f t="shared" si="1941"/>
        <v>0</v>
      </c>
      <c r="O467" s="4">
        <f t="shared" si="1941"/>
        <v>0</v>
      </c>
      <c r="P467" s="4">
        <f t="shared" si="1941"/>
        <v>0</v>
      </c>
      <c r="Q467" s="4">
        <f t="shared" si="1941"/>
        <v>2611.5025000000001</v>
      </c>
      <c r="R467" s="4">
        <f t="shared" si="1941"/>
        <v>0</v>
      </c>
      <c r="S467" s="4">
        <f t="shared" si="1941"/>
        <v>2611.5025000000001</v>
      </c>
      <c r="T467" s="4">
        <f t="shared" si="1941"/>
        <v>0</v>
      </c>
      <c r="U467" s="4">
        <f t="shared" si="1941"/>
        <v>2611.5025000000001</v>
      </c>
      <c r="V467" s="4">
        <f t="shared" si="1941"/>
        <v>0</v>
      </c>
      <c r="W467" s="4">
        <f t="shared" si="1941"/>
        <v>2611.5025000000001</v>
      </c>
      <c r="X467" s="4">
        <f t="shared" si="1941"/>
        <v>0</v>
      </c>
      <c r="Y467" s="4">
        <f t="shared" si="1941"/>
        <v>2611.5025000000001</v>
      </c>
      <c r="Z467" s="4">
        <f t="shared" si="1941"/>
        <v>0</v>
      </c>
      <c r="AA467" s="4">
        <f t="shared" si="1941"/>
        <v>2611.5025000000001</v>
      </c>
      <c r="AB467" s="4">
        <f t="shared" si="1941"/>
        <v>0</v>
      </c>
      <c r="AC467" s="4">
        <f t="shared" si="1941"/>
        <v>2611.5025000000001</v>
      </c>
      <c r="AD467" s="4">
        <f t="shared" si="1941"/>
        <v>0</v>
      </c>
      <c r="AE467" s="4">
        <f t="shared" si="1941"/>
        <v>0</v>
      </c>
      <c r="AF467" s="4">
        <f t="shared" si="1941"/>
        <v>0</v>
      </c>
      <c r="AG467" s="4">
        <f t="shared" si="1941"/>
        <v>7095.4</v>
      </c>
      <c r="AH467" s="4">
        <f t="shared" si="1941"/>
        <v>7095.4</v>
      </c>
      <c r="AI467" s="4">
        <f t="shared" si="1941"/>
        <v>0</v>
      </c>
      <c r="AJ467" s="4">
        <f t="shared" si="1941"/>
        <v>7095.4</v>
      </c>
      <c r="AK467" s="4">
        <f t="shared" si="1942"/>
        <v>0</v>
      </c>
      <c r="AL467" s="4">
        <f t="shared" si="1942"/>
        <v>7095.4</v>
      </c>
      <c r="AM467" s="4">
        <f t="shared" si="1943"/>
        <v>0</v>
      </c>
      <c r="AN467" s="4">
        <f t="shared" si="1943"/>
        <v>7095.4</v>
      </c>
      <c r="AO467" s="95"/>
    </row>
    <row r="468" spans="1:41" ht="31.5" hidden="1" outlineLevel="7" x14ac:dyDescent="0.25">
      <c r="A468" s="103" t="s">
        <v>510</v>
      </c>
      <c r="B468" s="103" t="s">
        <v>92</v>
      </c>
      <c r="C468" s="17" t="s">
        <v>93</v>
      </c>
      <c r="D468" s="5"/>
      <c r="E468" s="5"/>
      <c r="F468" s="5"/>
      <c r="G468" s="5"/>
      <c r="H468" s="5">
        <f t="shared" ref="H468" si="1958">SUM(F468:G468)</f>
        <v>0</v>
      </c>
      <c r="I468" s="5"/>
      <c r="J468" s="5">
        <f t="shared" ref="J468" si="1959">SUM(H468:I468)</f>
        <v>0</v>
      </c>
      <c r="K468" s="5"/>
      <c r="L468" s="5">
        <f t="shared" ref="L468" si="1960">SUM(J468:K468)</f>
        <v>0</v>
      </c>
      <c r="M468" s="5"/>
      <c r="N468" s="5">
        <f t="shared" ref="N468" si="1961">SUM(L468:M468)</f>
        <v>0</v>
      </c>
      <c r="O468" s="5"/>
      <c r="P468" s="5">
        <f t="shared" ref="P468" si="1962">SUM(N468:O468)</f>
        <v>0</v>
      </c>
      <c r="Q468" s="5">
        <v>2611.5025000000001</v>
      </c>
      <c r="R468" s="5"/>
      <c r="S468" s="5">
        <f t="shared" ref="S468" si="1963">SUM(Q468:R468)</f>
        <v>2611.5025000000001</v>
      </c>
      <c r="T468" s="5"/>
      <c r="U468" s="5">
        <f t="shared" ref="U468" si="1964">SUM(S468:T468)</f>
        <v>2611.5025000000001</v>
      </c>
      <c r="V468" s="5"/>
      <c r="W468" s="5">
        <f t="shared" ref="W468" si="1965">SUM(U468:V468)</f>
        <v>2611.5025000000001</v>
      </c>
      <c r="X468" s="5"/>
      <c r="Y468" s="5">
        <f t="shared" ref="Y468" si="1966">SUM(W468:X468)</f>
        <v>2611.5025000000001</v>
      </c>
      <c r="Z468" s="5"/>
      <c r="AA468" s="5">
        <f t="shared" ref="AA468" si="1967">SUM(Y468:Z468)</f>
        <v>2611.5025000000001</v>
      </c>
      <c r="AB468" s="5"/>
      <c r="AC468" s="5">
        <f t="shared" ref="AC468" si="1968">SUM(AA468:AB468)</f>
        <v>2611.5025000000001</v>
      </c>
      <c r="AD468" s="5"/>
      <c r="AE468" s="5"/>
      <c r="AF468" s="5"/>
      <c r="AG468" s="5">
        <v>7095.4</v>
      </c>
      <c r="AH468" s="5">
        <f t="shared" ref="AH468" si="1969">SUM(AF468:AG468)</f>
        <v>7095.4</v>
      </c>
      <c r="AI468" s="5"/>
      <c r="AJ468" s="5">
        <f t="shared" ref="AJ468" si="1970">SUM(AH468:AI468)</f>
        <v>7095.4</v>
      </c>
      <c r="AK468" s="5"/>
      <c r="AL468" s="5">
        <f t="shared" ref="AL468" si="1971">SUM(AJ468:AK468)</f>
        <v>7095.4</v>
      </c>
      <c r="AM468" s="5"/>
      <c r="AN468" s="5">
        <f t="shared" ref="AN468" si="1972">SUM(AL468:AM468)</f>
        <v>7095.4</v>
      </c>
      <c r="AO468" s="95"/>
    </row>
    <row r="469" spans="1:41" ht="47.25" hidden="1" outlineLevel="7" x14ac:dyDescent="0.2">
      <c r="A469" s="102" t="s">
        <v>674</v>
      </c>
      <c r="B469" s="102"/>
      <c r="C469" s="12" t="s">
        <v>770</v>
      </c>
      <c r="D469" s="5"/>
      <c r="E469" s="5"/>
      <c r="F469" s="5"/>
      <c r="G469" s="5"/>
      <c r="H469" s="5"/>
      <c r="I469" s="4">
        <f t="shared" si="1957"/>
        <v>133.88365999999999</v>
      </c>
      <c r="J469" s="4">
        <f t="shared" si="1957"/>
        <v>133.88365999999999</v>
      </c>
      <c r="K469" s="5"/>
      <c r="L469" s="4">
        <f t="shared" si="1941"/>
        <v>133.88365999999999</v>
      </c>
      <c r="M469" s="5"/>
      <c r="N469" s="4">
        <f t="shared" si="1941"/>
        <v>133.88365999999999</v>
      </c>
      <c r="O469" s="5"/>
      <c r="P469" s="4">
        <f t="shared" si="1941"/>
        <v>133.88365999999999</v>
      </c>
      <c r="Q469" s="5"/>
      <c r="R469" s="5"/>
      <c r="S469" s="5"/>
      <c r="T469" s="5"/>
      <c r="U469" s="5"/>
      <c r="V469" s="4">
        <f t="shared" si="1941"/>
        <v>143.01384999999999</v>
      </c>
      <c r="W469" s="4">
        <f t="shared" si="1941"/>
        <v>143.01384999999999</v>
      </c>
      <c r="X469" s="5"/>
      <c r="Y469" s="4">
        <f t="shared" si="1941"/>
        <v>143.01384999999999</v>
      </c>
      <c r="Z469" s="5"/>
      <c r="AA469" s="4">
        <f t="shared" si="1941"/>
        <v>143.01384999999999</v>
      </c>
      <c r="AB469" s="5"/>
      <c r="AC469" s="4">
        <f t="shared" si="1941"/>
        <v>143.01384999999999</v>
      </c>
      <c r="AD469" s="5"/>
      <c r="AE469" s="5"/>
      <c r="AF469" s="5"/>
      <c r="AG469" s="5"/>
      <c r="AH469" s="5"/>
      <c r="AI469" s="5"/>
      <c r="AJ469" s="5"/>
      <c r="AK469" s="5"/>
      <c r="AL469" s="4">
        <f t="shared" si="1942"/>
        <v>0</v>
      </c>
      <c r="AM469" s="5"/>
      <c r="AN469" s="4">
        <f t="shared" si="1943"/>
        <v>0</v>
      </c>
      <c r="AO469" s="95"/>
    </row>
    <row r="470" spans="1:41" ht="31.5" hidden="1" outlineLevel="7" x14ac:dyDescent="0.2">
      <c r="A470" s="103" t="s">
        <v>674</v>
      </c>
      <c r="B470" s="103" t="s">
        <v>92</v>
      </c>
      <c r="C470" s="10" t="s">
        <v>93</v>
      </c>
      <c r="D470" s="5"/>
      <c r="E470" s="5"/>
      <c r="F470" s="5"/>
      <c r="G470" s="5"/>
      <c r="H470" s="5"/>
      <c r="I470" s="5">
        <v>133.88365999999999</v>
      </c>
      <c r="J470" s="5">
        <f t="shared" ref="J470" si="1973">SUM(H470:I470)</f>
        <v>133.88365999999999</v>
      </c>
      <c r="K470" s="5"/>
      <c r="L470" s="5">
        <f t="shared" ref="L470" si="1974">SUM(J470:K470)</f>
        <v>133.88365999999999</v>
      </c>
      <c r="M470" s="5"/>
      <c r="N470" s="5">
        <f t="shared" ref="N470" si="1975">SUM(L470:M470)</f>
        <v>133.88365999999999</v>
      </c>
      <c r="O470" s="5"/>
      <c r="P470" s="5">
        <f t="shared" ref="P470" si="1976">SUM(N470:O470)</f>
        <v>133.88365999999999</v>
      </c>
      <c r="Q470" s="5"/>
      <c r="R470" s="5"/>
      <c r="S470" s="5"/>
      <c r="T470" s="5"/>
      <c r="U470" s="5"/>
      <c r="V470" s="5">
        <v>143.01384999999999</v>
      </c>
      <c r="W470" s="5">
        <f t="shared" ref="W470" si="1977">SUM(U470:V470)</f>
        <v>143.01384999999999</v>
      </c>
      <c r="X470" s="5"/>
      <c r="Y470" s="5">
        <f t="shared" ref="Y470" si="1978">SUM(W470:X470)</f>
        <v>143.01384999999999</v>
      </c>
      <c r="Z470" s="5"/>
      <c r="AA470" s="5">
        <f t="shared" ref="AA470" si="1979">SUM(Y470:Z470)</f>
        <v>143.01384999999999</v>
      </c>
      <c r="AB470" s="5"/>
      <c r="AC470" s="5">
        <f t="shared" ref="AC470" si="1980">SUM(AA470:AB470)</f>
        <v>143.01384999999999</v>
      </c>
      <c r="AD470" s="5"/>
      <c r="AE470" s="5"/>
      <c r="AF470" s="5"/>
      <c r="AG470" s="5"/>
      <c r="AH470" s="5"/>
      <c r="AI470" s="5"/>
      <c r="AJ470" s="5"/>
      <c r="AK470" s="5"/>
      <c r="AL470" s="5">
        <f t="shared" ref="AL470" si="1981">SUM(AJ470:AK470)</f>
        <v>0</v>
      </c>
      <c r="AM470" s="5"/>
      <c r="AN470" s="5">
        <f t="shared" ref="AN470" si="1982">SUM(AL470:AM470)</f>
        <v>0</v>
      </c>
      <c r="AO470" s="95"/>
    </row>
    <row r="471" spans="1:41" ht="47.25" hidden="1" outlineLevel="7" x14ac:dyDescent="0.2">
      <c r="A471" s="102" t="s">
        <v>674</v>
      </c>
      <c r="B471" s="102"/>
      <c r="C471" s="12" t="s">
        <v>771</v>
      </c>
      <c r="D471" s="5"/>
      <c r="E471" s="5"/>
      <c r="F471" s="5"/>
      <c r="G471" s="4">
        <f t="shared" si="1957"/>
        <v>2543.7894700000002</v>
      </c>
      <c r="H471" s="4">
        <f t="shared" si="1957"/>
        <v>2543.7894700000002</v>
      </c>
      <c r="I471" s="4">
        <f t="shared" si="1957"/>
        <v>0</v>
      </c>
      <c r="J471" s="4">
        <f t="shared" si="1957"/>
        <v>2543.7894700000002</v>
      </c>
      <c r="K471" s="5"/>
      <c r="L471" s="4">
        <f t="shared" si="1941"/>
        <v>2543.7894700000002</v>
      </c>
      <c r="M471" s="5"/>
      <c r="N471" s="4">
        <f t="shared" si="1941"/>
        <v>2543.7894700000002</v>
      </c>
      <c r="O471" s="5"/>
      <c r="P471" s="4">
        <f t="shared" si="1941"/>
        <v>2543.7894700000002</v>
      </c>
      <c r="Q471" s="4">
        <f t="shared" si="1941"/>
        <v>2611.5025000000001</v>
      </c>
      <c r="R471" s="4">
        <f t="shared" si="1941"/>
        <v>0</v>
      </c>
      <c r="S471" s="4">
        <f t="shared" si="1941"/>
        <v>0</v>
      </c>
      <c r="T471" s="4">
        <f t="shared" si="1941"/>
        <v>2717.26316</v>
      </c>
      <c r="U471" s="4">
        <f t="shared" si="1941"/>
        <v>2717.26316</v>
      </c>
      <c r="V471" s="4">
        <f t="shared" si="1941"/>
        <v>0</v>
      </c>
      <c r="W471" s="4">
        <f t="shared" si="1941"/>
        <v>2717.26316</v>
      </c>
      <c r="X471" s="5"/>
      <c r="Y471" s="4">
        <f t="shared" si="1941"/>
        <v>2717.26316</v>
      </c>
      <c r="Z471" s="5"/>
      <c r="AA471" s="4">
        <f t="shared" si="1941"/>
        <v>2717.26316</v>
      </c>
      <c r="AB471" s="5"/>
      <c r="AC471" s="4">
        <f t="shared" si="1941"/>
        <v>2717.26316</v>
      </c>
      <c r="AD471" s="5"/>
      <c r="AE471" s="5"/>
      <c r="AF471" s="5"/>
      <c r="AG471" s="5"/>
      <c r="AH471" s="5"/>
      <c r="AI471" s="5"/>
      <c r="AJ471" s="5"/>
      <c r="AK471" s="5"/>
      <c r="AL471" s="4">
        <f t="shared" si="1942"/>
        <v>0</v>
      </c>
      <c r="AM471" s="5"/>
      <c r="AN471" s="4">
        <f t="shared" si="1943"/>
        <v>0</v>
      </c>
      <c r="AO471" s="95"/>
    </row>
    <row r="472" spans="1:41" ht="31.5" hidden="1" outlineLevel="7" x14ac:dyDescent="0.2">
      <c r="A472" s="103" t="s">
        <v>674</v>
      </c>
      <c r="B472" s="103" t="s">
        <v>92</v>
      </c>
      <c r="C472" s="10" t="s">
        <v>93</v>
      </c>
      <c r="D472" s="5"/>
      <c r="E472" s="5"/>
      <c r="F472" s="5"/>
      <c r="G472" s="5">
        <v>2543.7894700000002</v>
      </c>
      <c r="H472" s="5">
        <f t="shared" ref="H472" si="1983">SUM(F472:G472)</f>
        <v>2543.7894700000002</v>
      </c>
      <c r="I472" s="5"/>
      <c r="J472" s="5">
        <f t="shared" ref="J472" si="1984">SUM(H472:I472)</f>
        <v>2543.7894700000002</v>
      </c>
      <c r="K472" s="5"/>
      <c r="L472" s="5">
        <f t="shared" ref="L472" si="1985">SUM(J472:K472)</f>
        <v>2543.7894700000002</v>
      </c>
      <c r="M472" s="5"/>
      <c r="N472" s="5">
        <f t="shared" ref="N472" si="1986">SUM(L472:M472)</f>
        <v>2543.7894700000002</v>
      </c>
      <c r="O472" s="5"/>
      <c r="P472" s="5">
        <f t="shared" ref="P472" si="1987">SUM(N472:O472)</f>
        <v>2543.7894700000002</v>
      </c>
      <c r="Q472" s="5">
        <v>2611.5025000000001</v>
      </c>
      <c r="R472" s="5"/>
      <c r="S472" s="5"/>
      <c r="T472" s="5">
        <v>2717.26316</v>
      </c>
      <c r="U472" s="5">
        <f t="shared" ref="U472" si="1988">SUM(S472:T472)</f>
        <v>2717.26316</v>
      </c>
      <c r="V472" s="5"/>
      <c r="W472" s="5">
        <f t="shared" ref="W472" si="1989">SUM(U472:V472)</f>
        <v>2717.26316</v>
      </c>
      <c r="X472" s="5"/>
      <c r="Y472" s="5">
        <f t="shared" ref="Y472" si="1990">SUM(W472:X472)</f>
        <v>2717.26316</v>
      </c>
      <c r="Z472" s="5"/>
      <c r="AA472" s="5">
        <f t="shared" ref="AA472" si="1991">SUM(Y472:Z472)</f>
        <v>2717.26316</v>
      </c>
      <c r="AB472" s="5"/>
      <c r="AC472" s="5">
        <f t="shared" ref="AC472" si="1992">SUM(AA472:AB472)</f>
        <v>2717.26316</v>
      </c>
      <c r="AD472" s="5"/>
      <c r="AE472" s="5"/>
      <c r="AF472" s="5"/>
      <c r="AG472" s="5"/>
      <c r="AH472" s="5"/>
      <c r="AI472" s="5"/>
      <c r="AJ472" s="5"/>
      <c r="AK472" s="5"/>
      <c r="AL472" s="5">
        <f t="shared" ref="AL472" si="1993">SUM(AJ472:AK472)</f>
        <v>0</v>
      </c>
      <c r="AM472" s="5"/>
      <c r="AN472" s="5">
        <f t="shared" ref="AN472" si="1994">SUM(AL472:AM472)</f>
        <v>0</v>
      </c>
      <c r="AO472" s="95"/>
    </row>
    <row r="473" spans="1:41" ht="31.5" outlineLevel="3" collapsed="1" x14ac:dyDescent="0.25">
      <c r="A473" s="102" t="s">
        <v>492</v>
      </c>
      <c r="B473" s="102"/>
      <c r="C473" s="18" t="s">
        <v>493</v>
      </c>
      <c r="D473" s="4">
        <f>D474</f>
        <v>95170.099999999991</v>
      </c>
      <c r="E473" s="4">
        <f t="shared" ref="E473:P473" si="1995">E474</f>
        <v>0</v>
      </c>
      <c r="F473" s="4">
        <f t="shared" si="1995"/>
        <v>95170.099999999991</v>
      </c>
      <c r="G473" s="4">
        <f t="shared" si="1995"/>
        <v>-1063.8761999999999</v>
      </c>
      <c r="H473" s="4">
        <f t="shared" si="1995"/>
        <v>94106.223799999992</v>
      </c>
      <c r="I473" s="4">
        <f t="shared" si="1995"/>
        <v>0</v>
      </c>
      <c r="J473" s="4">
        <f t="shared" si="1995"/>
        <v>94106.223799999992</v>
      </c>
      <c r="K473" s="4">
        <f t="shared" si="1995"/>
        <v>0</v>
      </c>
      <c r="L473" s="4">
        <f t="shared" si="1995"/>
        <v>94106.223799999992</v>
      </c>
      <c r="M473" s="4">
        <f t="shared" si="1995"/>
        <v>16378.366200000004</v>
      </c>
      <c r="N473" s="4">
        <f t="shared" si="1995"/>
        <v>110484.59000000001</v>
      </c>
      <c r="O473" s="4">
        <f t="shared" si="1995"/>
        <v>-2.9999999999972715E-2</v>
      </c>
      <c r="P473" s="4">
        <f t="shared" si="1995"/>
        <v>110484.56000000001</v>
      </c>
      <c r="Q473" s="4">
        <f>Q474</f>
        <v>90838.200000000012</v>
      </c>
      <c r="R473" s="4">
        <f t="shared" ref="R473:AC473" si="1996">R474</f>
        <v>0</v>
      </c>
      <c r="S473" s="4">
        <f t="shared" si="1996"/>
        <v>90838.200000000012</v>
      </c>
      <c r="T473" s="4">
        <f t="shared" si="1996"/>
        <v>0</v>
      </c>
      <c r="U473" s="4">
        <f t="shared" si="1996"/>
        <v>90838.200000000012</v>
      </c>
      <c r="V473" s="4">
        <f t="shared" si="1996"/>
        <v>0</v>
      </c>
      <c r="W473" s="4">
        <f t="shared" si="1996"/>
        <v>90838.200000000012</v>
      </c>
      <c r="X473" s="4">
        <f t="shared" si="1996"/>
        <v>0</v>
      </c>
      <c r="Y473" s="4">
        <f t="shared" si="1996"/>
        <v>90838.200000000012</v>
      </c>
      <c r="Z473" s="4">
        <f t="shared" si="1996"/>
        <v>0</v>
      </c>
      <c r="AA473" s="4">
        <f t="shared" si="1996"/>
        <v>90838.200000000012</v>
      </c>
      <c r="AB473" s="4">
        <f t="shared" si="1996"/>
        <v>0</v>
      </c>
      <c r="AC473" s="4">
        <f t="shared" si="1996"/>
        <v>90838.200000000012</v>
      </c>
      <c r="AD473" s="4">
        <f>AD474</f>
        <v>90606.5</v>
      </c>
      <c r="AE473" s="4">
        <f t="shared" ref="AE473:AN473" si="1997">AE474</f>
        <v>0</v>
      </c>
      <c r="AF473" s="4">
        <f t="shared" si="1997"/>
        <v>90606.5</v>
      </c>
      <c r="AG473" s="4">
        <f t="shared" si="1997"/>
        <v>0</v>
      </c>
      <c r="AH473" s="4">
        <f t="shared" si="1997"/>
        <v>90606.5</v>
      </c>
      <c r="AI473" s="4">
        <f t="shared" si="1997"/>
        <v>0</v>
      </c>
      <c r="AJ473" s="4">
        <f t="shared" si="1997"/>
        <v>90606.5</v>
      </c>
      <c r="AK473" s="4">
        <f t="shared" si="1997"/>
        <v>0</v>
      </c>
      <c r="AL473" s="4">
        <f t="shared" si="1997"/>
        <v>90606.5</v>
      </c>
      <c r="AM473" s="4">
        <f t="shared" si="1997"/>
        <v>0</v>
      </c>
      <c r="AN473" s="4">
        <f t="shared" si="1997"/>
        <v>90606.5</v>
      </c>
      <c r="AO473" s="95"/>
    </row>
    <row r="474" spans="1:41" ht="31.5" outlineLevel="4" x14ac:dyDescent="0.25">
      <c r="A474" s="102" t="s">
        <v>494</v>
      </c>
      <c r="B474" s="102"/>
      <c r="C474" s="18" t="s">
        <v>57</v>
      </c>
      <c r="D474" s="4">
        <f>D475+D480+D482+D484</f>
        <v>95170.099999999991</v>
      </c>
      <c r="E474" s="4">
        <f t="shared" ref="E474:AH474" si="1998">E475+E480+E482+E484</f>
        <v>0</v>
      </c>
      <c r="F474" s="4">
        <f t="shared" si="1998"/>
        <v>95170.099999999991</v>
      </c>
      <c r="G474" s="4">
        <f t="shared" si="1998"/>
        <v>-1063.8761999999999</v>
      </c>
      <c r="H474" s="4">
        <f t="shared" si="1998"/>
        <v>94106.223799999992</v>
      </c>
      <c r="I474" s="4">
        <f t="shared" si="1998"/>
        <v>0</v>
      </c>
      <c r="J474" s="4">
        <f t="shared" si="1998"/>
        <v>94106.223799999992</v>
      </c>
      <c r="K474" s="4">
        <f t="shared" ref="K474:L474" si="1999">K475+K480+K482+K484</f>
        <v>0</v>
      </c>
      <c r="L474" s="4">
        <f t="shared" si="1999"/>
        <v>94106.223799999992</v>
      </c>
      <c r="M474" s="4">
        <f t="shared" ref="M474:N474" si="2000">M475+M480+M482+M484</f>
        <v>16378.366200000004</v>
      </c>
      <c r="N474" s="4">
        <f t="shared" si="2000"/>
        <v>110484.59000000001</v>
      </c>
      <c r="O474" s="4">
        <f t="shared" ref="O474:P474" si="2001">O475+O480+O482+O484</f>
        <v>-2.9999999999972715E-2</v>
      </c>
      <c r="P474" s="4">
        <f t="shared" si="2001"/>
        <v>110484.56000000001</v>
      </c>
      <c r="Q474" s="4">
        <f t="shared" si="1998"/>
        <v>90838.200000000012</v>
      </c>
      <c r="R474" s="4">
        <f t="shared" si="1998"/>
        <v>0</v>
      </c>
      <c r="S474" s="4">
        <f t="shared" si="1998"/>
        <v>90838.200000000012</v>
      </c>
      <c r="T474" s="4">
        <f t="shared" si="1998"/>
        <v>0</v>
      </c>
      <c r="U474" s="4">
        <f t="shared" si="1998"/>
        <v>90838.200000000012</v>
      </c>
      <c r="V474" s="4">
        <f t="shared" si="1998"/>
        <v>0</v>
      </c>
      <c r="W474" s="4">
        <f t="shared" si="1998"/>
        <v>90838.200000000012</v>
      </c>
      <c r="X474" s="4">
        <f t="shared" si="1998"/>
        <v>0</v>
      </c>
      <c r="Y474" s="4">
        <f t="shared" si="1998"/>
        <v>90838.200000000012</v>
      </c>
      <c r="Z474" s="4">
        <f t="shared" ref="Z474:AA474" si="2002">Z475+Z480+Z482+Z484</f>
        <v>0</v>
      </c>
      <c r="AA474" s="4">
        <f t="shared" si="2002"/>
        <v>90838.200000000012</v>
      </c>
      <c r="AB474" s="4">
        <f t="shared" ref="AB474:AC474" si="2003">AB475+AB480+AB482+AB484</f>
        <v>0</v>
      </c>
      <c r="AC474" s="4">
        <f t="shared" si="2003"/>
        <v>90838.200000000012</v>
      </c>
      <c r="AD474" s="4">
        <f t="shared" si="1998"/>
        <v>90606.5</v>
      </c>
      <c r="AE474" s="4">
        <f t="shared" si="1998"/>
        <v>0</v>
      </c>
      <c r="AF474" s="4">
        <f t="shared" si="1998"/>
        <v>90606.5</v>
      </c>
      <c r="AG474" s="4">
        <f t="shared" si="1998"/>
        <v>0</v>
      </c>
      <c r="AH474" s="4">
        <f t="shared" si="1998"/>
        <v>90606.5</v>
      </c>
      <c r="AI474" s="4">
        <f t="shared" ref="AI474:AN474" si="2004">AI475+AI480+AI482+AI484</f>
        <v>0</v>
      </c>
      <c r="AJ474" s="4">
        <f t="shared" si="2004"/>
        <v>90606.5</v>
      </c>
      <c r="AK474" s="4">
        <f t="shared" si="2004"/>
        <v>0</v>
      </c>
      <c r="AL474" s="4">
        <f t="shared" si="2004"/>
        <v>90606.5</v>
      </c>
      <c r="AM474" s="4">
        <f t="shared" si="2004"/>
        <v>0</v>
      </c>
      <c r="AN474" s="4">
        <f t="shared" si="2004"/>
        <v>90606.5</v>
      </c>
      <c r="AO474" s="95"/>
    </row>
    <row r="475" spans="1:41" ht="15.75" outlineLevel="5" x14ac:dyDescent="0.25">
      <c r="A475" s="102" t="s">
        <v>513</v>
      </c>
      <c r="B475" s="102"/>
      <c r="C475" s="18" t="s">
        <v>59</v>
      </c>
      <c r="D475" s="4">
        <f>D476+D477+D479</f>
        <v>5056.1000000000004</v>
      </c>
      <c r="E475" s="4">
        <f t="shared" ref="E475:L475" si="2005">E476+E477+E479</f>
        <v>0</v>
      </c>
      <c r="F475" s="4">
        <f t="shared" si="2005"/>
        <v>5056.1000000000004</v>
      </c>
      <c r="G475" s="4">
        <f t="shared" si="2005"/>
        <v>0</v>
      </c>
      <c r="H475" s="4">
        <f t="shared" si="2005"/>
        <v>5056.1000000000004</v>
      </c>
      <c r="I475" s="4">
        <f t="shared" si="2005"/>
        <v>0</v>
      </c>
      <c r="J475" s="4">
        <f t="shared" si="2005"/>
        <v>5056.1000000000004</v>
      </c>
      <c r="K475" s="4">
        <f t="shared" si="2005"/>
        <v>0</v>
      </c>
      <c r="L475" s="4">
        <f t="shared" si="2005"/>
        <v>5056.1000000000004</v>
      </c>
      <c r="M475" s="4">
        <f t="shared" ref="M475:N475" si="2006">M476+M477+M479</f>
        <v>0</v>
      </c>
      <c r="N475" s="4">
        <f t="shared" si="2006"/>
        <v>5056.1000000000004</v>
      </c>
      <c r="O475" s="4">
        <f>O476+O477+O479+O478</f>
        <v>-3.000000000000913E-2</v>
      </c>
      <c r="P475" s="4">
        <f>P476+P477+P479+P478</f>
        <v>5056.07</v>
      </c>
      <c r="Q475" s="4">
        <f>Q476+Q477+Q479</f>
        <v>4130.3999999999996</v>
      </c>
      <c r="R475" s="4">
        <f t="shared" ref="R475:Y475" si="2007">R476+R477+R479</f>
        <v>0</v>
      </c>
      <c r="S475" s="4">
        <f t="shared" si="2007"/>
        <v>4130.3999999999996</v>
      </c>
      <c r="T475" s="4">
        <f t="shared" si="2007"/>
        <v>0</v>
      </c>
      <c r="U475" s="4">
        <f t="shared" si="2007"/>
        <v>4130.3999999999996</v>
      </c>
      <c r="V475" s="4">
        <f t="shared" si="2007"/>
        <v>0</v>
      </c>
      <c r="W475" s="4">
        <f t="shared" si="2007"/>
        <v>4130.3999999999996</v>
      </c>
      <c r="X475" s="4">
        <f t="shared" si="2007"/>
        <v>0</v>
      </c>
      <c r="Y475" s="4">
        <f t="shared" si="2007"/>
        <v>4130.3999999999996</v>
      </c>
      <c r="Z475" s="4">
        <f t="shared" ref="Z475:AA475" si="2008">Z476+Z477+Z479</f>
        <v>0</v>
      </c>
      <c r="AA475" s="4">
        <f t="shared" si="2008"/>
        <v>4130.3999999999996</v>
      </c>
      <c r="AB475" s="4">
        <f t="shared" ref="AB475:AC475" si="2009">AB476+AB477+AB479</f>
        <v>0</v>
      </c>
      <c r="AC475" s="4">
        <f t="shared" si="2009"/>
        <v>4130.3999999999996</v>
      </c>
      <c r="AD475" s="4">
        <f>AD476+AD477+AD479</f>
        <v>3898.7</v>
      </c>
      <c r="AE475" s="4">
        <f t="shared" ref="AE475:AH475" si="2010">AE476+AE477+AE479</f>
        <v>0</v>
      </c>
      <c r="AF475" s="4">
        <f t="shared" si="2010"/>
        <v>3898.7</v>
      </c>
      <c r="AG475" s="4">
        <f t="shared" si="2010"/>
        <v>0</v>
      </c>
      <c r="AH475" s="4">
        <f t="shared" si="2010"/>
        <v>3898.7</v>
      </c>
      <c r="AI475" s="4">
        <f t="shared" ref="AI475:AN475" si="2011">AI476+AI477+AI479</f>
        <v>0</v>
      </c>
      <c r="AJ475" s="4">
        <f t="shared" si="2011"/>
        <v>3898.7</v>
      </c>
      <c r="AK475" s="4">
        <f t="shared" si="2011"/>
        <v>0</v>
      </c>
      <c r="AL475" s="4">
        <f t="shared" si="2011"/>
        <v>3898.7</v>
      </c>
      <c r="AM475" s="4">
        <f t="shared" si="2011"/>
        <v>0</v>
      </c>
      <c r="AN475" s="4">
        <f t="shared" si="2011"/>
        <v>3898.7</v>
      </c>
      <c r="AO475" s="95"/>
    </row>
    <row r="476" spans="1:41" ht="47.25" outlineLevel="7" x14ac:dyDescent="0.25">
      <c r="A476" s="103" t="s">
        <v>513</v>
      </c>
      <c r="B476" s="103" t="s">
        <v>8</v>
      </c>
      <c r="C476" s="17" t="s">
        <v>9</v>
      </c>
      <c r="D476" s="5">
        <v>4876.5</v>
      </c>
      <c r="E476" s="5"/>
      <c r="F476" s="5">
        <f t="shared" ref="F476:F479" si="2012">SUM(D476:E476)</f>
        <v>4876.5</v>
      </c>
      <c r="G476" s="5">
        <v>-7.31053</v>
      </c>
      <c r="H476" s="5">
        <f t="shared" ref="H476:H479" si="2013">SUM(F476:G476)</f>
        <v>4869.1894700000003</v>
      </c>
      <c r="I476" s="5"/>
      <c r="J476" s="5">
        <f t="shared" ref="J476:J479" si="2014">SUM(H476:I476)</f>
        <v>4869.1894700000003</v>
      </c>
      <c r="K476" s="5"/>
      <c r="L476" s="5">
        <f t="shared" ref="L476:L479" si="2015">SUM(J476:K476)</f>
        <v>4869.1894700000003</v>
      </c>
      <c r="M476" s="5"/>
      <c r="N476" s="5">
        <f t="shared" ref="N476:N479" si="2016">SUM(L476:M476)</f>
        <v>4869.1894700000003</v>
      </c>
      <c r="O476" s="5">
        <v>101.6</v>
      </c>
      <c r="P476" s="5">
        <f t="shared" ref="P476:P479" si="2017">SUM(N476:O476)</f>
        <v>4970.7894700000006</v>
      </c>
      <c r="Q476" s="5">
        <v>3966.7</v>
      </c>
      <c r="R476" s="5"/>
      <c r="S476" s="5">
        <f t="shared" ref="S476:S477" si="2018">SUM(Q476:R476)</f>
        <v>3966.7</v>
      </c>
      <c r="T476" s="5"/>
      <c r="U476" s="5">
        <f t="shared" ref="U476:U479" si="2019">SUM(S476:T476)</f>
        <v>3966.7</v>
      </c>
      <c r="V476" s="5"/>
      <c r="W476" s="5">
        <f t="shared" ref="W476:W479" si="2020">SUM(U476:V476)</f>
        <v>3966.7</v>
      </c>
      <c r="X476" s="5"/>
      <c r="Y476" s="5">
        <f t="shared" ref="Y476:Y479" si="2021">SUM(W476:X476)</f>
        <v>3966.7</v>
      </c>
      <c r="Z476" s="5"/>
      <c r="AA476" s="5">
        <f t="shared" ref="AA476:AA479" si="2022">SUM(Y476:Z476)</f>
        <v>3966.7</v>
      </c>
      <c r="AB476" s="5"/>
      <c r="AC476" s="5">
        <f t="shared" ref="AC476:AC479" si="2023">SUM(AA476:AB476)</f>
        <v>3966.7</v>
      </c>
      <c r="AD476" s="5">
        <v>3735</v>
      </c>
      <c r="AE476" s="5"/>
      <c r="AF476" s="5">
        <f t="shared" ref="AF476:AF477" si="2024">SUM(AD476:AE476)</f>
        <v>3735</v>
      </c>
      <c r="AG476" s="5"/>
      <c r="AH476" s="5">
        <f t="shared" ref="AH476:AH479" si="2025">SUM(AF476:AG476)</f>
        <v>3735</v>
      </c>
      <c r="AI476" s="5"/>
      <c r="AJ476" s="5">
        <f t="shared" ref="AJ476:AJ479" si="2026">SUM(AH476:AI476)</f>
        <v>3735</v>
      </c>
      <c r="AK476" s="5"/>
      <c r="AL476" s="5">
        <f t="shared" ref="AL476:AL479" si="2027">SUM(AJ476:AK476)</f>
        <v>3735</v>
      </c>
      <c r="AM476" s="5"/>
      <c r="AN476" s="5">
        <f t="shared" ref="AN476:AN479" si="2028">SUM(AL476:AM476)</f>
        <v>3735</v>
      </c>
      <c r="AO476" s="95"/>
    </row>
    <row r="477" spans="1:41" ht="31.5" outlineLevel="7" x14ac:dyDescent="0.25">
      <c r="A477" s="103" t="s">
        <v>513</v>
      </c>
      <c r="B477" s="103" t="s">
        <v>11</v>
      </c>
      <c r="C477" s="17" t="s">
        <v>12</v>
      </c>
      <c r="D477" s="5">
        <v>178.6</v>
      </c>
      <c r="E477" s="5"/>
      <c r="F477" s="5">
        <f t="shared" si="2012"/>
        <v>178.6</v>
      </c>
      <c r="G477" s="5">
        <v>7.31053</v>
      </c>
      <c r="H477" s="5">
        <f t="shared" si="2013"/>
        <v>185.91052999999999</v>
      </c>
      <c r="I477" s="5"/>
      <c r="J477" s="5">
        <f t="shared" si="2014"/>
        <v>185.91052999999999</v>
      </c>
      <c r="K477" s="5"/>
      <c r="L477" s="5">
        <f t="shared" si="2015"/>
        <v>185.91052999999999</v>
      </c>
      <c r="M477" s="5"/>
      <c r="N477" s="5">
        <f t="shared" si="2016"/>
        <v>185.91052999999999</v>
      </c>
      <c r="O477" s="5">
        <v>-109.23</v>
      </c>
      <c r="P477" s="5">
        <f t="shared" si="2017"/>
        <v>76.68052999999999</v>
      </c>
      <c r="Q477" s="5">
        <v>163.69999999999999</v>
      </c>
      <c r="R477" s="5"/>
      <c r="S477" s="5">
        <f t="shared" si="2018"/>
        <v>163.69999999999999</v>
      </c>
      <c r="T477" s="5"/>
      <c r="U477" s="5">
        <f t="shared" si="2019"/>
        <v>163.69999999999999</v>
      </c>
      <c r="V477" s="5"/>
      <c r="W477" s="5">
        <f t="shared" si="2020"/>
        <v>163.69999999999999</v>
      </c>
      <c r="X477" s="5"/>
      <c r="Y477" s="5">
        <f t="shared" si="2021"/>
        <v>163.69999999999999</v>
      </c>
      <c r="Z477" s="5"/>
      <c r="AA477" s="5">
        <f t="shared" si="2022"/>
        <v>163.69999999999999</v>
      </c>
      <c r="AB477" s="5"/>
      <c r="AC477" s="5">
        <f t="shared" si="2023"/>
        <v>163.69999999999999</v>
      </c>
      <c r="AD477" s="5">
        <v>163.69999999999999</v>
      </c>
      <c r="AE477" s="5"/>
      <c r="AF477" s="5">
        <f t="shared" si="2024"/>
        <v>163.69999999999999</v>
      </c>
      <c r="AG477" s="5"/>
      <c r="AH477" s="5">
        <f t="shared" si="2025"/>
        <v>163.69999999999999</v>
      </c>
      <c r="AI477" s="5"/>
      <c r="AJ477" s="5">
        <f t="shared" si="2026"/>
        <v>163.69999999999999</v>
      </c>
      <c r="AK477" s="5"/>
      <c r="AL477" s="5">
        <f t="shared" si="2027"/>
        <v>163.69999999999999</v>
      </c>
      <c r="AM477" s="5"/>
      <c r="AN477" s="5">
        <f t="shared" si="2028"/>
        <v>163.69999999999999</v>
      </c>
      <c r="AO477" s="95"/>
    </row>
    <row r="478" spans="1:41" ht="15.75" outlineLevel="7" x14ac:dyDescent="0.2">
      <c r="A478" s="103" t="s">
        <v>513</v>
      </c>
      <c r="B478" s="103" t="s">
        <v>33</v>
      </c>
      <c r="C478" s="10" t="s">
        <v>34</v>
      </c>
      <c r="D478" s="5"/>
      <c r="E478" s="5"/>
      <c r="F478" s="5"/>
      <c r="G478" s="5"/>
      <c r="H478" s="5"/>
      <c r="I478" s="5"/>
      <c r="J478" s="5"/>
      <c r="K478" s="5"/>
      <c r="L478" s="5"/>
      <c r="M478" s="5"/>
      <c r="N478" s="5"/>
      <c r="O478" s="5">
        <v>7.7</v>
      </c>
      <c r="P478" s="5">
        <f t="shared" si="2017"/>
        <v>7.7</v>
      </c>
      <c r="Q478" s="5"/>
      <c r="R478" s="5"/>
      <c r="S478" s="5"/>
      <c r="T478" s="5"/>
      <c r="U478" s="5"/>
      <c r="V478" s="5"/>
      <c r="W478" s="5"/>
      <c r="X478" s="5"/>
      <c r="Y478" s="5"/>
      <c r="Z478" s="5"/>
      <c r="AA478" s="5"/>
      <c r="AB478" s="5"/>
      <c r="AC478" s="5"/>
      <c r="AD478" s="5"/>
      <c r="AE478" s="5"/>
      <c r="AF478" s="5"/>
      <c r="AG478" s="5"/>
      <c r="AH478" s="5"/>
      <c r="AI478" s="5"/>
      <c r="AJ478" s="5"/>
      <c r="AK478" s="5"/>
      <c r="AL478" s="5"/>
      <c r="AM478" s="5"/>
      <c r="AN478" s="5"/>
      <c r="AO478" s="95"/>
    </row>
    <row r="479" spans="1:41" ht="15.75" outlineLevel="7" x14ac:dyDescent="0.25">
      <c r="A479" s="103" t="s">
        <v>513</v>
      </c>
      <c r="B479" s="103" t="s">
        <v>27</v>
      </c>
      <c r="C479" s="17" t="s">
        <v>28</v>
      </c>
      <c r="D479" s="5">
        <v>1</v>
      </c>
      <c r="E479" s="5"/>
      <c r="F479" s="5">
        <f t="shared" si="2012"/>
        <v>1</v>
      </c>
      <c r="G479" s="5"/>
      <c r="H479" s="5">
        <f t="shared" si="2013"/>
        <v>1</v>
      </c>
      <c r="I479" s="5"/>
      <c r="J479" s="5">
        <f t="shared" si="2014"/>
        <v>1</v>
      </c>
      <c r="K479" s="5"/>
      <c r="L479" s="5">
        <f t="shared" si="2015"/>
        <v>1</v>
      </c>
      <c r="M479" s="5"/>
      <c r="N479" s="5">
        <f t="shared" si="2016"/>
        <v>1</v>
      </c>
      <c r="O479" s="5">
        <v>-0.1</v>
      </c>
      <c r="P479" s="5">
        <f t="shared" si="2017"/>
        <v>0.9</v>
      </c>
      <c r="Q479" s="5"/>
      <c r="R479" s="5"/>
      <c r="S479" s="5"/>
      <c r="T479" s="5"/>
      <c r="U479" s="5">
        <f t="shared" si="2019"/>
        <v>0</v>
      </c>
      <c r="V479" s="5"/>
      <c r="W479" s="5">
        <f t="shared" si="2020"/>
        <v>0</v>
      </c>
      <c r="X479" s="5"/>
      <c r="Y479" s="5">
        <f t="shared" si="2021"/>
        <v>0</v>
      </c>
      <c r="Z479" s="5"/>
      <c r="AA479" s="5">
        <f t="shared" si="2022"/>
        <v>0</v>
      </c>
      <c r="AB479" s="5"/>
      <c r="AC479" s="5">
        <f t="shared" si="2023"/>
        <v>0</v>
      </c>
      <c r="AD479" s="5"/>
      <c r="AE479" s="5"/>
      <c r="AF479" s="5"/>
      <c r="AG479" s="5"/>
      <c r="AH479" s="5">
        <f t="shared" si="2025"/>
        <v>0</v>
      </c>
      <c r="AI479" s="5"/>
      <c r="AJ479" s="5">
        <f t="shared" si="2026"/>
        <v>0</v>
      </c>
      <c r="AK479" s="5"/>
      <c r="AL479" s="5">
        <f t="shared" si="2027"/>
        <v>0</v>
      </c>
      <c r="AM479" s="5"/>
      <c r="AN479" s="5">
        <f t="shared" si="2028"/>
        <v>0</v>
      </c>
      <c r="AO479" s="95"/>
    </row>
    <row r="480" spans="1:41" ht="15.75" outlineLevel="5" x14ac:dyDescent="0.25">
      <c r="A480" s="102" t="s">
        <v>495</v>
      </c>
      <c r="B480" s="102"/>
      <c r="C480" s="18" t="s">
        <v>417</v>
      </c>
      <c r="D480" s="4">
        <f>D481</f>
        <v>37449.800000000003</v>
      </c>
      <c r="E480" s="4">
        <f t="shared" ref="E480:P480" si="2029">E481</f>
        <v>0</v>
      </c>
      <c r="F480" s="4">
        <f t="shared" si="2029"/>
        <v>37449.800000000003</v>
      </c>
      <c r="G480" s="4">
        <f t="shared" si="2029"/>
        <v>29.5</v>
      </c>
      <c r="H480" s="4">
        <f t="shared" si="2029"/>
        <v>37479.300000000003</v>
      </c>
      <c r="I480" s="4">
        <f t="shared" si="2029"/>
        <v>0</v>
      </c>
      <c r="J480" s="4">
        <f t="shared" si="2029"/>
        <v>37479.300000000003</v>
      </c>
      <c r="K480" s="4">
        <f t="shared" si="2029"/>
        <v>0</v>
      </c>
      <c r="L480" s="4">
        <f t="shared" si="2029"/>
        <v>37479.300000000003</v>
      </c>
      <c r="M480" s="4">
        <f t="shared" si="2029"/>
        <v>-21677.623800000001</v>
      </c>
      <c r="N480" s="4">
        <f t="shared" si="2029"/>
        <v>15801.676200000002</v>
      </c>
      <c r="O480" s="4">
        <f t="shared" si="2029"/>
        <v>1736.4</v>
      </c>
      <c r="P480" s="4">
        <f t="shared" si="2029"/>
        <v>17538.076200000003</v>
      </c>
      <c r="Q480" s="4">
        <f>Q481</f>
        <v>36702.800000000003</v>
      </c>
      <c r="R480" s="4">
        <f t="shared" ref="R480:AC480" si="2030">R481</f>
        <v>0</v>
      </c>
      <c r="S480" s="4">
        <f t="shared" si="2030"/>
        <v>36702.800000000003</v>
      </c>
      <c r="T480" s="4">
        <f t="shared" si="2030"/>
        <v>0</v>
      </c>
      <c r="U480" s="4">
        <f t="shared" si="2030"/>
        <v>36702.800000000003</v>
      </c>
      <c r="V480" s="4">
        <f t="shared" si="2030"/>
        <v>0</v>
      </c>
      <c r="W480" s="4">
        <f t="shared" si="2030"/>
        <v>36702.800000000003</v>
      </c>
      <c r="X480" s="4">
        <f t="shared" si="2030"/>
        <v>0</v>
      </c>
      <c r="Y480" s="4">
        <f t="shared" si="2030"/>
        <v>36702.800000000003</v>
      </c>
      <c r="Z480" s="4">
        <f t="shared" si="2030"/>
        <v>-23227.8</v>
      </c>
      <c r="AA480" s="4">
        <f t="shared" si="2030"/>
        <v>13475.000000000004</v>
      </c>
      <c r="AB480" s="4">
        <f t="shared" si="2030"/>
        <v>0</v>
      </c>
      <c r="AC480" s="4">
        <f t="shared" si="2030"/>
        <v>13475.000000000004</v>
      </c>
      <c r="AD480" s="4">
        <f>AD481</f>
        <v>36702.800000000003</v>
      </c>
      <c r="AE480" s="4">
        <f t="shared" ref="AE480:AN480" si="2031">AE481</f>
        <v>0</v>
      </c>
      <c r="AF480" s="4">
        <f t="shared" si="2031"/>
        <v>36702.800000000003</v>
      </c>
      <c r="AG480" s="4">
        <f t="shared" si="2031"/>
        <v>0</v>
      </c>
      <c r="AH480" s="4">
        <f t="shared" si="2031"/>
        <v>36702.800000000003</v>
      </c>
      <c r="AI480" s="4">
        <f t="shared" si="2031"/>
        <v>0</v>
      </c>
      <c r="AJ480" s="4">
        <f t="shared" si="2031"/>
        <v>36702.800000000003</v>
      </c>
      <c r="AK480" s="4">
        <f t="shared" si="2031"/>
        <v>-23227.8</v>
      </c>
      <c r="AL480" s="4">
        <f t="shared" si="2031"/>
        <v>13475.000000000004</v>
      </c>
      <c r="AM480" s="4">
        <f t="shared" si="2031"/>
        <v>0</v>
      </c>
      <c r="AN480" s="4">
        <f t="shared" si="2031"/>
        <v>13475.000000000004</v>
      </c>
      <c r="AO480" s="95"/>
    </row>
    <row r="481" spans="1:41" ht="31.5" outlineLevel="7" x14ac:dyDescent="0.25">
      <c r="A481" s="103" t="s">
        <v>495</v>
      </c>
      <c r="B481" s="103" t="s">
        <v>92</v>
      </c>
      <c r="C481" s="17" t="s">
        <v>93</v>
      </c>
      <c r="D481" s="5">
        <f>14807+22642.8</f>
        <v>37449.800000000003</v>
      </c>
      <c r="E481" s="5"/>
      <c r="F481" s="5">
        <f t="shared" ref="F481" si="2032">SUM(D481:E481)</f>
        <v>37449.800000000003</v>
      </c>
      <c r="G481" s="5">
        <v>29.5</v>
      </c>
      <c r="H481" s="5">
        <f t="shared" ref="H481" si="2033">SUM(F481:G481)</f>
        <v>37479.300000000003</v>
      </c>
      <c r="I481" s="5"/>
      <c r="J481" s="5">
        <f t="shared" ref="J481" si="2034">SUM(H481:I481)</f>
        <v>37479.300000000003</v>
      </c>
      <c r="K481" s="5"/>
      <c r="L481" s="5">
        <f t="shared" ref="L481" si="2035">SUM(J481:K481)</f>
        <v>37479.300000000003</v>
      </c>
      <c r="M481" s="5">
        <f>-22387.2238+709.6</f>
        <v>-21677.623800000001</v>
      </c>
      <c r="N481" s="5">
        <f t="shared" ref="N481" si="2036">SUM(L481:M481)</f>
        <v>15801.676200000002</v>
      </c>
      <c r="O481" s="5">
        <v>1736.4</v>
      </c>
      <c r="P481" s="5">
        <f t="shared" ref="P481" si="2037">SUM(N481:O481)</f>
        <v>17538.076200000003</v>
      </c>
      <c r="Q481" s="5">
        <f>14060+22642.8</f>
        <v>36702.800000000003</v>
      </c>
      <c r="R481" s="5"/>
      <c r="S481" s="5">
        <f t="shared" ref="S481" si="2038">SUM(Q481:R481)</f>
        <v>36702.800000000003</v>
      </c>
      <c r="T481" s="5"/>
      <c r="U481" s="5">
        <f t="shared" ref="U481" si="2039">SUM(S481:T481)</f>
        <v>36702.800000000003</v>
      </c>
      <c r="V481" s="5"/>
      <c r="W481" s="5">
        <f t="shared" ref="W481" si="2040">SUM(U481:V481)</f>
        <v>36702.800000000003</v>
      </c>
      <c r="X481" s="5"/>
      <c r="Y481" s="5">
        <f t="shared" ref="Y481" si="2041">SUM(W481:X481)</f>
        <v>36702.800000000003</v>
      </c>
      <c r="Z481" s="5">
        <v>-23227.8</v>
      </c>
      <c r="AA481" s="5">
        <f t="shared" ref="AA481" si="2042">SUM(Y481:Z481)</f>
        <v>13475.000000000004</v>
      </c>
      <c r="AB481" s="5"/>
      <c r="AC481" s="5">
        <f t="shared" ref="AC481" si="2043">SUM(AA481:AB481)</f>
        <v>13475.000000000004</v>
      </c>
      <c r="AD481" s="5">
        <f>14060+22642.8</f>
        <v>36702.800000000003</v>
      </c>
      <c r="AE481" s="5"/>
      <c r="AF481" s="5">
        <f t="shared" ref="AF481" si="2044">SUM(AD481:AE481)</f>
        <v>36702.800000000003</v>
      </c>
      <c r="AG481" s="5"/>
      <c r="AH481" s="5">
        <f t="shared" ref="AH481" si="2045">SUM(AF481:AG481)</f>
        <v>36702.800000000003</v>
      </c>
      <c r="AI481" s="5"/>
      <c r="AJ481" s="5">
        <f t="shared" ref="AJ481" si="2046">SUM(AH481:AI481)</f>
        <v>36702.800000000003</v>
      </c>
      <c r="AK481" s="5">
        <v>-23227.8</v>
      </c>
      <c r="AL481" s="5">
        <f t="shared" ref="AL481" si="2047">SUM(AJ481:AK481)</f>
        <v>13475.000000000004</v>
      </c>
      <c r="AM481" s="5"/>
      <c r="AN481" s="5">
        <f t="shared" ref="AN481" si="2048">SUM(AL481:AM481)</f>
        <v>13475.000000000004</v>
      </c>
      <c r="AO481" s="95"/>
    </row>
    <row r="482" spans="1:41" ht="31.5" outlineLevel="5" x14ac:dyDescent="0.25">
      <c r="A482" s="102" t="s">
        <v>496</v>
      </c>
      <c r="B482" s="102"/>
      <c r="C482" s="18" t="s">
        <v>551</v>
      </c>
      <c r="D482" s="4">
        <f t="shared" ref="D482:AN482" si="2049">D483</f>
        <v>52126</v>
      </c>
      <c r="E482" s="4">
        <f t="shared" si="2049"/>
        <v>0</v>
      </c>
      <c r="F482" s="4">
        <f t="shared" si="2049"/>
        <v>52126</v>
      </c>
      <c r="G482" s="4">
        <f t="shared" si="2049"/>
        <v>-1093.3761999999999</v>
      </c>
      <c r="H482" s="4">
        <f t="shared" si="2049"/>
        <v>51032.623800000001</v>
      </c>
      <c r="I482" s="4">
        <f t="shared" si="2049"/>
        <v>0</v>
      </c>
      <c r="J482" s="4">
        <f t="shared" si="2049"/>
        <v>51032.623800000001</v>
      </c>
      <c r="K482" s="4">
        <f t="shared" si="2049"/>
        <v>0</v>
      </c>
      <c r="L482" s="4">
        <f t="shared" si="2049"/>
        <v>51032.623800000001</v>
      </c>
      <c r="M482" s="4">
        <f t="shared" si="2049"/>
        <v>38055.990000000005</v>
      </c>
      <c r="N482" s="4">
        <f t="shared" si="2049"/>
        <v>89088.613800000006</v>
      </c>
      <c r="O482" s="4">
        <f t="shared" si="2049"/>
        <v>-1736.4</v>
      </c>
      <c r="P482" s="4">
        <f t="shared" si="2049"/>
        <v>87352.213800000012</v>
      </c>
      <c r="Q482" s="4">
        <f t="shared" si="2049"/>
        <v>49520</v>
      </c>
      <c r="R482" s="4">
        <f t="shared" si="2049"/>
        <v>0</v>
      </c>
      <c r="S482" s="4">
        <f t="shared" si="2049"/>
        <v>49520</v>
      </c>
      <c r="T482" s="4">
        <f t="shared" si="2049"/>
        <v>0</v>
      </c>
      <c r="U482" s="4">
        <f t="shared" si="2049"/>
        <v>49520</v>
      </c>
      <c r="V482" s="4">
        <f t="shared" si="2049"/>
        <v>0</v>
      </c>
      <c r="W482" s="4">
        <f t="shared" si="2049"/>
        <v>49520</v>
      </c>
      <c r="X482" s="4">
        <f t="shared" si="2049"/>
        <v>0</v>
      </c>
      <c r="Y482" s="4">
        <f t="shared" si="2049"/>
        <v>49520</v>
      </c>
      <c r="Z482" s="4">
        <f t="shared" si="2049"/>
        <v>23227.8</v>
      </c>
      <c r="AA482" s="4">
        <f t="shared" si="2049"/>
        <v>72747.8</v>
      </c>
      <c r="AB482" s="4">
        <f t="shared" si="2049"/>
        <v>0</v>
      </c>
      <c r="AC482" s="4">
        <f t="shared" si="2049"/>
        <v>72747.8</v>
      </c>
      <c r="AD482" s="4">
        <f t="shared" si="2049"/>
        <v>49520</v>
      </c>
      <c r="AE482" s="4">
        <f t="shared" si="2049"/>
        <v>0</v>
      </c>
      <c r="AF482" s="4">
        <f t="shared" si="2049"/>
        <v>49520</v>
      </c>
      <c r="AG482" s="4">
        <f t="shared" si="2049"/>
        <v>0</v>
      </c>
      <c r="AH482" s="4">
        <f t="shared" si="2049"/>
        <v>49520</v>
      </c>
      <c r="AI482" s="4">
        <f t="shared" si="2049"/>
        <v>0</v>
      </c>
      <c r="AJ482" s="4">
        <f t="shared" si="2049"/>
        <v>49520</v>
      </c>
      <c r="AK482" s="4">
        <f t="shared" si="2049"/>
        <v>23227.8</v>
      </c>
      <c r="AL482" s="4">
        <f t="shared" si="2049"/>
        <v>72747.8</v>
      </c>
      <c r="AM482" s="4">
        <f t="shared" si="2049"/>
        <v>0</v>
      </c>
      <c r="AN482" s="4">
        <f t="shared" si="2049"/>
        <v>72747.8</v>
      </c>
      <c r="AO482" s="95"/>
    </row>
    <row r="483" spans="1:41" ht="31.5" outlineLevel="7" x14ac:dyDescent="0.25">
      <c r="A483" s="103" t="s">
        <v>496</v>
      </c>
      <c r="B483" s="103" t="s">
        <v>92</v>
      </c>
      <c r="C483" s="17" t="s">
        <v>93</v>
      </c>
      <c r="D483" s="5">
        <f>52121.5+4.5</f>
        <v>52126</v>
      </c>
      <c r="E483" s="5"/>
      <c r="F483" s="5">
        <f t="shared" ref="F483" si="2050">SUM(D483:E483)</f>
        <v>52126</v>
      </c>
      <c r="G483" s="5">
        <f>-29.5-1063.8762</f>
        <v>-1093.3761999999999</v>
      </c>
      <c r="H483" s="5">
        <f t="shared" ref="H483" si="2051">SUM(F483:G483)</f>
        <v>51032.623800000001</v>
      </c>
      <c r="I483" s="5"/>
      <c r="J483" s="5">
        <f t="shared" ref="J483" si="2052">SUM(H483:I483)</f>
        <v>51032.623800000001</v>
      </c>
      <c r="K483" s="5"/>
      <c r="L483" s="5">
        <f t="shared" ref="L483" si="2053">SUM(J483:K483)</f>
        <v>51032.623800000001</v>
      </c>
      <c r="M483" s="5">
        <f>-40+22387.2-709.6+16418.39</f>
        <v>38055.990000000005</v>
      </c>
      <c r="N483" s="5">
        <f t="shared" ref="N483" si="2054">SUM(L483:M483)</f>
        <v>89088.613800000006</v>
      </c>
      <c r="O483" s="5">
        <v>-1736.4</v>
      </c>
      <c r="P483" s="5">
        <f t="shared" ref="P483" si="2055">SUM(N483:O483)</f>
        <v>87352.213800000012</v>
      </c>
      <c r="Q483" s="5">
        <v>49520</v>
      </c>
      <c r="R483" s="5"/>
      <c r="S483" s="5">
        <f t="shared" ref="S483" si="2056">SUM(Q483:R483)</f>
        <v>49520</v>
      </c>
      <c r="T483" s="5"/>
      <c r="U483" s="5">
        <f t="shared" ref="U483" si="2057">SUM(S483:T483)</f>
        <v>49520</v>
      </c>
      <c r="V483" s="5"/>
      <c r="W483" s="5">
        <f t="shared" ref="W483" si="2058">SUM(U483:V483)</f>
        <v>49520</v>
      </c>
      <c r="X483" s="5"/>
      <c r="Y483" s="5">
        <f t="shared" ref="Y483" si="2059">SUM(W483:X483)</f>
        <v>49520</v>
      </c>
      <c r="Z483" s="5">
        <v>23227.8</v>
      </c>
      <c r="AA483" s="5">
        <f t="shared" ref="AA483" si="2060">SUM(Y483:Z483)</f>
        <v>72747.8</v>
      </c>
      <c r="AB483" s="5"/>
      <c r="AC483" s="5">
        <f t="shared" ref="AC483" si="2061">SUM(AA483:AB483)</f>
        <v>72747.8</v>
      </c>
      <c r="AD483" s="5">
        <v>49520</v>
      </c>
      <c r="AE483" s="5"/>
      <c r="AF483" s="5">
        <f t="shared" ref="AF483" si="2062">SUM(AD483:AE483)</f>
        <v>49520</v>
      </c>
      <c r="AG483" s="5"/>
      <c r="AH483" s="5">
        <f t="shared" ref="AH483" si="2063">SUM(AF483:AG483)</f>
        <v>49520</v>
      </c>
      <c r="AI483" s="5"/>
      <c r="AJ483" s="5">
        <f t="shared" ref="AJ483" si="2064">SUM(AH483:AI483)</f>
        <v>49520</v>
      </c>
      <c r="AK483" s="5">
        <v>23227.8</v>
      </c>
      <c r="AL483" s="5">
        <f t="shared" ref="AL483" si="2065">SUM(AJ483:AK483)</f>
        <v>72747.8</v>
      </c>
      <c r="AM483" s="5"/>
      <c r="AN483" s="5">
        <f t="shared" ref="AN483" si="2066">SUM(AL483:AM483)</f>
        <v>72747.8</v>
      </c>
      <c r="AO483" s="95"/>
    </row>
    <row r="484" spans="1:41" ht="31.5" hidden="1" outlineLevel="5" x14ac:dyDescent="0.25">
      <c r="A484" s="102" t="s">
        <v>497</v>
      </c>
      <c r="B484" s="102"/>
      <c r="C484" s="18" t="s">
        <v>498</v>
      </c>
      <c r="D484" s="4">
        <f>D485</f>
        <v>538.20000000000005</v>
      </c>
      <c r="E484" s="4">
        <f t="shared" ref="E484:P484" si="2067">E485</f>
        <v>0</v>
      </c>
      <c r="F484" s="4">
        <f t="shared" si="2067"/>
        <v>538.20000000000005</v>
      </c>
      <c r="G484" s="4">
        <f t="shared" si="2067"/>
        <v>0</v>
      </c>
      <c r="H484" s="4">
        <f t="shared" si="2067"/>
        <v>538.20000000000005</v>
      </c>
      <c r="I484" s="4">
        <f t="shared" si="2067"/>
        <v>0</v>
      </c>
      <c r="J484" s="4">
        <f t="shared" si="2067"/>
        <v>538.20000000000005</v>
      </c>
      <c r="K484" s="4">
        <f t="shared" si="2067"/>
        <v>0</v>
      </c>
      <c r="L484" s="4">
        <f t="shared" si="2067"/>
        <v>538.20000000000005</v>
      </c>
      <c r="M484" s="4">
        <f t="shared" si="2067"/>
        <v>0</v>
      </c>
      <c r="N484" s="4">
        <f t="shared" si="2067"/>
        <v>538.20000000000005</v>
      </c>
      <c r="O484" s="4">
        <f t="shared" si="2067"/>
        <v>0</v>
      </c>
      <c r="P484" s="4">
        <f t="shared" si="2067"/>
        <v>538.20000000000005</v>
      </c>
      <c r="Q484" s="4">
        <f>Q485</f>
        <v>485</v>
      </c>
      <c r="R484" s="4">
        <f t="shared" ref="R484:AC484" si="2068">R485</f>
        <v>0</v>
      </c>
      <c r="S484" s="4">
        <f t="shared" si="2068"/>
        <v>485</v>
      </c>
      <c r="T484" s="4">
        <f t="shared" si="2068"/>
        <v>0</v>
      </c>
      <c r="U484" s="4">
        <f t="shared" si="2068"/>
        <v>485</v>
      </c>
      <c r="V484" s="4">
        <f t="shared" si="2068"/>
        <v>0</v>
      </c>
      <c r="W484" s="4">
        <f t="shared" si="2068"/>
        <v>485</v>
      </c>
      <c r="X484" s="4">
        <f t="shared" si="2068"/>
        <v>0</v>
      </c>
      <c r="Y484" s="4">
        <f t="shared" si="2068"/>
        <v>485</v>
      </c>
      <c r="Z484" s="4">
        <f t="shared" si="2068"/>
        <v>0</v>
      </c>
      <c r="AA484" s="4">
        <f t="shared" si="2068"/>
        <v>485</v>
      </c>
      <c r="AB484" s="4">
        <f t="shared" si="2068"/>
        <v>0</v>
      </c>
      <c r="AC484" s="4">
        <f t="shared" si="2068"/>
        <v>485</v>
      </c>
      <c r="AD484" s="4">
        <f>AD485</f>
        <v>485</v>
      </c>
      <c r="AE484" s="4">
        <f t="shared" ref="AE484:AN484" si="2069">AE485</f>
        <v>0</v>
      </c>
      <c r="AF484" s="4">
        <f t="shared" si="2069"/>
        <v>485</v>
      </c>
      <c r="AG484" s="4">
        <f t="shared" si="2069"/>
        <v>0</v>
      </c>
      <c r="AH484" s="4">
        <f t="shared" si="2069"/>
        <v>485</v>
      </c>
      <c r="AI484" s="4">
        <f t="shared" si="2069"/>
        <v>0</v>
      </c>
      <c r="AJ484" s="4">
        <f t="shared" si="2069"/>
        <v>485</v>
      </c>
      <c r="AK484" s="4">
        <f t="shared" si="2069"/>
        <v>0</v>
      </c>
      <c r="AL484" s="4">
        <f t="shared" si="2069"/>
        <v>485</v>
      </c>
      <c r="AM484" s="4">
        <f t="shared" si="2069"/>
        <v>0</v>
      </c>
      <c r="AN484" s="4">
        <f t="shared" si="2069"/>
        <v>485</v>
      </c>
      <c r="AO484" s="95"/>
    </row>
    <row r="485" spans="1:41" ht="31.5" hidden="1" outlineLevel="7" x14ac:dyDescent="0.25">
      <c r="A485" s="103" t="s">
        <v>497</v>
      </c>
      <c r="B485" s="103" t="s">
        <v>92</v>
      </c>
      <c r="C485" s="17" t="s">
        <v>93</v>
      </c>
      <c r="D485" s="5">
        <v>538.20000000000005</v>
      </c>
      <c r="E485" s="5"/>
      <c r="F485" s="5">
        <f t="shared" ref="F485" si="2070">SUM(D485:E485)</f>
        <v>538.20000000000005</v>
      </c>
      <c r="G485" s="5"/>
      <c r="H485" s="5">
        <f t="shared" ref="H485" si="2071">SUM(F485:G485)</f>
        <v>538.20000000000005</v>
      </c>
      <c r="I485" s="5"/>
      <c r="J485" s="5">
        <f t="shared" ref="J485" si="2072">SUM(H485:I485)</f>
        <v>538.20000000000005</v>
      </c>
      <c r="K485" s="5"/>
      <c r="L485" s="5">
        <f t="shared" ref="L485" si="2073">SUM(J485:K485)</f>
        <v>538.20000000000005</v>
      </c>
      <c r="M485" s="5"/>
      <c r="N485" s="5">
        <f t="shared" ref="N485" si="2074">SUM(L485:M485)</f>
        <v>538.20000000000005</v>
      </c>
      <c r="O485" s="5"/>
      <c r="P485" s="5">
        <f t="shared" ref="P485" si="2075">SUM(N485:O485)</f>
        <v>538.20000000000005</v>
      </c>
      <c r="Q485" s="5">
        <v>485</v>
      </c>
      <c r="R485" s="5"/>
      <c r="S485" s="5">
        <f t="shared" ref="S485" si="2076">SUM(Q485:R485)</f>
        <v>485</v>
      </c>
      <c r="T485" s="5"/>
      <c r="U485" s="5">
        <f t="shared" ref="U485" si="2077">SUM(S485:T485)</f>
        <v>485</v>
      </c>
      <c r="V485" s="5"/>
      <c r="W485" s="5">
        <f t="shared" ref="W485" si="2078">SUM(U485:V485)</f>
        <v>485</v>
      </c>
      <c r="X485" s="5"/>
      <c r="Y485" s="5">
        <f t="shared" ref="Y485" si="2079">SUM(W485:X485)</f>
        <v>485</v>
      </c>
      <c r="Z485" s="5"/>
      <c r="AA485" s="5">
        <f t="shared" ref="AA485" si="2080">SUM(Y485:Z485)</f>
        <v>485</v>
      </c>
      <c r="AB485" s="5"/>
      <c r="AC485" s="5">
        <f t="shared" ref="AC485" si="2081">SUM(AA485:AB485)</f>
        <v>485</v>
      </c>
      <c r="AD485" s="5">
        <v>485</v>
      </c>
      <c r="AE485" s="5"/>
      <c r="AF485" s="5">
        <f t="shared" ref="AF485" si="2082">SUM(AD485:AE485)</f>
        <v>485</v>
      </c>
      <c r="AG485" s="5"/>
      <c r="AH485" s="5">
        <f t="shared" ref="AH485" si="2083">SUM(AF485:AG485)</f>
        <v>485</v>
      </c>
      <c r="AI485" s="5"/>
      <c r="AJ485" s="5">
        <f t="shared" ref="AJ485" si="2084">SUM(AH485:AI485)</f>
        <v>485</v>
      </c>
      <c r="AK485" s="5"/>
      <c r="AL485" s="5">
        <f t="shared" ref="AL485" si="2085">SUM(AJ485:AK485)</f>
        <v>485</v>
      </c>
      <c r="AM485" s="5"/>
      <c r="AN485" s="5">
        <f t="shared" ref="AN485" si="2086">SUM(AL485:AM485)</f>
        <v>485</v>
      </c>
      <c r="AO485" s="95"/>
    </row>
    <row r="486" spans="1:41" ht="31.5" outlineLevel="2" collapsed="1" x14ac:dyDescent="0.25">
      <c r="A486" s="102" t="s">
        <v>84</v>
      </c>
      <c r="B486" s="102"/>
      <c r="C486" s="18" t="s">
        <v>85</v>
      </c>
      <c r="D486" s="4">
        <f>D487+D502+D508+D512</f>
        <v>6267.701</v>
      </c>
      <c r="E486" s="4">
        <f t="shared" ref="E486:AH486" si="2087">E487+E502+E508+E512</f>
        <v>1306</v>
      </c>
      <c r="F486" s="4">
        <f t="shared" si="2087"/>
        <v>7573.701</v>
      </c>
      <c r="G486" s="4">
        <f t="shared" si="2087"/>
        <v>1080.72855</v>
      </c>
      <c r="H486" s="4">
        <f t="shared" si="2087"/>
        <v>8654.4295499999989</v>
      </c>
      <c r="I486" s="4">
        <f t="shared" si="2087"/>
        <v>621.49476000000004</v>
      </c>
      <c r="J486" s="4">
        <f t="shared" si="2087"/>
        <v>9275.9243100000003</v>
      </c>
      <c r="K486" s="4">
        <f t="shared" ref="K486:L486" si="2088">K487+K502+K508+K512</f>
        <v>0</v>
      </c>
      <c r="L486" s="4">
        <f t="shared" si="2088"/>
        <v>9275.9243100000003</v>
      </c>
      <c r="M486" s="4">
        <f t="shared" ref="M486:N486" si="2089">M487+M502+M508+M512</f>
        <v>48.999999999999943</v>
      </c>
      <c r="N486" s="4">
        <f t="shared" si="2089"/>
        <v>9324.9243100000003</v>
      </c>
      <c r="O486" s="4">
        <f t="shared" ref="O486:P486" si="2090">O487+O502+O508+O512</f>
        <v>5216.9580800000003</v>
      </c>
      <c r="P486" s="4">
        <f t="shared" si="2090"/>
        <v>14541.882390000001</v>
      </c>
      <c r="Q486" s="4">
        <f t="shared" si="2087"/>
        <v>5510.7</v>
      </c>
      <c r="R486" s="4">
        <f t="shared" si="2087"/>
        <v>1306</v>
      </c>
      <c r="S486" s="4">
        <f t="shared" si="2087"/>
        <v>6816.7</v>
      </c>
      <c r="T486" s="4">
        <f t="shared" si="2087"/>
        <v>0</v>
      </c>
      <c r="U486" s="4">
        <f t="shared" si="2087"/>
        <v>6816.7</v>
      </c>
      <c r="V486" s="4">
        <f t="shared" si="2087"/>
        <v>0</v>
      </c>
      <c r="W486" s="4">
        <f t="shared" si="2087"/>
        <v>6816.7</v>
      </c>
      <c r="X486" s="4">
        <f t="shared" si="2087"/>
        <v>0</v>
      </c>
      <c r="Y486" s="4">
        <f t="shared" si="2087"/>
        <v>6816.7</v>
      </c>
      <c r="Z486" s="4">
        <f t="shared" ref="Z486:AA486" si="2091">Z487+Z502+Z508+Z512</f>
        <v>0</v>
      </c>
      <c r="AA486" s="4">
        <f t="shared" si="2091"/>
        <v>6816.7</v>
      </c>
      <c r="AB486" s="4">
        <f t="shared" ref="AB486:AC486" si="2092">AB487+AB502+AB508+AB512</f>
        <v>0</v>
      </c>
      <c r="AC486" s="4">
        <f t="shared" si="2092"/>
        <v>6816.7</v>
      </c>
      <c r="AD486" s="4">
        <f t="shared" si="2087"/>
        <v>5510.7</v>
      </c>
      <c r="AE486" s="4">
        <f t="shared" si="2087"/>
        <v>1100</v>
      </c>
      <c r="AF486" s="4">
        <f t="shared" si="2087"/>
        <v>6610.7</v>
      </c>
      <c r="AG486" s="4">
        <f t="shared" si="2087"/>
        <v>0</v>
      </c>
      <c r="AH486" s="4">
        <f t="shared" si="2087"/>
        <v>6610.7</v>
      </c>
      <c r="AI486" s="4">
        <f t="shared" ref="AI486:AN486" si="2093">AI487+AI502+AI508+AI512</f>
        <v>0</v>
      </c>
      <c r="AJ486" s="4">
        <f t="shared" si="2093"/>
        <v>6610.7</v>
      </c>
      <c r="AK486" s="4">
        <f t="shared" si="2093"/>
        <v>0</v>
      </c>
      <c r="AL486" s="4">
        <f t="shared" si="2093"/>
        <v>6610.7</v>
      </c>
      <c r="AM486" s="4">
        <f t="shared" si="2093"/>
        <v>0</v>
      </c>
      <c r="AN486" s="4">
        <f t="shared" si="2093"/>
        <v>6610.7</v>
      </c>
      <c r="AO486" s="95"/>
    </row>
    <row r="487" spans="1:41" ht="31.5" outlineLevel="3" x14ac:dyDescent="0.25">
      <c r="A487" s="102" t="s">
        <v>86</v>
      </c>
      <c r="B487" s="102"/>
      <c r="C487" s="18" t="s">
        <v>87</v>
      </c>
      <c r="D487" s="4">
        <f t="shared" ref="D487:AM488" si="2094">D488</f>
        <v>2425</v>
      </c>
      <c r="E487" s="4">
        <f t="shared" si="2094"/>
        <v>1306</v>
      </c>
      <c r="F487" s="4">
        <f t="shared" si="2094"/>
        <v>3731</v>
      </c>
      <c r="G487" s="4">
        <f t="shared" si="2094"/>
        <v>1080.72855</v>
      </c>
      <c r="H487" s="4">
        <f t="shared" si="2094"/>
        <v>4811.7285499999998</v>
      </c>
      <c r="I487" s="4">
        <f t="shared" si="2094"/>
        <v>621.49476000000004</v>
      </c>
      <c r="J487" s="4">
        <f t="shared" si="2094"/>
        <v>5433.2233100000003</v>
      </c>
      <c r="K487" s="4">
        <f t="shared" si="2094"/>
        <v>0</v>
      </c>
      <c r="L487" s="4">
        <f t="shared" si="2094"/>
        <v>5433.2233100000003</v>
      </c>
      <c r="M487" s="4">
        <f t="shared" si="2094"/>
        <v>-392.54800000000006</v>
      </c>
      <c r="N487" s="4">
        <f t="shared" si="2094"/>
        <v>5040.6753100000005</v>
      </c>
      <c r="O487" s="4">
        <f t="shared" si="2094"/>
        <v>5216.9580800000003</v>
      </c>
      <c r="P487" s="4">
        <f t="shared" si="2094"/>
        <v>10257.633390000001</v>
      </c>
      <c r="Q487" s="4">
        <f t="shared" si="2094"/>
        <v>2140</v>
      </c>
      <c r="R487" s="4">
        <f t="shared" si="2094"/>
        <v>1306</v>
      </c>
      <c r="S487" s="4">
        <f t="shared" si="2094"/>
        <v>3446</v>
      </c>
      <c r="T487" s="4">
        <f t="shared" si="2094"/>
        <v>0</v>
      </c>
      <c r="U487" s="4">
        <f t="shared" si="2094"/>
        <v>3446</v>
      </c>
      <c r="V487" s="4">
        <f t="shared" si="2094"/>
        <v>0</v>
      </c>
      <c r="W487" s="4">
        <f t="shared" si="2094"/>
        <v>3446</v>
      </c>
      <c r="X487" s="4">
        <f t="shared" si="2094"/>
        <v>0</v>
      </c>
      <c r="Y487" s="4">
        <f t="shared" si="2094"/>
        <v>3446</v>
      </c>
      <c r="Z487" s="4">
        <f t="shared" si="2094"/>
        <v>0</v>
      </c>
      <c r="AA487" s="4">
        <f t="shared" si="2094"/>
        <v>3446</v>
      </c>
      <c r="AB487" s="4">
        <f t="shared" si="2094"/>
        <v>0</v>
      </c>
      <c r="AC487" s="4">
        <f t="shared" si="2094"/>
        <v>3446</v>
      </c>
      <c r="AD487" s="4">
        <f t="shared" si="2094"/>
        <v>2140</v>
      </c>
      <c r="AE487" s="4">
        <f t="shared" si="2094"/>
        <v>1100</v>
      </c>
      <c r="AF487" s="4">
        <f t="shared" si="2094"/>
        <v>3240</v>
      </c>
      <c r="AG487" s="4">
        <f t="shared" si="2094"/>
        <v>0</v>
      </c>
      <c r="AH487" s="4">
        <f t="shared" si="2094"/>
        <v>3240</v>
      </c>
      <c r="AI487" s="4">
        <f t="shared" si="2094"/>
        <v>0</v>
      </c>
      <c r="AJ487" s="4">
        <f t="shared" ref="AJ487" si="2095">AJ488</f>
        <v>3240</v>
      </c>
      <c r="AK487" s="4">
        <f t="shared" si="2094"/>
        <v>0</v>
      </c>
      <c r="AL487" s="4">
        <f t="shared" ref="AL487" si="2096">AL488</f>
        <v>3240</v>
      </c>
      <c r="AM487" s="4">
        <f t="shared" si="2094"/>
        <v>0</v>
      </c>
      <c r="AN487" s="4">
        <f t="shared" ref="AN487" si="2097">AN488</f>
        <v>3240</v>
      </c>
      <c r="AO487" s="95"/>
    </row>
    <row r="488" spans="1:41" ht="31.5" outlineLevel="4" x14ac:dyDescent="0.25">
      <c r="A488" s="102" t="s">
        <v>88</v>
      </c>
      <c r="B488" s="102"/>
      <c r="C488" s="18" t="s">
        <v>89</v>
      </c>
      <c r="D488" s="4">
        <f t="shared" si="2094"/>
        <v>2425</v>
      </c>
      <c r="E488" s="4">
        <f>E489+E496</f>
        <v>1306</v>
      </c>
      <c r="F488" s="4">
        <f t="shared" ref="F488" si="2098">F489+F496</f>
        <v>3731</v>
      </c>
      <c r="G488" s="4">
        <f>G489+G496+G498+G500</f>
        <v>1080.72855</v>
      </c>
      <c r="H488" s="4">
        <f t="shared" ref="H488" si="2099">H489+H496+H498+H500</f>
        <v>4811.7285499999998</v>
      </c>
      <c r="I488" s="4">
        <f>I489+I496+I498+I500</f>
        <v>621.49476000000004</v>
      </c>
      <c r="J488" s="4">
        <f t="shared" ref="J488:L488" si="2100">J489+J496+J498+J500</f>
        <v>5433.2233100000003</v>
      </c>
      <c r="K488" s="4">
        <f t="shared" si="2100"/>
        <v>0</v>
      </c>
      <c r="L488" s="4">
        <f t="shared" si="2100"/>
        <v>5433.2233100000003</v>
      </c>
      <c r="M488" s="4">
        <f>M489+M496+M498+M500+M492</f>
        <v>-392.54800000000006</v>
      </c>
      <c r="N488" s="4">
        <f t="shared" ref="N488:AN488" si="2101">N489+N496+N498+N500+N492</f>
        <v>5040.6753100000005</v>
      </c>
      <c r="O488" s="4">
        <f>O489+O496+O498+O500+O492+O494</f>
        <v>5216.9580800000003</v>
      </c>
      <c r="P488" s="4">
        <f>P489+P496+P498+P500+P492+P494</f>
        <v>10257.633390000001</v>
      </c>
      <c r="Q488" s="4">
        <f t="shared" si="2101"/>
        <v>2140</v>
      </c>
      <c r="R488" s="4">
        <f t="shared" si="2101"/>
        <v>1306</v>
      </c>
      <c r="S488" s="4">
        <f t="shared" si="2101"/>
        <v>3446</v>
      </c>
      <c r="T488" s="4">
        <f t="shared" si="2101"/>
        <v>0</v>
      </c>
      <c r="U488" s="4">
        <f t="shared" si="2101"/>
        <v>3446</v>
      </c>
      <c r="V488" s="4">
        <f t="shared" si="2101"/>
        <v>0</v>
      </c>
      <c r="W488" s="4">
        <f t="shared" si="2101"/>
        <v>3446</v>
      </c>
      <c r="X488" s="4">
        <f t="shared" si="2101"/>
        <v>0</v>
      </c>
      <c r="Y488" s="4">
        <f t="shared" si="2101"/>
        <v>3446</v>
      </c>
      <c r="Z488" s="4">
        <f t="shared" si="2101"/>
        <v>0</v>
      </c>
      <c r="AA488" s="4">
        <f t="shared" si="2101"/>
        <v>3446</v>
      </c>
      <c r="AB488" s="4">
        <f t="shared" ref="AB488:AC488" si="2102">AB489+AB496+AB498+AB500+AB492</f>
        <v>0</v>
      </c>
      <c r="AC488" s="4">
        <f t="shared" si="2102"/>
        <v>3446</v>
      </c>
      <c r="AD488" s="4">
        <f t="shared" si="2101"/>
        <v>2140</v>
      </c>
      <c r="AE488" s="4">
        <f t="shared" si="2101"/>
        <v>1100</v>
      </c>
      <c r="AF488" s="4">
        <f t="shared" si="2101"/>
        <v>3240</v>
      </c>
      <c r="AG488" s="4">
        <f t="shared" si="2101"/>
        <v>0</v>
      </c>
      <c r="AH488" s="4">
        <f t="shared" si="2101"/>
        <v>3240</v>
      </c>
      <c r="AI488" s="4">
        <f t="shared" si="2101"/>
        <v>0</v>
      </c>
      <c r="AJ488" s="4">
        <f t="shared" si="2101"/>
        <v>3240</v>
      </c>
      <c r="AK488" s="4">
        <f t="shared" si="2101"/>
        <v>0</v>
      </c>
      <c r="AL488" s="4">
        <f t="shared" si="2101"/>
        <v>3240</v>
      </c>
      <c r="AM488" s="4">
        <f t="shared" si="2101"/>
        <v>0</v>
      </c>
      <c r="AN488" s="4">
        <f t="shared" si="2101"/>
        <v>3240</v>
      </c>
      <c r="AO488" s="95"/>
    </row>
    <row r="489" spans="1:41" ht="31.5" hidden="1" outlineLevel="5" x14ac:dyDescent="0.25">
      <c r="A489" s="102" t="s">
        <v>90</v>
      </c>
      <c r="B489" s="102"/>
      <c r="C489" s="18" t="s">
        <v>91</v>
      </c>
      <c r="D489" s="4">
        <f>D490+D491</f>
        <v>2425</v>
      </c>
      <c r="E489" s="4">
        <f t="shared" ref="E489:L489" si="2103">E490+E491</f>
        <v>0</v>
      </c>
      <c r="F489" s="4">
        <f t="shared" si="2103"/>
        <v>2425</v>
      </c>
      <c r="G489" s="4">
        <f t="shared" si="2103"/>
        <v>0</v>
      </c>
      <c r="H489" s="4">
        <f t="shared" si="2103"/>
        <v>2425</v>
      </c>
      <c r="I489" s="4">
        <f t="shared" si="2103"/>
        <v>0</v>
      </c>
      <c r="J489" s="4">
        <f t="shared" si="2103"/>
        <v>2425</v>
      </c>
      <c r="K489" s="4">
        <f t="shared" si="2103"/>
        <v>0</v>
      </c>
      <c r="L489" s="4">
        <f t="shared" si="2103"/>
        <v>2425</v>
      </c>
      <c r="M489" s="4">
        <f t="shared" ref="M489:N489" si="2104">M490+M491</f>
        <v>122.87629</v>
      </c>
      <c r="N489" s="4">
        <f t="shared" si="2104"/>
        <v>2547.8762900000002</v>
      </c>
      <c r="O489" s="4">
        <f t="shared" ref="O489:P489" si="2105">O490+O491</f>
        <v>0</v>
      </c>
      <c r="P489" s="4">
        <f t="shared" si="2105"/>
        <v>2547.8762900000002</v>
      </c>
      <c r="Q489" s="4">
        <f>Q490+Q491</f>
        <v>2140</v>
      </c>
      <c r="R489" s="4">
        <f t="shared" ref="R489:Y489" si="2106">R490+R491</f>
        <v>0</v>
      </c>
      <c r="S489" s="4">
        <f t="shared" si="2106"/>
        <v>2140</v>
      </c>
      <c r="T489" s="4">
        <f t="shared" si="2106"/>
        <v>0</v>
      </c>
      <c r="U489" s="4">
        <f t="shared" si="2106"/>
        <v>2140</v>
      </c>
      <c r="V489" s="4">
        <f t="shared" si="2106"/>
        <v>0</v>
      </c>
      <c r="W489" s="4">
        <f t="shared" si="2106"/>
        <v>2140</v>
      </c>
      <c r="X489" s="4">
        <f t="shared" si="2106"/>
        <v>0</v>
      </c>
      <c r="Y489" s="4">
        <f t="shared" si="2106"/>
        <v>2140</v>
      </c>
      <c r="Z489" s="4">
        <f t="shared" ref="Z489:AA489" si="2107">Z490+Z491</f>
        <v>0</v>
      </c>
      <c r="AA489" s="4">
        <f t="shared" si="2107"/>
        <v>2140</v>
      </c>
      <c r="AB489" s="4">
        <f t="shared" ref="AB489:AC489" si="2108">AB490+AB491</f>
        <v>0</v>
      </c>
      <c r="AC489" s="4">
        <f t="shared" si="2108"/>
        <v>2140</v>
      </c>
      <c r="AD489" s="4">
        <f>AD490+AD491</f>
        <v>2140</v>
      </c>
      <c r="AE489" s="4">
        <f t="shared" ref="AE489:AH489" si="2109">AE490+AE491</f>
        <v>0</v>
      </c>
      <c r="AF489" s="4">
        <f t="shared" si="2109"/>
        <v>2140</v>
      </c>
      <c r="AG489" s="4">
        <f t="shared" si="2109"/>
        <v>0</v>
      </c>
      <c r="AH489" s="4">
        <f t="shared" si="2109"/>
        <v>2140</v>
      </c>
      <c r="AI489" s="4">
        <f t="shared" ref="AI489:AN489" si="2110">AI490+AI491</f>
        <v>0</v>
      </c>
      <c r="AJ489" s="4">
        <f t="shared" si="2110"/>
        <v>2140</v>
      </c>
      <c r="AK489" s="4">
        <f t="shared" si="2110"/>
        <v>0</v>
      </c>
      <c r="AL489" s="4">
        <f t="shared" si="2110"/>
        <v>2140</v>
      </c>
      <c r="AM489" s="4">
        <f t="shared" si="2110"/>
        <v>0</v>
      </c>
      <c r="AN489" s="4">
        <f t="shared" si="2110"/>
        <v>2140</v>
      </c>
      <c r="AO489" s="95"/>
    </row>
    <row r="490" spans="1:41" ht="31.5" hidden="1" outlineLevel="7" x14ac:dyDescent="0.25">
      <c r="A490" s="103" t="s">
        <v>90</v>
      </c>
      <c r="B490" s="103" t="s">
        <v>11</v>
      </c>
      <c r="C490" s="17" t="s">
        <v>12</v>
      </c>
      <c r="D490" s="5">
        <v>50</v>
      </c>
      <c r="E490" s="5"/>
      <c r="F490" s="5">
        <f t="shared" ref="F490:F491" si="2111">SUM(D490:E490)</f>
        <v>50</v>
      </c>
      <c r="G490" s="5"/>
      <c r="H490" s="5">
        <f t="shared" ref="H490:H491" si="2112">SUM(F490:G490)</f>
        <v>50</v>
      </c>
      <c r="I490" s="5"/>
      <c r="J490" s="5">
        <f t="shared" ref="J490:J491" si="2113">SUM(H490:I490)</f>
        <v>50</v>
      </c>
      <c r="K490" s="5"/>
      <c r="L490" s="5">
        <f t="shared" ref="L490:L491" si="2114">SUM(J490:K490)</f>
        <v>50</v>
      </c>
      <c r="M490" s="5"/>
      <c r="N490" s="5">
        <f t="shared" ref="N490:N491" si="2115">SUM(L490:M490)</f>
        <v>50</v>
      </c>
      <c r="O490" s="5"/>
      <c r="P490" s="5">
        <f t="shared" ref="P490:P491" si="2116">SUM(N490:O490)</f>
        <v>50</v>
      </c>
      <c r="Q490" s="5">
        <v>40</v>
      </c>
      <c r="R490" s="5"/>
      <c r="S490" s="5">
        <f t="shared" ref="S490:S491" si="2117">SUM(Q490:R490)</f>
        <v>40</v>
      </c>
      <c r="T490" s="5"/>
      <c r="U490" s="5">
        <f t="shared" ref="U490:U491" si="2118">SUM(S490:T490)</f>
        <v>40</v>
      </c>
      <c r="V490" s="5"/>
      <c r="W490" s="5">
        <f t="shared" ref="W490:W491" si="2119">SUM(U490:V490)</f>
        <v>40</v>
      </c>
      <c r="X490" s="5"/>
      <c r="Y490" s="5">
        <f t="shared" ref="Y490:Y491" si="2120">SUM(W490:X490)</f>
        <v>40</v>
      </c>
      <c r="Z490" s="5"/>
      <c r="AA490" s="5">
        <f t="shared" ref="AA490:AA491" si="2121">SUM(Y490:Z490)</f>
        <v>40</v>
      </c>
      <c r="AB490" s="5"/>
      <c r="AC490" s="5">
        <f t="shared" ref="AC490:AC491" si="2122">SUM(AA490:AB490)</f>
        <v>40</v>
      </c>
      <c r="AD490" s="5">
        <v>40</v>
      </c>
      <c r="AE490" s="5"/>
      <c r="AF490" s="5">
        <f t="shared" ref="AF490:AF491" si="2123">SUM(AD490:AE490)</f>
        <v>40</v>
      </c>
      <c r="AG490" s="5"/>
      <c r="AH490" s="5">
        <f t="shared" ref="AH490:AH491" si="2124">SUM(AF490:AG490)</f>
        <v>40</v>
      </c>
      <c r="AI490" s="5"/>
      <c r="AJ490" s="5">
        <f t="shared" ref="AJ490:AJ491" si="2125">SUM(AH490:AI490)</f>
        <v>40</v>
      </c>
      <c r="AK490" s="5"/>
      <c r="AL490" s="5">
        <f t="shared" ref="AL490:AL491" si="2126">SUM(AJ490:AK490)</f>
        <v>40</v>
      </c>
      <c r="AM490" s="5"/>
      <c r="AN490" s="5">
        <f t="shared" ref="AN490:AN491" si="2127">SUM(AL490:AM490)</f>
        <v>40</v>
      </c>
      <c r="AO490" s="95"/>
    </row>
    <row r="491" spans="1:41" ht="31.5" hidden="1" outlineLevel="7" x14ac:dyDescent="0.25">
      <c r="A491" s="103" t="s">
        <v>90</v>
      </c>
      <c r="B491" s="103" t="s">
        <v>92</v>
      </c>
      <c r="C491" s="17" t="s">
        <v>93</v>
      </c>
      <c r="D491" s="5">
        <v>2375</v>
      </c>
      <c r="E491" s="5"/>
      <c r="F491" s="5">
        <f t="shared" si="2111"/>
        <v>2375</v>
      </c>
      <c r="G491" s="5"/>
      <c r="H491" s="5">
        <f t="shared" si="2112"/>
        <v>2375</v>
      </c>
      <c r="I491" s="5"/>
      <c r="J491" s="5">
        <f t="shared" si="2113"/>
        <v>2375</v>
      </c>
      <c r="K491" s="5"/>
      <c r="L491" s="5">
        <f t="shared" si="2114"/>
        <v>2375</v>
      </c>
      <c r="M491" s="5">
        <v>122.87629</v>
      </c>
      <c r="N491" s="5">
        <f t="shared" si="2115"/>
        <v>2497.8762900000002</v>
      </c>
      <c r="O491" s="5"/>
      <c r="P491" s="5">
        <f t="shared" si="2116"/>
        <v>2497.8762900000002</v>
      </c>
      <c r="Q491" s="5">
        <v>2100</v>
      </c>
      <c r="R491" s="5"/>
      <c r="S491" s="5">
        <f t="shared" si="2117"/>
        <v>2100</v>
      </c>
      <c r="T491" s="5"/>
      <c r="U491" s="5">
        <f t="shared" si="2118"/>
        <v>2100</v>
      </c>
      <c r="V491" s="5"/>
      <c r="W491" s="5">
        <f t="shared" si="2119"/>
        <v>2100</v>
      </c>
      <c r="X491" s="5"/>
      <c r="Y491" s="5">
        <f t="shared" si="2120"/>
        <v>2100</v>
      </c>
      <c r="Z491" s="5"/>
      <c r="AA491" s="5">
        <f t="shared" si="2121"/>
        <v>2100</v>
      </c>
      <c r="AB491" s="5"/>
      <c r="AC491" s="5">
        <f t="shared" si="2122"/>
        <v>2100</v>
      </c>
      <c r="AD491" s="5">
        <v>2100</v>
      </c>
      <c r="AE491" s="5"/>
      <c r="AF491" s="5">
        <f t="shared" si="2123"/>
        <v>2100</v>
      </c>
      <c r="AG491" s="5"/>
      <c r="AH491" s="5">
        <f t="shared" si="2124"/>
        <v>2100</v>
      </c>
      <c r="AI491" s="5"/>
      <c r="AJ491" s="5">
        <f t="shared" si="2125"/>
        <v>2100</v>
      </c>
      <c r="AK491" s="5"/>
      <c r="AL491" s="5">
        <f t="shared" si="2126"/>
        <v>2100</v>
      </c>
      <c r="AM491" s="5"/>
      <c r="AN491" s="5">
        <f t="shared" si="2127"/>
        <v>2100</v>
      </c>
      <c r="AO491" s="95"/>
    </row>
    <row r="492" spans="1:41" ht="31.5" hidden="1" outlineLevel="7" x14ac:dyDescent="0.2">
      <c r="A492" s="7" t="s">
        <v>804</v>
      </c>
      <c r="B492" s="7"/>
      <c r="C492" s="31" t="s">
        <v>805</v>
      </c>
      <c r="D492" s="5"/>
      <c r="E492" s="5"/>
      <c r="F492" s="5"/>
      <c r="G492" s="5"/>
      <c r="H492" s="5"/>
      <c r="I492" s="5"/>
      <c r="J492" s="5"/>
      <c r="K492" s="5"/>
      <c r="L492" s="5"/>
      <c r="M492" s="35">
        <f t="shared" ref="D492:AM500" si="2128">M493</f>
        <v>49</v>
      </c>
      <c r="N492" s="35">
        <f t="shared" si="2128"/>
        <v>49</v>
      </c>
      <c r="O492" s="35">
        <f t="shared" si="2128"/>
        <v>0</v>
      </c>
      <c r="P492" s="35">
        <f t="shared" si="2128"/>
        <v>49</v>
      </c>
      <c r="Q492" s="5"/>
      <c r="R492" s="5"/>
      <c r="S492" s="5"/>
      <c r="T492" s="5"/>
      <c r="U492" s="5"/>
      <c r="V492" s="5"/>
      <c r="W492" s="5"/>
      <c r="X492" s="5"/>
      <c r="Y492" s="5"/>
      <c r="Z492" s="5"/>
      <c r="AA492" s="5"/>
      <c r="AB492" s="5"/>
      <c r="AC492" s="5"/>
      <c r="AD492" s="5"/>
      <c r="AE492" s="5"/>
      <c r="AF492" s="5"/>
      <c r="AG492" s="5"/>
      <c r="AH492" s="5"/>
      <c r="AI492" s="5"/>
      <c r="AJ492" s="5"/>
      <c r="AK492" s="5"/>
      <c r="AL492" s="5"/>
      <c r="AM492" s="5"/>
      <c r="AN492" s="5"/>
      <c r="AO492" s="95"/>
    </row>
    <row r="493" spans="1:41" ht="31.5" hidden="1" outlineLevel="7" x14ac:dyDescent="0.2">
      <c r="A493" s="6" t="s">
        <v>804</v>
      </c>
      <c r="B493" s="6" t="s">
        <v>92</v>
      </c>
      <c r="C493" s="19" t="s">
        <v>584</v>
      </c>
      <c r="D493" s="5"/>
      <c r="E493" s="5"/>
      <c r="F493" s="5"/>
      <c r="G493" s="5"/>
      <c r="H493" s="5"/>
      <c r="I493" s="5"/>
      <c r="J493" s="5"/>
      <c r="K493" s="5"/>
      <c r="L493" s="5"/>
      <c r="M493" s="15">
        <v>49</v>
      </c>
      <c r="N493" s="15">
        <f>SUM(L493:M493)</f>
        <v>49</v>
      </c>
      <c r="O493" s="15"/>
      <c r="P493" s="15">
        <f>SUM(N493:O493)</f>
        <v>49</v>
      </c>
      <c r="Q493" s="5"/>
      <c r="R493" s="5"/>
      <c r="S493" s="5"/>
      <c r="T493" s="5"/>
      <c r="U493" s="5"/>
      <c r="V493" s="5"/>
      <c r="W493" s="5"/>
      <c r="X493" s="5"/>
      <c r="Y493" s="5"/>
      <c r="Z493" s="5"/>
      <c r="AA493" s="5"/>
      <c r="AB493" s="5"/>
      <c r="AC493" s="5"/>
      <c r="AD493" s="5"/>
      <c r="AE493" s="5"/>
      <c r="AF493" s="5"/>
      <c r="AG493" s="5"/>
      <c r="AH493" s="5"/>
      <c r="AI493" s="5"/>
      <c r="AJ493" s="5"/>
      <c r="AK493" s="5"/>
      <c r="AL493" s="5"/>
      <c r="AM493" s="5"/>
      <c r="AN493" s="5"/>
      <c r="AO493" s="95"/>
    </row>
    <row r="494" spans="1:41" ht="31.5" outlineLevel="7" x14ac:dyDescent="0.2">
      <c r="A494" s="7" t="s">
        <v>804</v>
      </c>
      <c r="B494" s="7"/>
      <c r="C494" s="31" t="s">
        <v>879</v>
      </c>
      <c r="D494" s="5"/>
      <c r="E494" s="5"/>
      <c r="F494" s="5"/>
      <c r="G494" s="5"/>
      <c r="H494" s="5"/>
      <c r="I494" s="5"/>
      <c r="J494" s="5"/>
      <c r="K494" s="5"/>
      <c r="L494" s="5"/>
      <c r="M494" s="15"/>
      <c r="N494" s="15"/>
      <c r="O494" s="35">
        <f t="shared" si="2128"/>
        <v>245</v>
      </c>
      <c r="P494" s="35">
        <f t="shared" si="2128"/>
        <v>245</v>
      </c>
      <c r="Q494" s="5"/>
      <c r="R494" s="5"/>
      <c r="S494" s="5"/>
      <c r="T494" s="5"/>
      <c r="U494" s="5"/>
      <c r="V494" s="5"/>
      <c r="W494" s="5"/>
      <c r="X494" s="5"/>
      <c r="Y494" s="5"/>
      <c r="Z494" s="5"/>
      <c r="AA494" s="5"/>
      <c r="AB494" s="5"/>
      <c r="AC494" s="5"/>
      <c r="AD494" s="5"/>
      <c r="AE494" s="5"/>
      <c r="AF494" s="5"/>
      <c r="AG494" s="5"/>
      <c r="AH494" s="5"/>
      <c r="AI494" s="5"/>
      <c r="AJ494" s="5"/>
      <c r="AK494" s="5"/>
      <c r="AL494" s="5"/>
      <c r="AM494" s="5"/>
      <c r="AN494" s="5"/>
      <c r="AO494" s="95"/>
    </row>
    <row r="495" spans="1:41" ht="31.5" outlineLevel="7" x14ac:dyDescent="0.2">
      <c r="A495" s="6" t="s">
        <v>804</v>
      </c>
      <c r="B495" s="6" t="s">
        <v>92</v>
      </c>
      <c r="C495" s="19" t="s">
        <v>584</v>
      </c>
      <c r="D495" s="5"/>
      <c r="E495" s="5"/>
      <c r="F495" s="5"/>
      <c r="G495" s="5"/>
      <c r="H495" s="5"/>
      <c r="I495" s="5"/>
      <c r="J495" s="5"/>
      <c r="K495" s="5"/>
      <c r="L495" s="5"/>
      <c r="M495" s="15"/>
      <c r="N495" s="15"/>
      <c r="O495" s="15">
        <v>245</v>
      </c>
      <c r="P495" s="15">
        <f>SUM(N495:O495)</f>
        <v>245</v>
      </c>
      <c r="Q495" s="5"/>
      <c r="R495" s="5"/>
      <c r="S495" s="5"/>
      <c r="T495" s="5"/>
      <c r="U495" s="5"/>
      <c r="V495" s="5"/>
      <c r="W495" s="5"/>
      <c r="X495" s="5"/>
      <c r="Y495" s="5"/>
      <c r="Z495" s="5"/>
      <c r="AA495" s="5"/>
      <c r="AB495" s="5"/>
      <c r="AC495" s="5"/>
      <c r="AD495" s="5"/>
      <c r="AE495" s="5"/>
      <c r="AF495" s="5"/>
      <c r="AG495" s="5"/>
      <c r="AH495" s="5"/>
      <c r="AI495" s="5"/>
      <c r="AJ495" s="5"/>
      <c r="AK495" s="5"/>
      <c r="AL495" s="5"/>
      <c r="AM495" s="5"/>
      <c r="AN495" s="5"/>
      <c r="AO495" s="95"/>
    </row>
    <row r="496" spans="1:41" ht="31.5" hidden="1" outlineLevel="7" x14ac:dyDescent="0.2">
      <c r="A496" s="7" t="s">
        <v>643</v>
      </c>
      <c r="B496" s="7"/>
      <c r="C496" s="31" t="s">
        <v>665</v>
      </c>
      <c r="D496" s="4">
        <f t="shared" si="2128"/>
        <v>0</v>
      </c>
      <c r="E496" s="4">
        <f t="shared" si="2128"/>
        <v>1306</v>
      </c>
      <c r="F496" s="4">
        <f t="shared" si="2128"/>
        <v>1306</v>
      </c>
      <c r="G496" s="4">
        <f t="shared" si="2128"/>
        <v>0</v>
      </c>
      <c r="H496" s="4">
        <f t="shared" si="2128"/>
        <v>1306</v>
      </c>
      <c r="I496" s="4">
        <f t="shared" si="2128"/>
        <v>0</v>
      </c>
      <c r="J496" s="4">
        <f t="shared" si="2128"/>
        <v>1306</v>
      </c>
      <c r="K496" s="4">
        <f t="shared" si="2128"/>
        <v>0</v>
      </c>
      <c r="L496" s="4">
        <f t="shared" si="2128"/>
        <v>1306</v>
      </c>
      <c r="M496" s="4">
        <f t="shared" si="2128"/>
        <v>0</v>
      </c>
      <c r="N496" s="4">
        <f t="shared" si="2128"/>
        <v>1306</v>
      </c>
      <c r="O496" s="4">
        <f t="shared" si="2128"/>
        <v>0</v>
      </c>
      <c r="P496" s="4">
        <f t="shared" si="2128"/>
        <v>1306</v>
      </c>
      <c r="Q496" s="4">
        <f t="shared" si="2128"/>
        <v>0</v>
      </c>
      <c r="R496" s="4">
        <f t="shared" si="2128"/>
        <v>1306</v>
      </c>
      <c r="S496" s="4">
        <f t="shared" si="2128"/>
        <v>1306</v>
      </c>
      <c r="T496" s="4">
        <f t="shared" si="2128"/>
        <v>0</v>
      </c>
      <c r="U496" s="4">
        <f t="shared" si="2128"/>
        <v>1306</v>
      </c>
      <c r="V496" s="4">
        <f t="shared" si="2128"/>
        <v>0</v>
      </c>
      <c r="W496" s="4">
        <f t="shared" si="2128"/>
        <v>1306</v>
      </c>
      <c r="X496" s="4">
        <f t="shared" si="2128"/>
        <v>0</v>
      </c>
      <c r="Y496" s="4">
        <f t="shared" si="2128"/>
        <v>1306</v>
      </c>
      <c r="Z496" s="4">
        <f t="shared" si="2128"/>
        <v>0</v>
      </c>
      <c r="AA496" s="4">
        <f t="shared" si="2128"/>
        <v>1306</v>
      </c>
      <c r="AB496" s="4">
        <f t="shared" si="2128"/>
        <v>0</v>
      </c>
      <c r="AC496" s="4">
        <f t="shared" si="2128"/>
        <v>1306</v>
      </c>
      <c r="AD496" s="4">
        <f t="shared" si="2128"/>
        <v>0</v>
      </c>
      <c r="AE496" s="4">
        <f t="shared" si="2128"/>
        <v>1100</v>
      </c>
      <c r="AF496" s="4">
        <f t="shared" si="2128"/>
        <v>1100</v>
      </c>
      <c r="AG496" s="4">
        <f t="shared" si="2128"/>
        <v>0</v>
      </c>
      <c r="AH496" s="4">
        <f t="shared" si="2128"/>
        <v>1100</v>
      </c>
      <c r="AI496" s="4">
        <f t="shared" si="2128"/>
        <v>0</v>
      </c>
      <c r="AJ496" s="4">
        <f t="shared" ref="AJ496" si="2129">AJ497</f>
        <v>1100</v>
      </c>
      <c r="AK496" s="4">
        <f t="shared" si="2128"/>
        <v>0</v>
      </c>
      <c r="AL496" s="4">
        <f t="shared" ref="AL496" si="2130">AL497</f>
        <v>1100</v>
      </c>
      <c r="AM496" s="4">
        <f t="shared" si="2128"/>
        <v>0</v>
      </c>
      <c r="AN496" s="4">
        <f t="shared" ref="AN496" si="2131">AN497</f>
        <v>1100</v>
      </c>
      <c r="AO496" s="95"/>
    </row>
    <row r="497" spans="1:41" ht="31.5" hidden="1" outlineLevel="7" x14ac:dyDescent="0.2">
      <c r="A497" s="6" t="s">
        <v>643</v>
      </c>
      <c r="B497" s="6" t="s">
        <v>92</v>
      </c>
      <c r="C497" s="19" t="s">
        <v>584</v>
      </c>
      <c r="D497" s="5"/>
      <c r="E497" s="5">
        <v>1306</v>
      </c>
      <c r="F497" s="5">
        <f>SUM(D497:E497)</f>
        <v>1306</v>
      </c>
      <c r="G497" s="5">
        <f>93+27.08095-120.08095</f>
        <v>0</v>
      </c>
      <c r="H497" s="5">
        <f>SUM(F497:G497)</f>
        <v>1306</v>
      </c>
      <c r="I497" s="5">
        <f>93+27.08095-120.08095</f>
        <v>0</v>
      </c>
      <c r="J497" s="5">
        <f>SUM(H497:I497)</f>
        <v>1306</v>
      </c>
      <c r="K497" s="5"/>
      <c r="L497" s="5">
        <f>SUM(J497:K497)</f>
        <v>1306</v>
      </c>
      <c r="M497" s="5"/>
      <c r="N497" s="5">
        <f>SUM(L497:M497)</f>
        <v>1306</v>
      </c>
      <c r="O497" s="5"/>
      <c r="P497" s="5">
        <f>SUM(N497:O497)</f>
        <v>1306</v>
      </c>
      <c r="Q497" s="5"/>
      <c r="R497" s="5">
        <v>1306</v>
      </c>
      <c r="S497" s="5">
        <f>SUM(Q497:R497)</f>
        <v>1306</v>
      </c>
      <c r="T497" s="5"/>
      <c r="U497" s="5">
        <f>SUM(S497:T497)</f>
        <v>1306</v>
      </c>
      <c r="V497" s="5">
        <f>93+27.08095-120.08095</f>
        <v>0</v>
      </c>
      <c r="W497" s="5">
        <f>SUM(U497:V497)</f>
        <v>1306</v>
      </c>
      <c r="X497" s="5"/>
      <c r="Y497" s="5">
        <f>SUM(W497:X497)</f>
        <v>1306</v>
      </c>
      <c r="Z497" s="5"/>
      <c r="AA497" s="5">
        <f>SUM(Y497:Z497)</f>
        <v>1306</v>
      </c>
      <c r="AB497" s="5"/>
      <c r="AC497" s="5">
        <f>SUM(AA497:AB497)</f>
        <v>1306</v>
      </c>
      <c r="AD497" s="5"/>
      <c r="AE497" s="5">
        <v>1100</v>
      </c>
      <c r="AF497" s="5">
        <f>SUM(AD497:AE497)</f>
        <v>1100</v>
      </c>
      <c r="AG497" s="5"/>
      <c r="AH497" s="5">
        <f>SUM(AF497:AG497)</f>
        <v>1100</v>
      </c>
      <c r="AI497" s="5"/>
      <c r="AJ497" s="5">
        <f>SUM(AH497:AI497)</f>
        <v>1100</v>
      </c>
      <c r="AK497" s="5"/>
      <c r="AL497" s="5">
        <f>SUM(AJ497:AK497)</f>
        <v>1100</v>
      </c>
      <c r="AM497" s="5"/>
      <c r="AN497" s="5">
        <f>SUM(AL497:AM497)</f>
        <v>1100</v>
      </c>
      <c r="AO497" s="95"/>
    </row>
    <row r="498" spans="1:41" ht="31.5" hidden="1" outlineLevel="7" x14ac:dyDescent="0.2">
      <c r="A498" s="7" t="s">
        <v>643</v>
      </c>
      <c r="B498" s="7"/>
      <c r="C498" s="31" t="s">
        <v>666</v>
      </c>
      <c r="D498" s="5"/>
      <c r="E498" s="5"/>
      <c r="F498" s="5"/>
      <c r="G498" s="4">
        <f t="shared" si="2128"/>
        <v>129.38094999999998</v>
      </c>
      <c r="H498" s="4">
        <f t="shared" si="2128"/>
        <v>129.38094999999998</v>
      </c>
      <c r="I498" s="4">
        <f t="shared" si="2128"/>
        <v>621.49476000000004</v>
      </c>
      <c r="J498" s="4">
        <f t="shared" si="2128"/>
        <v>750.87571000000003</v>
      </c>
      <c r="K498" s="4">
        <f t="shared" si="2128"/>
        <v>0</v>
      </c>
      <c r="L498" s="4">
        <f t="shared" si="2128"/>
        <v>750.87571000000003</v>
      </c>
      <c r="M498" s="4">
        <f t="shared" si="2128"/>
        <v>-564.42429000000004</v>
      </c>
      <c r="N498" s="4">
        <f t="shared" si="2128"/>
        <v>186.45141999999998</v>
      </c>
      <c r="O498" s="4">
        <f t="shared" si="2128"/>
        <v>0</v>
      </c>
      <c r="P498" s="4">
        <f t="shared" si="2128"/>
        <v>186.45141999999998</v>
      </c>
      <c r="Q498" s="5"/>
      <c r="R498" s="5"/>
      <c r="S498" s="5"/>
      <c r="T498" s="5"/>
      <c r="U498" s="5"/>
      <c r="V498" s="4">
        <f t="shared" si="2128"/>
        <v>0</v>
      </c>
      <c r="W498" s="4"/>
      <c r="X498" s="5"/>
      <c r="Y498" s="5"/>
      <c r="Z498" s="5"/>
      <c r="AA498" s="5"/>
      <c r="AB498" s="5"/>
      <c r="AC498" s="5"/>
      <c r="AD498" s="5"/>
      <c r="AE498" s="5"/>
      <c r="AF498" s="5"/>
      <c r="AG498" s="5"/>
      <c r="AH498" s="5"/>
      <c r="AI498" s="5"/>
      <c r="AJ498" s="5"/>
      <c r="AK498" s="5"/>
      <c r="AL498" s="5"/>
      <c r="AM498" s="5"/>
      <c r="AN498" s="5"/>
      <c r="AO498" s="95"/>
    </row>
    <row r="499" spans="1:41" ht="31.5" hidden="1" outlineLevel="7" x14ac:dyDescent="0.2">
      <c r="A499" s="6" t="s">
        <v>643</v>
      </c>
      <c r="B499" s="6" t="s">
        <v>92</v>
      </c>
      <c r="C499" s="19" t="s">
        <v>584</v>
      </c>
      <c r="D499" s="5"/>
      <c r="E499" s="5"/>
      <c r="F499" s="5"/>
      <c r="G499" s="5">
        <f>102.3+27.08095</f>
        <v>129.38094999999998</v>
      </c>
      <c r="H499" s="5">
        <f>SUM(F499:G499)</f>
        <v>129.38094999999998</v>
      </c>
      <c r="I499" s="5">
        <f>399.972+221.52276</f>
        <v>621.49476000000004</v>
      </c>
      <c r="J499" s="5">
        <f>SUM(H499:I499)</f>
        <v>750.87571000000003</v>
      </c>
      <c r="K499" s="5"/>
      <c r="L499" s="5">
        <f>SUM(J499:K499)</f>
        <v>750.87571000000003</v>
      </c>
      <c r="M499" s="5">
        <v>-564.42429000000004</v>
      </c>
      <c r="N499" s="5">
        <f>SUM(L499:M499)</f>
        <v>186.45141999999998</v>
      </c>
      <c r="O499" s="5"/>
      <c r="P499" s="5">
        <f>SUM(N499:O499)</f>
        <v>186.45141999999998</v>
      </c>
      <c r="Q499" s="5"/>
      <c r="R499" s="5"/>
      <c r="S499" s="5"/>
      <c r="T499" s="5"/>
      <c r="U499" s="5"/>
      <c r="V499" s="5"/>
      <c r="W499" s="5"/>
      <c r="X499" s="5"/>
      <c r="Y499" s="5"/>
      <c r="Z499" s="5"/>
      <c r="AA499" s="5"/>
      <c r="AB499" s="5"/>
      <c r="AC499" s="5"/>
      <c r="AD499" s="5"/>
      <c r="AE499" s="5"/>
      <c r="AF499" s="5"/>
      <c r="AG499" s="5"/>
      <c r="AH499" s="5"/>
      <c r="AI499" s="5"/>
      <c r="AJ499" s="5"/>
      <c r="AK499" s="5"/>
      <c r="AL499" s="5"/>
      <c r="AM499" s="5"/>
      <c r="AN499" s="5"/>
      <c r="AO499" s="95"/>
    </row>
    <row r="500" spans="1:41" ht="31.5" outlineLevel="7" x14ac:dyDescent="0.2">
      <c r="A500" s="7" t="s">
        <v>643</v>
      </c>
      <c r="B500" s="7"/>
      <c r="C500" s="31" t="s">
        <v>880</v>
      </c>
      <c r="D500" s="5"/>
      <c r="E500" s="5"/>
      <c r="F500" s="5"/>
      <c r="G500" s="4">
        <f t="shared" si="2128"/>
        <v>951.34760000000006</v>
      </c>
      <c r="H500" s="4">
        <f t="shared" si="2128"/>
        <v>951.34760000000006</v>
      </c>
      <c r="I500" s="4">
        <f t="shared" si="2128"/>
        <v>0</v>
      </c>
      <c r="J500" s="4">
        <f t="shared" si="2128"/>
        <v>951.34760000000006</v>
      </c>
      <c r="K500" s="5"/>
      <c r="L500" s="4">
        <f t="shared" si="2128"/>
        <v>951.34760000000006</v>
      </c>
      <c r="M500" s="5"/>
      <c r="N500" s="4">
        <f t="shared" si="2128"/>
        <v>951.34760000000006</v>
      </c>
      <c r="O500" s="4">
        <f t="shared" si="2128"/>
        <v>4971.9580800000003</v>
      </c>
      <c r="P500" s="4">
        <f t="shared" si="2128"/>
        <v>5923.3056800000004</v>
      </c>
      <c r="Q500" s="5"/>
      <c r="R500" s="5"/>
      <c r="S500" s="5"/>
      <c r="T500" s="5"/>
      <c r="U500" s="5"/>
      <c r="V500" s="4">
        <f t="shared" si="2128"/>
        <v>0</v>
      </c>
      <c r="W500" s="4">
        <f t="shared" si="2128"/>
        <v>0</v>
      </c>
      <c r="X500" s="5"/>
      <c r="Y500" s="5"/>
      <c r="Z500" s="5"/>
      <c r="AA500" s="5"/>
      <c r="AB500" s="5"/>
      <c r="AC500" s="5"/>
      <c r="AD500" s="5"/>
      <c r="AE500" s="5"/>
      <c r="AF500" s="5"/>
      <c r="AG500" s="5"/>
      <c r="AH500" s="5"/>
      <c r="AI500" s="5"/>
      <c r="AJ500" s="5"/>
      <c r="AK500" s="5"/>
      <c r="AL500" s="5"/>
      <c r="AM500" s="5"/>
      <c r="AN500" s="5"/>
      <c r="AO500" s="95"/>
    </row>
    <row r="501" spans="1:41" ht="31.5" outlineLevel="7" x14ac:dyDescent="0.2">
      <c r="A501" s="6" t="s">
        <v>643</v>
      </c>
      <c r="B501" s="6" t="s">
        <v>92</v>
      </c>
      <c r="C501" s="19" t="s">
        <v>584</v>
      </c>
      <c r="D501" s="5"/>
      <c r="E501" s="5"/>
      <c r="F501" s="5"/>
      <c r="G501" s="5">
        <f>734.7+216.6476</f>
        <v>951.34760000000006</v>
      </c>
      <c r="H501" s="5">
        <f>SUM(F501:G501)</f>
        <v>951.34760000000006</v>
      </c>
      <c r="I501" s="5"/>
      <c r="J501" s="5">
        <f>SUM(H501:I501)</f>
        <v>951.34760000000006</v>
      </c>
      <c r="K501" s="5"/>
      <c r="L501" s="5">
        <f>SUM(J501:K501)</f>
        <v>951.34760000000006</v>
      </c>
      <c r="M501" s="5"/>
      <c r="N501" s="5">
        <f>SUM(L501:M501)</f>
        <v>951.34760000000006</v>
      </c>
      <c r="O501" s="5">
        <v>4971.9580800000003</v>
      </c>
      <c r="P501" s="5">
        <f>SUM(N501:O501)</f>
        <v>5923.3056800000004</v>
      </c>
      <c r="Q501" s="5"/>
      <c r="R501" s="5"/>
      <c r="S501" s="5"/>
      <c r="T501" s="5"/>
      <c r="U501" s="5"/>
      <c r="V501" s="5"/>
      <c r="W501" s="5">
        <f>SUM(U501:V501)</f>
        <v>0</v>
      </c>
      <c r="X501" s="5"/>
      <c r="Y501" s="5"/>
      <c r="Z501" s="5"/>
      <c r="AA501" s="5"/>
      <c r="AB501" s="5"/>
      <c r="AC501" s="5"/>
      <c r="AD501" s="5"/>
      <c r="AE501" s="5"/>
      <c r="AF501" s="5"/>
      <c r="AG501" s="5"/>
      <c r="AH501" s="5"/>
      <c r="AI501" s="5"/>
      <c r="AJ501" s="5"/>
      <c r="AK501" s="5"/>
      <c r="AL501" s="5"/>
      <c r="AM501" s="5"/>
      <c r="AN501" s="5"/>
      <c r="AO501" s="95"/>
    </row>
    <row r="502" spans="1:41" ht="31.5" hidden="1" outlineLevel="3" x14ac:dyDescent="0.25">
      <c r="A502" s="102" t="s">
        <v>320</v>
      </c>
      <c r="B502" s="102"/>
      <c r="C502" s="18" t="s">
        <v>321</v>
      </c>
      <c r="D502" s="4">
        <f>D503</f>
        <v>2326.3000000000002</v>
      </c>
      <c r="E502" s="4">
        <f t="shared" ref="E502:P502" si="2132">E503</f>
        <v>0</v>
      </c>
      <c r="F502" s="4">
        <f t="shared" si="2132"/>
        <v>2326.3000000000002</v>
      </c>
      <c r="G502" s="4">
        <f t="shared" si="2132"/>
        <v>0</v>
      </c>
      <c r="H502" s="4">
        <f t="shared" si="2132"/>
        <v>2326.3000000000002</v>
      </c>
      <c r="I502" s="4">
        <f t="shared" si="2132"/>
        <v>0</v>
      </c>
      <c r="J502" s="4">
        <f t="shared" si="2132"/>
        <v>2326.3000000000002</v>
      </c>
      <c r="K502" s="4">
        <f t="shared" si="2132"/>
        <v>0</v>
      </c>
      <c r="L502" s="4">
        <f t="shared" si="2132"/>
        <v>2326.3000000000002</v>
      </c>
      <c r="M502" s="4">
        <f t="shared" si="2132"/>
        <v>276.37</v>
      </c>
      <c r="N502" s="4">
        <f t="shared" si="2132"/>
        <v>2602.67</v>
      </c>
      <c r="O502" s="4">
        <f t="shared" si="2132"/>
        <v>0</v>
      </c>
      <c r="P502" s="4">
        <f t="shared" si="2132"/>
        <v>2602.67</v>
      </c>
      <c r="Q502" s="4">
        <f>Q503</f>
        <v>2095</v>
      </c>
      <c r="R502" s="4">
        <f t="shared" ref="R502:AC502" si="2133">R503</f>
        <v>0</v>
      </c>
      <c r="S502" s="4">
        <f t="shared" si="2133"/>
        <v>2095</v>
      </c>
      <c r="T502" s="4">
        <f t="shared" si="2133"/>
        <v>0</v>
      </c>
      <c r="U502" s="4">
        <f t="shared" si="2133"/>
        <v>2095</v>
      </c>
      <c r="V502" s="4">
        <f t="shared" si="2133"/>
        <v>0</v>
      </c>
      <c r="W502" s="4">
        <f t="shared" si="2133"/>
        <v>2095</v>
      </c>
      <c r="X502" s="4">
        <f t="shared" si="2133"/>
        <v>0</v>
      </c>
      <c r="Y502" s="4">
        <f t="shared" si="2133"/>
        <v>2095</v>
      </c>
      <c r="Z502" s="4">
        <f t="shared" si="2133"/>
        <v>0</v>
      </c>
      <c r="AA502" s="4">
        <f t="shared" si="2133"/>
        <v>2095</v>
      </c>
      <c r="AB502" s="4">
        <f t="shared" si="2133"/>
        <v>0</v>
      </c>
      <c r="AC502" s="4">
        <f t="shared" si="2133"/>
        <v>2095</v>
      </c>
      <c r="AD502" s="4">
        <f>AD503</f>
        <v>2095</v>
      </c>
      <c r="AE502" s="4">
        <f t="shared" ref="AE502:AN502" si="2134">AE503</f>
        <v>0</v>
      </c>
      <c r="AF502" s="4">
        <f t="shared" si="2134"/>
        <v>2095</v>
      </c>
      <c r="AG502" s="4">
        <f t="shared" si="2134"/>
        <v>0</v>
      </c>
      <c r="AH502" s="4">
        <f t="shared" si="2134"/>
        <v>2095</v>
      </c>
      <c r="AI502" s="4">
        <f t="shared" si="2134"/>
        <v>0</v>
      </c>
      <c r="AJ502" s="4">
        <f t="shared" si="2134"/>
        <v>2095</v>
      </c>
      <c r="AK502" s="4">
        <f t="shared" si="2134"/>
        <v>0</v>
      </c>
      <c r="AL502" s="4">
        <f t="shared" si="2134"/>
        <v>2095</v>
      </c>
      <c r="AM502" s="4">
        <f t="shared" si="2134"/>
        <v>0</v>
      </c>
      <c r="AN502" s="4">
        <f t="shared" si="2134"/>
        <v>2095</v>
      </c>
      <c r="AO502" s="95"/>
    </row>
    <row r="503" spans="1:41" ht="21.75" hidden="1" customHeight="1" outlineLevel="4" x14ac:dyDescent="0.25">
      <c r="A503" s="102" t="s">
        <v>322</v>
      </c>
      <c r="B503" s="102"/>
      <c r="C503" s="18" t="s">
        <v>323</v>
      </c>
      <c r="D503" s="4">
        <f>D504+D506</f>
        <v>2326.3000000000002</v>
      </c>
      <c r="E503" s="4">
        <f t="shared" ref="E503:L503" si="2135">E504+E506</f>
        <v>0</v>
      </c>
      <c r="F503" s="4">
        <f t="shared" si="2135"/>
        <v>2326.3000000000002</v>
      </c>
      <c r="G503" s="4">
        <f t="shared" si="2135"/>
        <v>0</v>
      </c>
      <c r="H503" s="4">
        <f t="shared" si="2135"/>
        <v>2326.3000000000002</v>
      </c>
      <c r="I503" s="4">
        <f t="shared" si="2135"/>
        <v>0</v>
      </c>
      <c r="J503" s="4">
        <f t="shared" si="2135"/>
        <v>2326.3000000000002</v>
      </c>
      <c r="K503" s="4">
        <f t="shared" si="2135"/>
        <v>0</v>
      </c>
      <c r="L503" s="4">
        <f t="shared" si="2135"/>
        <v>2326.3000000000002</v>
      </c>
      <c r="M503" s="4">
        <f t="shared" ref="M503:N503" si="2136">M504+M506</f>
        <v>276.37</v>
      </c>
      <c r="N503" s="4">
        <f t="shared" si="2136"/>
        <v>2602.67</v>
      </c>
      <c r="O503" s="4">
        <f t="shared" ref="O503:P503" si="2137">O504+O506</f>
        <v>0</v>
      </c>
      <c r="P503" s="4">
        <f t="shared" si="2137"/>
        <v>2602.67</v>
      </c>
      <c r="Q503" s="4">
        <f>Q504+Q506</f>
        <v>2095</v>
      </c>
      <c r="R503" s="4">
        <f t="shared" ref="R503:Y503" si="2138">R504+R506</f>
        <v>0</v>
      </c>
      <c r="S503" s="4">
        <f t="shared" si="2138"/>
        <v>2095</v>
      </c>
      <c r="T503" s="4">
        <f t="shared" si="2138"/>
        <v>0</v>
      </c>
      <c r="U503" s="4">
        <f t="shared" si="2138"/>
        <v>2095</v>
      </c>
      <c r="V503" s="4">
        <f t="shared" si="2138"/>
        <v>0</v>
      </c>
      <c r="W503" s="4">
        <f t="shared" si="2138"/>
        <v>2095</v>
      </c>
      <c r="X503" s="4">
        <f t="shared" si="2138"/>
        <v>0</v>
      </c>
      <c r="Y503" s="4">
        <f t="shared" si="2138"/>
        <v>2095</v>
      </c>
      <c r="Z503" s="4">
        <f t="shared" ref="Z503:AA503" si="2139">Z504+Z506</f>
        <v>0</v>
      </c>
      <c r="AA503" s="4">
        <f t="shared" si="2139"/>
        <v>2095</v>
      </c>
      <c r="AB503" s="4">
        <f t="shared" ref="AB503:AC503" si="2140">AB504+AB506</f>
        <v>0</v>
      </c>
      <c r="AC503" s="4">
        <f t="shared" si="2140"/>
        <v>2095</v>
      </c>
      <c r="AD503" s="4">
        <f>AD504+AD506</f>
        <v>2095</v>
      </c>
      <c r="AE503" s="4">
        <f t="shared" ref="AE503:AH503" si="2141">AE504+AE506</f>
        <v>0</v>
      </c>
      <c r="AF503" s="4">
        <f t="shared" si="2141"/>
        <v>2095</v>
      </c>
      <c r="AG503" s="4">
        <f t="shared" si="2141"/>
        <v>0</v>
      </c>
      <c r="AH503" s="4">
        <f t="shared" si="2141"/>
        <v>2095</v>
      </c>
      <c r="AI503" s="4">
        <f t="shared" ref="AI503:AN503" si="2142">AI504+AI506</f>
        <v>0</v>
      </c>
      <c r="AJ503" s="4">
        <f t="shared" si="2142"/>
        <v>2095</v>
      </c>
      <c r="AK503" s="4">
        <f t="shared" si="2142"/>
        <v>0</v>
      </c>
      <c r="AL503" s="4">
        <f t="shared" si="2142"/>
        <v>2095</v>
      </c>
      <c r="AM503" s="4">
        <f t="shared" si="2142"/>
        <v>0</v>
      </c>
      <c r="AN503" s="4">
        <f t="shared" si="2142"/>
        <v>2095</v>
      </c>
      <c r="AO503" s="95"/>
    </row>
    <row r="504" spans="1:41" ht="31.5" hidden="1" outlineLevel="5" x14ac:dyDescent="0.25">
      <c r="A504" s="102" t="s">
        <v>324</v>
      </c>
      <c r="B504" s="102"/>
      <c r="C504" s="18" t="s">
        <v>91</v>
      </c>
      <c r="D504" s="4">
        <f>D505</f>
        <v>1089.8</v>
      </c>
      <c r="E504" s="4">
        <f t="shared" ref="E504:P504" si="2143">E505</f>
        <v>0</v>
      </c>
      <c r="F504" s="4">
        <f t="shared" si="2143"/>
        <v>1089.8</v>
      </c>
      <c r="G504" s="4">
        <f t="shared" si="2143"/>
        <v>0</v>
      </c>
      <c r="H504" s="4">
        <f t="shared" si="2143"/>
        <v>1089.8</v>
      </c>
      <c r="I504" s="4">
        <f t="shared" si="2143"/>
        <v>0</v>
      </c>
      <c r="J504" s="4">
        <f t="shared" si="2143"/>
        <v>1089.8</v>
      </c>
      <c r="K504" s="4">
        <f t="shared" si="2143"/>
        <v>0</v>
      </c>
      <c r="L504" s="4">
        <f t="shared" si="2143"/>
        <v>1089.8</v>
      </c>
      <c r="M504" s="4">
        <f t="shared" si="2143"/>
        <v>276.37</v>
      </c>
      <c r="N504" s="4">
        <f t="shared" si="2143"/>
        <v>1366.17</v>
      </c>
      <c r="O504" s="4">
        <f t="shared" si="2143"/>
        <v>0</v>
      </c>
      <c r="P504" s="4">
        <f t="shared" si="2143"/>
        <v>1366.17</v>
      </c>
      <c r="Q504" s="4">
        <f>Q505</f>
        <v>980</v>
      </c>
      <c r="R504" s="4">
        <f t="shared" ref="R504:AC504" si="2144">R505</f>
        <v>0</v>
      </c>
      <c r="S504" s="4">
        <f t="shared" si="2144"/>
        <v>980</v>
      </c>
      <c r="T504" s="4">
        <f t="shared" si="2144"/>
        <v>0</v>
      </c>
      <c r="U504" s="4">
        <f t="shared" si="2144"/>
        <v>980</v>
      </c>
      <c r="V504" s="4">
        <f t="shared" si="2144"/>
        <v>0</v>
      </c>
      <c r="W504" s="4">
        <f t="shared" si="2144"/>
        <v>980</v>
      </c>
      <c r="X504" s="4">
        <f t="shared" si="2144"/>
        <v>0</v>
      </c>
      <c r="Y504" s="4">
        <f t="shared" si="2144"/>
        <v>980</v>
      </c>
      <c r="Z504" s="4">
        <f t="shared" si="2144"/>
        <v>0</v>
      </c>
      <c r="AA504" s="4">
        <f t="shared" si="2144"/>
        <v>980</v>
      </c>
      <c r="AB504" s="4">
        <f t="shared" si="2144"/>
        <v>0</v>
      </c>
      <c r="AC504" s="4">
        <f t="shared" si="2144"/>
        <v>980</v>
      </c>
      <c r="AD504" s="4">
        <f>AD505</f>
        <v>980</v>
      </c>
      <c r="AE504" s="4">
        <f t="shared" ref="AE504:AN504" si="2145">AE505</f>
        <v>0</v>
      </c>
      <c r="AF504" s="4">
        <f t="shared" si="2145"/>
        <v>980</v>
      </c>
      <c r="AG504" s="4">
        <f t="shared" si="2145"/>
        <v>0</v>
      </c>
      <c r="AH504" s="4">
        <f t="shared" si="2145"/>
        <v>980</v>
      </c>
      <c r="AI504" s="4">
        <f t="shared" si="2145"/>
        <v>0</v>
      </c>
      <c r="AJ504" s="4">
        <f t="shared" si="2145"/>
        <v>980</v>
      </c>
      <c r="AK504" s="4">
        <f t="shared" si="2145"/>
        <v>0</v>
      </c>
      <c r="AL504" s="4">
        <f t="shared" si="2145"/>
        <v>980</v>
      </c>
      <c r="AM504" s="4">
        <f t="shared" si="2145"/>
        <v>0</v>
      </c>
      <c r="AN504" s="4">
        <f t="shared" si="2145"/>
        <v>980</v>
      </c>
      <c r="AO504" s="95"/>
    </row>
    <row r="505" spans="1:41" ht="31.5" hidden="1" outlineLevel="7" x14ac:dyDescent="0.25">
      <c r="A505" s="103" t="s">
        <v>324</v>
      </c>
      <c r="B505" s="103" t="s">
        <v>92</v>
      </c>
      <c r="C505" s="17" t="s">
        <v>93</v>
      </c>
      <c r="D505" s="5">
        <v>1089.8</v>
      </c>
      <c r="E505" s="5"/>
      <c r="F505" s="5">
        <f t="shared" ref="F505" si="2146">SUM(D505:E505)</f>
        <v>1089.8</v>
      </c>
      <c r="G505" s="5"/>
      <c r="H505" s="5">
        <f t="shared" ref="H505" si="2147">SUM(F505:G505)</f>
        <v>1089.8</v>
      </c>
      <c r="I505" s="5"/>
      <c r="J505" s="5">
        <f t="shared" ref="J505" si="2148">SUM(H505:I505)</f>
        <v>1089.8</v>
      </c>
      <c r="K505" s="5"/>
      <c r="L505" s="5">
        <f t="shared" ref="L505" si="2149">SUM(J505:K505)</f>
        <v>1089.8</v>
      </c>
      <c r="M505" s="5">
        <f>131.555+144.815</f>
        <v>276.37</v>
      </c>
      <c r="N505" s="5">
        <f t="shared" ref="N505" si="2150">SUM(L505:M505)</f>
        <v>1366.17</v>
      </c>
      <c r="O505" s="5"/>
      <c r="P505" s="5">
        <f t="shared" ref="P505" si="2151">SUM(N505:O505)</f>
        <v>1366.17</v>
      </c>
      <c r="Q505" s="5">
        <v>980</v>
      </c>
      <c r="R505" s="5"/>
      <c r="S505" s="5">
        <f t="shared" ref="S505" si="2152">SUM(Q505:R505)</f>
        <v>980</v>
      </c>
      <c r="T505" s="5"/>
      <c r="U505" s="5">
        <f t="shared" ref="U505" si="2153">SUM(S505:T505)</f>
        <v>980</v>
      </c>
      <c r="V505" s="5"/>
      <c r="W505" s="5">
        <f t="shared" ref="W505" si="2154">SUM(U505:V505)</f>
        <v>980</v>
      </c>
      <c r="X505" s="5"/>
      <c r="Y505" s="5">
        <f t="shared" ref="Y505" si="2155">SUM(W505:X505)</f>
        <v>980</v>
      </c>
      <c r="Z505" s="5"/>
      <c r="AA505" s="5">
        <f t="shared" ref="AA505" si="2156">SUM(Y505:Z505)</f>
        <v>980</v>
      </c>
      <c r="AB505" s="5"/>
      <c r="AC505" s="5">
        <f t="shared" ref="AC505" si="2157">SUM(AA505:AB505)</f>
        <v>980</v>
      </c>
      <c r="AD505" s="5">
        <v>980</v>
      </c>
      <c r="AE505" s="5"/>
      <c r="AF505" s="5">
        <f t="shared" ref="AF505" si="2158">SUM(AD505:AE505)</f>
        <v>980</v>
      </c>
      <c r="AG505" s="5"/>
      <c r="AH505" s="5">
        <f t="shared" ref="AH505" si="2159">SUM(AF505:AG505)</f>
        <v>980</v>
      </c>
      <c r="AI505" s="5"/>
      <c r="AJ505" s="5">
        <f t="shared" ref="AJ505" si="2160">SUM(AH505:AI505)</f>
        <v>980</v>
      </c>
      <c r="AK505" s="5"/>
      <c r="AL505" s="5">
        <f t="shared" ref="AL505" si="2161">SUM(AJ505:AK505)</f>
        <v>980</v>
      </c>
      <c r="AM505" s="5"/>
      <c r="AN505" s="5">
        <f t="shared" ref="AN505" si="2162">SUM(AL505:AM505)</f>
        <v>980</v>
      </c>
      <c r="AO505" s="95"/>
    </row>
    <row r="506" spans="1:41" ht="15.75" hidden="1" outlineLevel="5" x14ac:dyDescent="0.25">
      <c r="A506" s="102" t="s">
        <v>325</v>
      </c>
      <c r="B506" s="102"/>
      <c r="C506" s="18" t="s">
        <v>326</v>
      </c>
      <c r="D506" s="4">
        <f>D507</f>
        <v>1236.5</v>
      </c>
      <c r="E506" s="4">
        <f t="shared" ref="E506:P506" si="2163">E507</f>
        <v>0</v>
      </c>
      <c r="F506" s="4">
        <f t="shared" si="2163"/>
        <v>1236.5</v>
      </c>
      <c r="G506" s="4">
        <f t="shared" si="2163"/>
        <v>0</v>
      </c>
      <c r="H506" s="4">
        <f t="shared" si="2163"/>
        <v>1236.5</v>
      </c>
      <c r="I506" s="4">
        <f t="shared" si="2163"/>
        <v>0</v>
      </c>
      <c r="J506" s="4">
        <f t="shared" si="2163"/>
        <v>1236.5</v>
      </c>
      <c r="K506" s="4">
        <f t="shared" si="2163"/>
        <v>0</v>
      </c>
      <c r="L506" s="4">
        <f t="shared" si="2163"/>
        <v>1236.5</v>
      </c>
      <c r="M506" s="4">
        <f t="shared" si="2163"/>
        <v>0</v>
      </c>
      <c r="N506" s="4">
        <f t="shared" si="2163"/>
        <v>1236.5</v>
      </c>
      <c r="O506" s="4">
        <f t="shared" si="2163"/>
        <v>0</v>
      </c>
      <c r="P506" s="4">
        <f t="shared" si="2163"/>
        <v>1236.5</v>
      </c>
      <c r="Q506" s="4">
        <f>Q507</f>
        <v>1115</v>
      </c>
      <c r="R506" s="4">
        <f t="shared" ref="R506:AC506" si="2164">R507</f>
        <v>0</v>
      </c>
      <c r="S506" s="4">
        <f t="shared" si="2164"/>
        <v>1115</v>
      </c>
      <c r="T506" s="4">
        <f t="shared" si="2164"/>
        <v>0</v>
      </c>
      <c r="U506" s="4">
        <f t="shared" si="2164"/>
        <v>1115</v>
      </c>
      <c r="V506" s="4">
        <f t="shared" si="2164"/>
        <v>0</v>
      </c>
      <c r="W506" s="4">
        <f t="shared" si="2164"/>
        <v>1115</v>
      </c>
      <c r="X506" s="4">
        <f t="shared" si="2164"/>
        <v>0</v>
      </c>
      <c r="Y506" s="4">
        <f t="shared" si="2164"/>
        <v>1115</v>
      </c>
      <c r="Z506" s="4">
        <f t="shared" si="2164"/>
        <v>0</v>
      </c>
      <c r="AA506" s="4">
        <f t="shared" si="2164"/>
        <v>1115</v>
      </c>
      <c r="AB506" s="4">
        <f t="shared" si="2164"/>
        <v>0</v>
      </c>
      <c r="AC506" s="4">
        <f t="shared" si="2164"/>
        <v>1115</v>
      </c>
      <c r="AD506" s="4">
        <f>AD507</f>
        <v>1115</v>
      </c>
      <c r="AE506" s="4">
        <f t="shared" ref="AE506:AN506" si="2165">AE507</f>
        <v>0</v>
      </c>
      <c r="AF506" s="4">
        <f t="shared" si="2165"/>
        <v>1115</v>
      </c>
      <c r="AG506" s="4">
        <f t="shared" si="2165"/>
        <v>0</v>
      </c>
      <c r="AH506" s="4">
        <f t="shared" si="2165"/>
        <v>1115</v>
      </c>
      <c r="AI506" s="4">
        <f t="shared" si="2165"/>
        <v>0</v>
      </c>
      <c r="AJ506" s="4">
        <f t="shared" si="2165"/>
        <v>1115</v>
      </c>
      <c r="AK506" s="4">
        <f t="shared" si="2165"/>
        <v>0</v>
      </c>
      <c r="AL506" s="4">
        <f t="shared" si="2165"/>
        <v>1115</v>
      </c>
      <c r="AM506" s="4">
        <f t="shared" si="2165"/>
        <v>0</v>
      </c>
      <c r="AN506" s="4">
        <f t="shared" si="2165"/>
        <v>1115</v>
      </c>
      <c r="AO506" s="95"/>
    </row>
    <row r="507" spans="1:41" ht="15.75" hidden="1" outlineLevel="7" x14ac:dyDescent="0.25">
      <c r="A507" s="103" t="s">
        <v>325</v>
      </c>
      <c r="B507" s="103" t="s">
        <v>33</v>
      </c>
      <c r="C507" s="17" t="s">
        <v>34</v>
      </c>
      <c r="D507" s="5">
        <v>1236.5</v>
      </c>
      <c r="E507" s="5"/>
      <c r="F507" s="5">
        <f t="shared" ref="F507" si="2166">SUM(D507:E507)</f>
        <v>1236.5</v>
      </c>
      <c r="G507" s="5"/>
      <c r="H507" s="5">
        <f t="shared" ref="H507" si="2167">SUM(F507:G507)</f>
        <v>1236.5</v>
      </c>
      <c r="I507" s="5"/>
      <c r="J507" s="5">
        <f t="shared" ref="J507" si="2168">SUM(H507:I507)</f>
        <v>1236.5</v>
      </c>
      <c r="K507" s="5"/>
      <c r="L507" s="5">
        <f t="shared" ref="L507" si="2169">SUM(J507:K507)</f>
        <v>1236.5</v>
      </c>
      <c r="M507" s="5"/>
      <c r="N507" s="5">
        <f t="shared" ref="N507" si="2170">SUM(L507:M507)</f>
        <v>1236.5</v>
      </c>
      <c r="O507" s="5"/>
      <c r="P507" s="5">
        <f t="shared" ref="P507" si="2171">SUM(N507:O507)</f>
        <v>1236.5</v>
      </c>
      <c r="Q507" s="5">
        <v>1115</v>
      </c>
      <c r="R507" s="5"/>
      <c r="S507" s="5">
        <f t="shared" ref="S507" si="2172">SUM(Q507:R507)</f>
        <v>1115</v>
      </c>
      <c r="T507" s="5"/>
      <c r="U507" s="5">
        <f t="shared" ref="U507" si="2173">SUM(S507:T507)</f>
        <v>1115</v>
      </c>
      <c r="V507" s="5"/>
      <c r="W507" s="5">
        <f t="shared" ref="W507" si="2174">SUM(U507:V507)</f>
        <v>1115</v>
      </c>
      <c r="X507" s="5"/>
      <c r="Y507" s="5">
        <f t="shared" ref="Y507" si="2175">SUM(W507:X507)</f>
        <v>1115</v>
      </c>
      <c r="Z507" s="5"/>
      <c r="AA507" s="5">
        <f t="shared" ref="AA507" si="2176">SUM(Y507:Z507)</f>
        <v>1115</v>
      </c>
      <c r="AB507" s="5"/>
      <c r="AC507" s="5">
        <f t="shared" ref="AC507" si="2177">SUM(AA507:AB507)</f>
        <v>1115</v>
      </c>
      <c r="AD507" s="5">
        <v>1115</v>
      </c>
      <c r="AE507" s="5"/>
      <c r="AF507" s="5">
        <f t="shared" ref="AF507" si="2178">SUM(AD507:AE507)</f>
        <v>1115</v>
      </c>
      <c r="AG507" s="5"/>
      <c r="AH507" s="5">
        <f t="shared" ref="AH507" si="2179">SUM(AF507:AG507)</f>
        <v>1115</v>
      </c>
      <c r="AI507" s="5"/>
      <c r="AJ507" s="5">
        <f t="shared" ref="AJ507" si="2180">SUM(AH507:AI507)</f>
        <v>1115</v>
      </c>
      <c r="AK507" s="5"/>
      <c r="AL507" s="5">
        <f t="shared" ref="AL507" si="2181">SUM(AJ507:AK507)</f>
        <v>1115</v>
      </c>
      <c r="AM507" s="5"/>
      <c r="AN507" s="5">
        <f t="shared" ref="AN507" si="2182">SUM(AL507:AM507)</f>
        <v>1115</v>
      </c>
      <c r="AO507" s="95"/>
    </row>
    <row r="508" spans="1:41" ht="31.5" hidden="1" outlineLevel="3" x14ac:dyDescent="0.25">
      <c r="A508" s="102" t="s">
        <v>327</v>
      </c>
      <c r="B508" s="102"/>
      <c r="C508" s="18" t="s">
        <v>328</v>
      </c>
      <c r="D508" s="4">
        <f t="shared" ref="D508:AM510" si="2183">D509</f>
        <v>1241.5999999999999</v>
      </c>
      <c r="E508" s="4">
        <f t="shared" si="2183"/>
        <v>0</v>
      </c>
      <c r="F508" s="4">
        <f t="shared" si="2183"/>
        <v>1241.5999999999999</v>
      </c>
      <c r="G508" s="4">
        <f t="shared" si="2183"/>
        <v>0</v>
      </c>
      <c r="H508" s="4">
        <f t="shared" si="2183"/>
        <v>1241.5999999999999</v>
      </c>
      <c r="I508" s="4">
        <f t="shared" si="2183"/>
        <v>0</v>
      </c>
      <c r="J508" s="4">
        <f t="shared" si="2183"/>
        <v>1241.5999999999999</v>
      </c>
      <c r="K508" s="4">
        <f t="shared" si="2183"/>
        <v>0</v>
      </c>
      <c r="L508" s="4">
        <f t="shared" si="2183"/>
        <v>1241.5999999999999</v>
      </c>
      <c r="M508" s="4">
        <f t="shared" si="2183"/>
        <v>165.178</v>
      </c>
      <c r="N508" s="4">
        <f t="shared" si="2183"/>
        <v>1406.7779999999998</v>
      </c>
      <c r="O508" s="4">
        <f t="shared" si="2183"/>
        <v>0</v>
      </c>
      <c r="P508" s="4">
        <f t="shared" si="2183"/>
        <v>1406.7779999999998</v>
      </c>
      <c r="Q508" s="4">
        <f t="shared" si="2183"/>
        <v>1120</v>
      </c>
      <c r="R508" s="4">
        <f t="shared" si="2183"/>
        <v>0</v>
      </c>
      <c r="S508" s="4">
        <f t="shared" si="2183"/>
        <v>1120</v>
      </c>
      <c r="T508" s="4">
        <f t="shared" si="2183"/>
        <v>0</v>
      </c>
      <c r="U508" s="4">
        <f t="shared" si="2183"/>
        <v>1120</v>
      </c>
      <c r="V508" s="4">
        <f t="shared" si="2183"/>
        <v>0</v>
      </c>
      <c r="W508" s="4">
        <f t="shared" si="2183"/>
        <v>1120</v>
      </c>
      <c r="X508" s="4">
        <f t="shared" si="2183"/>
        <v>0</v>
      </c>
      <c r="Y508" s="4">
        <f t="shared" si="2183"/>
        <v>1120</v>
      </c>
      <c r="Z508" s="4">
        <f t="shared" si="2183"/>
        <v>0</v>
      </c>
      <c r="AA508" s="4">
        <f t="shared" si="2183"/>
        <v>1120</v>
      </c>
      <c r="AB508" s="4">
        <f t="shared" si="2183"/>
        <v>0</v>
      </c>
      <c r="AC508" s="4">
        <f t="shared" si="2183"/>
        <v>1120</v>
      </c>
      <c r="AD508" s="4">
        <f t="shared" si="2183"/>
        <v>1120</v>
      </c>
      <c r="AE508" s="4">
        <f t="shared" si="2183"/>
        <v>0</v>
      </c>
      <c r="AF508" s="4">
        <f t="shared" si="2183"/>
        <v>1120</v>
      </c>
      <c r="AG508" s="4">
        <f t="shared" si="2183"/>
        <v>0</v>
      </c>
      <c r="AH508" s="4">
        <f t="shared" si="2183"/>
        <v>1120</v>
      </c>
      <c r="AI508" s="4">
        <f t="shared" si="2183"/>
        <v>0</v>
      </c>
      <c r="AJ508" s="4">
        <f t="shared" ref="AI508:AJ510" si="2184">AJ509</f>
        <v>1120</v>
      </c>
      <c r="AK508" s="4">
        <f t="shared" si="2183"/>
        <v>0</v>
      </c>
      <c r="AL508" s="4">
        <f t="shared" ref="AK508:AL510" si="2185">AL509</f>
        <v>1120</v>
      </c>
      <c r="AM508" s="4">
        <f t="shared" si="2183"/>
        <v>0</v>
      </c>
      <c r="AN508" s="4">
        <f t="shared" ref="AM508:AN510" si="2186">AN509</f>
        <v>1120</v>
      </c>
      <c r="AO508" s="95"/>
    </row>
    <row r="509" spans="1:41" ht="31.5" hidden="1" outlineLevel="4" x14ac:dyDescent="0.25">
      <c r="A509" s="102" t="s">
        <v>329</v>
      </c>
      <c r="B509" s="102"/>
      <c r="C509" s="18" t="s">
        <v>330</v>
      </c>
      <c r="D509" s="4">
        <f t="shared" si="2183"/>
        <v>1241.5999999999999</v>
      </c>
      <c r="E509" s="4">
        <f t="shared" si="2183"/>
        <v>0</v>
      </c>
      <c r="F509" s="4">
        <f t="shared" si="2183"/>
        <v>1241.5999999999999</v>
      </c>
      <c r="G509" s="4">
        <f t="shared" si="2183"/>
        <v>0</v>
      </c>
      <c r="H509" s="4">
        <f t="shared" si="2183"/>
        <v>1241.5999999999999</v>
      </c>
      <c r="I509" s="4">
        <f t="shared" si="2183"/>
        <v>0</v>
      </c>
      <c r="J509" s="4">
        <f t="shared" si="2183"/>
        <v>1241.5999999999999</v>
      </c>
      <c r="K509" s="4">
        <f t="shared" si="2183"/>
        <v>0</v>
      </c>
      <c r="L509" s="4">
        <f t="shared" si="2183"/>
        <v>1241.5999999999999</v>
      </c>
      <c r="M509" s="4">
        <f t="shared" si="2183"/>
        <v>165.178</v>
      </c>
      <c r="N509" s="4">
        <f t="shared" si="2183"/>
        <v>1406.7779999999998</v>
      </c>
      <c r="O509" s="4">
        <f t="shared" si="2183"/>
        <v>0</v>
      </c>
      <c r="P509" s="4">
        <f t="shared" si="2183"/>
        <v>1406.7779999999998</v>
      </c>
      <c r="Q509" s="4">
        <f t="shared" si="2183"/>
        <v>1120</v>
      </c>
      <c r="R509" s="4">
        <f t="shared" si="2183"/>
        <v>0</v>
      </c>
      <c r="S509" s="4">
        <f t="shared" si="2183"/>
        <v>1120</v>
      </c>
      <c r="T509" s="4">
        <f t="shared" si="2183"/>
        <v>0</v>
      </c>
      <c r="U509" s="4">
        <f t="shared" si="2183"/>
        <v>1120</v>
      </c>
      <c r="V509" s="4">
        <f t="shared" si="2183"/>
        <v>0</v>
      </c>
      <c r="W509" s="4">
        <f t="shared" si="2183"/>
        <v>1120</v>
      </c>
      <c r="X509" s="4">
        <f t="shared" si="2183"/>
        <v>0</v>
      </c>
      <c r="Y509" s="4">
        <f t="shared" si="2183"/>
        <v>1120</v>
      </c>
      <c r="Z509" s="4">
        <f t="shared" si="2183"/>
        <v>0</v>
      </c>
      <c r="AA509" s="4">
        <f t="shared" si="2183"/>
        <v>1120</v>
      </c>
      <c r="AB509" s="4">
        <f t="shared" si="2183"/>
        <v>0</v>
      </c>
      <c r="AC509" s="4">
        <f t="shared" si="2183"/>
        <v>1120</v>
      </c>
      <c r="AD509" s="4">
        <f t="shared" si="2183"/>
        <v>1120</v>
      </c>
      <c r="AE509" s="4">
        <f t="shared" si="2183"/>
        <v>0</v>
      </c>
      <c r="AF509" s="4">
        <f t="shared" si="2183"/>
        <v>1120</v>
      </c>
      <c r="AG509" s="4">
        <f t="shared" si="2183"/>
        <v>0</v>
      </c>
      <c r="AH509" s="4">
        <f t="shared" si="2183"/>
        <v>1120</v>
      </c>
      <c r="AI509" s="4">
        <f t="shared" si="2184"/>
        <v>0</v>
      </c>
      <c r="AJ509" s="4">
        <f t="shared" si="2184"/>
        <v>1120</v>
      </c>
      <c r="AK509" s="4">
        <f t="shared" si="2185"/>
        <v>0</v>
      </c>
      <c r="AL509" s="4">
        <f t="shared" si="2185"/>
        <v>1120</v>
      </c>
      <c r="AM509" s="4">
        <f t="shared" si="2186"/>
        <v>0</v>
      </c>
      <c r="AN509" s="4">
        <f t="shared" si="2186"/>
        <v>1120</v>
      </c>
      <c r="AO509" s="95"/>
    </row>
    <row r="510" spans="1:41" ht="31.5" hidden="1" outlineLevel="5" x14ac:dyDescent="0.25">
      <c r="A510" s="102" t="s">
        <v>331</v>
      </c>
      <c r="B510" s="102"/>
      <c r="C510" s="18" t="s">
        <v>91</v>
      </c>
      <c r="D510" s="4">
        <f t="shared" si="2183"/>
        <v>1241.5999999999999</v>
      </c>
      <c r="E510" s="4">
        <f t="shared" si="2183"/>
        <v>0</v>
      </c>
      <c r="F510" s="4">
        <f t="shared" si="2183"/>
        <v>1241.5999999999999</v>
      </c>
      <c r="G510" s="4">
        <f t="shared" si="2183"/>
        <v>0</v>
      </c>
      <c r="H510" s="4">
        <f t="shared" si="2183"/>
        <v>1241.5999999999999</v>
      </c>
      <c r="I510" s="4">
        <f t="shared" si="2183"/>
        <v>0</v>
      </c>
      <c r="J510" s="4">
        <f t="shared" si="2183"/>
        <v>1241.5999999999999</v>
      </c>
      <c r="K510" s="4">
        <f t="shared" si="2183"/>
        <v>0</v>
      </c>
      <c r="L510" s="4">
        <f t="shared" si="2183"/>
        <v>1241.5999999999999</v>
      </c>
      <c r="M510" s="4">
        <f t="shared" si="2183"/>
        <v>165.178</v>
      </c>
      <c r="N510" s="4">
        <f t="shared" si="2183"/>
        <v>1406.7779999999998</v>
      </c>
      <c r="O510" s="4">
        <f t="shared" si="2183"/>
        <v>0</v>
      </c>
      <c r="P510" s="4">
        <f t="shared" si="2183"/>
        <v>1406.7779999999998</v>
      </c>
      <c r="Q510" s="4">
        <f t="shared" si="2183"/>
        <v>1120</v>
      </c>
      <c r="R510" s="4">
        <f t="shared" si="2183"/>
        <v>0</v>
      </c>
      <c r="S510" s="4">
        <f t="shared" si="2183"/>
        <v>1120</v>
      </c>
      <c r="T510" s="4">
        <f t="shared" si="2183"/>
        <v>0</v>
      </c>
      <c r="U510" s="4">
        <f t="shared" si="2183"/>
        <v>1120</v>
      </c>
      <c r="V510" s="4">
        <f t="shared" si="2183"/>
        <v>0</v>
      </c>
      <c r="W510" s="4">
        <f t="shared" si="2183"/>
        <v>1120</v>
      </c>
      <c r="X510" s="4">
        <f t="shared" si="2183"/>
        <v>0</v>
      </c>
      <c r="Y510" s="4">
        <f t="shared" si="2183"/>
        <v>1120</v>
      </c>
      <c r="Z510" s="4">
        <f t="shared" si="2183"/>
        <v>0</v>
      </c>
      <c r="AA510" s="4">
        <f t="shared" si="2183"/>
        <v>1120</v>
      </c>
      <c r="AB510" s="4">
        <f t="shared" si="2183"/>
        <v>0</v>
      </c>
      <c r="AC510" s="4">
        <f t="shared" si="2183"/>
        <v>1120</v>
      </c>
      <c r="AD510" s="4">
        <f t="shared" si="2183"/>
        <v>1120</v>
      </c>
      <c r="AE510" s="4">
        <f t="shared" si="2183"/>
        <v>0</v>
      </c>
      <c r="AF510" s="4">
        <f t="shared" si="2183"/>
        <v>1120</v>
      </c>
      <c r="AG510" s="4">
        <f t="shared" si="2183"/>
        <v>0</v>
      </c>
      <c r="AH510" s="4">
        <f t="shared" si="2183"/>
        <v>1120</v>
      </c>
      <c r="AI510" s="4">
        <f t="shared" si="2184"/>
        <v>0</v>
      </c>
      <c r="AJ510" s="4">
        <f t="shared" si="2184"/>
        <v>1120</v>
      </c>
      <c r="AK510" s="4">
        <f t="shared" si="2185"/>
        <v>0</v>
      </c>
      <c r="AL510" s="4">
        <f t="shared" si="2185"/>
        <v>1120</v>
      </c>
      <c r="AM510" s="4">
        <f t="shared" si="2186"/>
        <v>0</v>
      </c>
      <c r="AN510" s="4">
        <f t="shared" si="2186"/>
        <v>1120</v>
      </c>
      <c r="AO510" s="95"/>
    </row>
    <row r="511" spans="1:41" ht="31.5" hidden="1" outlineLevel="7" x14ac:dyDescent="0.25">
      <c r="A511" s="103" t="s">
        <v>331</v>
      </c>
      <c r="B511" s="103" t="s">
        <v>92</v>
      </c>
      <c r="C511" s="17" t="s">
        <v>93</v>
      </c>
      <c r="D511" s="5">
        <v>1241.5999999999999</v>
      </c>
      <c r="E511" s="5"/>
      <c r="F511" s="5">
        <f t="shared" ref="F511" si="2187">SUM(D511:E511)</f>
        <v>1241.5999999999999</v>
      </c>
      <c r="G511" s="5"/>
      <c r="H511" s="5">
        <f t="shared" ref="H511" si="2188">SUM(F511:G511)</f>
        <v>1241.5999999999999</v>
      </c>
      <c r="I511" s="5"/>
      <c r="J511" s="5">
        <f t="shared" ref="J511" si="2189">SUM(H511:I511)</f>
        <v>1241.5999999999999</v>
      </c>
      <c r="K511" s="5"/>
      <c r="L511" s="5">
        <f t="shared" ref="L511" si="2190">SUM(J511:K511)</f>
        <v>1241.5999999999999</v>
      </c>
      <c r="M511" s="5">
        <f>-20+20+33.623+131.555</f>
        <v>165.178</v>
      </c>
      <c r="N511" s="5">
        <f t="shared" ref="N511" si="2191">SUM(L511:M511)</f>
        <v>1406.7779999999998</v>
      </c>
      <c r="O511" s="5"/>
      <c r="P511" s="5">
        <f t="shared" ref="P511" si="2192">SUM(N511:O511)</f>
        <v>1406.7779999999998</v>
      </c>
      <c r="Q511" s="5">
        <v>1120</v>
      </c>
      <c r="R511" s="5"/>
      <c r="S511" s="5">
        <f t="shared" ref="S511" si="2193">SUM(Q511:R511)</f>
        <v>1120</v>
      </c>
      <c r="T511" s="5"/>
      <c r="U511" s="5">
        <f t="shared" ref="U511" si="2194">SUM(S511:T511)</f>
        <v>1120</v>
      </c>
      <c r="V511" s="5"/>
      <c r="W511" s="5">
        <f t="shared" ref="W511" si="2195">SUM(U511:V511)</f>
        <v>1120</v>
      </c>
      <c r="X511" s="5"/>
      <c r="Y511" s="5">
        <f t="shared" ref="Y511" si="2196">SUM(W511:X511)</f>
        <v>1120</v>
      </c>
      <c r="Z511" s="5"/>
      <c r="AA511" s="5">
        <f t="shared" ref="AA511" si="2197">SUM(Y511:Z511)</f>
        <v>1120</v>
      </c>
      <c r="AB511" s="5"/>
      <c r="AC511" s="5">
        <f t="shared" ref="AC511" si="2198">SUM(AA511:AB511)</f>
        <v>1120</v>
      </c>
      <c r="AD511" s="5">
        <v>1120</v>
      </c>
      <c r="AE511" s="5"/>
      <c r="AF511" s="5">
        <f t="shared" ref="AF511" si="2199">SUM(AD511:AE511)</f>
        <v>1120</v>
      </c>
      <c r="AG511" s="5"/>
      <c r="AH511" s="5">
        <f t="shared" ref="AH511" si="2200">SUM(AF511:AG511)</f>
        <v>1120</v>
      </c>
      <c r="AI511" s="5"/>
      <c r="AJ511" s="5">
        <f t="shared" ref="AJ511" si="2201">SUM(AH511:AI511)</f>
        <v>1120</v>
      </c>
      <c r="AK511" s="5"/>
      <c r="AL511" s="5">
        <f t="shared" ref="AL511" si="2202">SUM(AJ511:AK511)</f>
        <v>1120</v>
      </c>
      <c r="AM511" s="5"/>
      <c r="AN511" s="5">
        <f t="shared" ref="AN511" si="2203">SUM(AL511:AM511)</f>
        <v>1120</v>
      </c>
      <c r="AO511" s="95"/>
    </row>
    <row r="512" spans="1:41" ht="31.5" hidden="1" outlineLevel="3" x14ac:dyDescent="0.25">
      <c r="A512" s="102" t="s">
        <v>94</v>
      </c>
      <c r="B512" s="102"/>
      <c r="C512" s="18" t="s">
        <v>95</v>
      </c>
      <c r="D512" s="4">
        <f t="shared" ref="D512:AM514" si="2204">D513</f>
        <v>274.80099999999999</v>
      </c>
      <c r="E512" s="4">
        <f t="shared" si="2204"/>
        <v>0</v>
      </c>
      <c r="F512" s="4">
        <f t="shared" si="2204"/>
        <v>274.80099999999999</v>
      </c>
      <c r="G512" s="4">
        <f t="shared" si="2204"/>
        <v>0</v>
      </c>
      <c r="H512" s="4">
        <f t="shared" si="2204"/>
        <v>274.80099999999999</v>
      </c>
      <c r="I512" s="4">
        <f t="shared" si="2204"/>
        <v>0</v>
      </c>
      <c r="J512" s="4">
        <f t="shared" si="2204"/>
        <v>274.80099999999999</v>
      </c>
      <c r="K512" s="4">
        <f t="shared" si="2204"/>
        <v>0</v>
      </c>
      <c r="L512" s="4">
        <f t="shared" si="2204"/>
        <v>274.80099999999999</v>
      </c>
      <c r="M512" s="4">
        <f t="shared" si="2204"/>
        <v>0</v>
      </c>
      <c r="N512" s="4">
        <f t="shared" si="2204"/>
        <v>274.80099999999999</v>
      </c>
      <c r="O512" s="4">
        <f t="shared" si="2204"/>
        <v>0</v>
      </c>
      <c r="P512" s="4">
        <f t="shared" si="2204"/>
        <v>274.80099999999999</v>
      </c>
      <c r="Q512" s="4">
        <f t="shared" si="2204"/>
        <v>155.69999999999999</v>
      </c>
      <c r="R512" s="4">
        <f t="shared" si="2204"/>
        <v>0</v>
      </c>
      <c r="S512" s="4">
        <f t="shared" si="2204"/>
        <v>155.69999999999999</v>
      </c>
      <c r="T512" s="4">
        <f t="shared" si="2204"/>
        <v>0</v>
      </c>
      <c r="U512" s="4">
        <f t="shared" si="2204"/>
        <v>155.69999999999999</v>
      </c>
      <c r="V512" s="4">
        <f t="shared" si="2204"/>
        <v>0</v>
      </c>
      <c r="W512" s="4">
        <f t="shared" si="2204"/>
        <v>155.69999999999999</v>
      </c>
      <c r="X512" s="4">
        <f t="shared" si="2204"/>
        <v>0</v>
      </c>
      <c r="Y512" s="4">
        <f t="shared" si="2204"/>
        <v>155.69999999999999</v>
      </c>
      <c r="Z512" s="4">
        <f t="shared" si="2204"/>
        <v>0</v>
      </c>
      <c r="AA512" s="4">
        <f t="shared" si="2204"/>
        <v>155.69999999999999</v>
      </c>
      <c r="AB512" s="4">
        <f t="shared" si="2204"/>
        <v>0</v>
      </c>
      <c r="AC512" s="4">
        <f t="shared" si="2204"/>
        <v>155.69999999999999</v>
      </c>
      <c r="AD512" s="4">
        <f t="shared" si="2204"/>
        <v>155.69999999999999</v>
      </c>
      <c r="AE512" s="4">
        <f t="shared" si="2204"/>
        <v>0</v>
      </c>
      <c r="AF512" s="4">
        <f t="shared" si="2204"/>
        <v>155.69999999999999</v>
      </c>
      <c r="AG512" s="4">
        <f t="shared" si="2204"/>
        <v>0</v>
      </c>
      <c r="AH512" s="4">
        <f t="shared" si="2204"/>
        <v>155.69999999999999</v>
      </c>
      <c r="AI512" s="4">
        <f t="shared" si="2204"/>
        <v>0</v>
      </c>
      <c r="AJ512" s="4">
        <f t="shared" ref="AI512:AJ514" si="2205">AJ513</f>
        <v>155.69999999999999</v>
      </c>
      <c r="AK512" s="4">
        <f t="shared" si="2204"/>
        <v>0</v>
      </c>
      <c r="AL512" s="4">
        <f t="shared" ref="AK512:AL514" si="2206">AL513</f>
        <v>155.69999999999999</v>
      </c>
      <c r="AM512" s="4">
        <f t="shared" si="2204"/>
        <v>0</v>
      </c>
      <c r="AN512" s="4">
        <f t="shared" ref="AM512:AN514" si="2207">AN513</f>
        <v>155.69999999999999</v>
      </c>
      <c r="AO512" s="95"/>
    </row>
    <row r="513" spans="1:41" ht="47.25" hidden="1" outlineLevel="4" x14ac:dyDescent="0.25">
      <c r="A513" s="102" t="s">
        <v>96</v>
      </c>
      <c r="B513" s="102"/>
      <c r="C513" s="18" t="s">
        <v>97</v>
      </c>
      <c r="D513" s="4">
        <f t="shared" si="2204"/>
        <v>274.80099999999999</v>
      </c>
      <c r="E513" s="4">
        <f t="shared" si="2204"/>
        <v>0</v>
      </c>
      <c r="F513" s="4">
        <f t="shared" si="2204"/>
        <v>274.80099999999999</v>
      </c>
      <c r="G513" s="4">
        <f t="shared" si="2204"/>
        <v>0</v>
      </c>
      <c r="H513" s="4">
        <f t="shared" si="2204"/>
        <v>274.80099999999999</v>
      </c>
      <c r="I513" s="4">
        <f t="shared" si="2204"/>
        <v>0</v>
      </c>
      <c r="J513" s="4">
        <f t="shared" si="2204"/>
        <v>274.80099999999999</v>
      </c>
      <c r="K513" s="4">
        <f t="shared" si="2204"/>
        <v>0</v>
      </c>
      <c r="L513" s="4">
        <f t="shared" si="2204"/>
        <v>274.80099999999999</v>
      </c>
      <c r="M513" s="4">
        <f t="shared" si="2204"/>
        <v>0</v>
      </c>
      <c r="N513" s="4">
        <f t="shared" si="2204"/>
        <v>274.80099999999999</v>
      </c>
      <c r="O513" s="4">
        <f t="shared" si="2204"/>
        <v>0</v>
      </c>
      <c r="P513" s="4">
        <f t="shared" si="2204"/>
        <v>274.80099999999999</v>
      </c>
      <c r="Q513" s="4">
        <f t="shared" si="2204"/>
        <v>155.69999999999999</v>
      </c>
      <c r="R513" s="4">
        <f t="shared" si="2204"/>
        <v>0</v>
      </c>
      <c r="S513" s="4">
        <f t="shared" si="2204"/>
        <v>155.69999999999999</v>
      </c>
      <c r="T513" s="4">
        <f t="shared" si="2204"/>
        <v>0</v>
      </c>
      <c r="U513" s="4">
        <f t="shared" si="2204"/>
        <v>155.69999999999999</v>
      </c>
      <c r="V513" s="4">
        <f t="shared" si="2204"/>
        <v>0</v>
      </c>
      <c r="W513" s="4">
        <f t="shared" si="2204"/>
        <v>155.69999999999999</v>
      </c>
      <c r="X513" s="4">
        <f t="shared" si="2204"/>
        <v>0</v>
      </c>
      <c r="Y513" s="4">
        <f t="shared" si="2204"/>
        <v>155.69999999999999</v>
      </c>
      <c r="Z513" s="4">
        <f t="shared" si="2204"/>
        <v>0</v>
      </c>
      <c r="AA513" s="4">
        <f t="shared" si="2204"/>
        <v>155.69999999999999</v>
      </c>
      <c r="AB513" s="4">
        <f t="shared" si="2204"/>
        <v>0</v>
      </c>
      <c r="AC513" s="4">
        <f t="shared" si="2204"/>
        <v>155.69999999999999</v>
      </c>
      <c r="AD513" s="4">
        <f t="shared" si="2204"/>
        <v>155.69999999999999</v>
      </c>
      <c r="AE513" s="4">
        <f t="shared" si="2204"/>
        <v>0</v>
      </c>
      <c r="AF513" s="4">
        <f t="shared" si="2204"/>
        <v>155.69999999999999</v>
      </c>
      <c r="AG513" s="4">
        <f t="shared" si="2204"/>
        <v>0</v>
      </c>
      <c r="AH513" s="4">
        <f t="shared" si="2204"/>
        <v>155.69999999999999</v>
      </c>
      <c r="AI513" s="4">
        <f t="shared" si="2205"/>
        <v>0</v>
      </c>
      <c r="AJ513" s="4">
        <f t="shared" si="2205"/>
        <v>155.69999999999999</v>
      </c>
      <c r="AK513" s="4">
        <f t="shared" si="2206"/>
        <v>0</v>
      </c>
      <c r="AL513" s="4">
        <f t="shared" si="2206"/>
        <v>155.69999999999999</v>
      </c>
      <c r="AM513" s="4">
        <f t="shared" si="2207"/>
        <v>0</v>
      </c>
      <c r="AN513" s="4">
        <f t="shared" si="2207"/>
        <v>155.69999999999999</v>
      </c>
      <c r="AO513" s="95"/>
    </row>
    <row r="514" spans="1:41" ht="31.5" hidden="1" outlineLevel="5" x14ac:dyDescent="0.25">
      <c r="A514" s="102" t="s">
        <v>610</v>
      </c>
      <c r="B514" s="102"/>
      <c r="C514" s="18" t="s">
        <v>611</v>
      </c>
      <c r="D514" s="4">
        <f t="shared" si="2204"/>
        <v>274.80099999999999</v>
      </c>
      <c r="E514" s="4">
        <f t="shared" si="2204"/>
        <v>0</v>
      </c>
      <c r="F514" s="4">
        <f t="shared" si="2204"/>
        <v>274.80099999999999</v>
      </c>
      <c r="G514" s="4">
        <f t="shared" si="2204"/>
        <v>0</v>
      </c>
      <c r="H514" s="4">
        <f t="shared" si="2204"/>
        <v>274.80099999999999</v>
      </c>
      <c r="I514" s="4">
        <f t="shared" si="2204"/>
        <v>0</v>
      </c>
      <c r="J514" s="4">
        <f t="shared" si="2204"/>
        <v>274.80099999999999</v>
      </c>
      <c r="K514" s="4">
        <f t="shared" si="2204"/>
        <v>0</v>
      </c>
      <c r="L514" s="4">
        <f t="shared" si="2204"/>
        <v>274.80099999999999</v>
      </c>
      <c r="M514" s="4">
        <f t="shared" si="2204"/>
        <v>0</v>
      </c>
      <c r="N514" s="4">
        <f t="shared" si="2204"/>
        <v>274.80099999999999</v>
      </c>
      <c r="O514" s="4">
        <f t="shared" si="2204"/>
        <v>0</v>
      </c>
      <c r="P514" s="4">
        <f t="shared" si="2204"/>
        <v>274.80099999999999</v>
      </c>
      <c r="Q514" s="4">
        <f t="shared" si="2204"/>
        <v>155.69999999999999</v>
      </c>
      <c r="R514" s="4">
        <f t="shared" si="2204"/>
        <v>0</v>
      </c>
      <c r="S514" s="4">
        <f t="shared" si="2204"/>
        <v>155.69999999999999</v>
      </c>
      <c r="T514" s="4">
        <f t="shared" si="2204"/>
        <v>0</v>
      </c>
      <c r="U514" s="4">
        <f t="shared" si="2204"/>
        <v>155.69999999999999</v>
      </c>
      <c r="V514" s="4">
        <f t="shared" si="2204"/>
        <v>0</v>
      </c>
      <c r="W514" s="4">
        <f t="shared" si="2204"/>
        <v>155.69999999999999</v>
      </c>
      <c r="X514" s="4">
        <f t="shared" si="2204"/>
        <v>0</v>
      </c>
      <c r="Y514" s="4">
        <f t="shared" si="2204"/>
        <v>155.69999999999999</v>
      </c>
      <c r="Z514" s="4">
        <f t="shared" si="2204"/>
        <v>0</v>
      </c>
      <c r="AA514" s="4">
        <f t="shared" si="2204"/>
        <v>155.69999999999999</v>
      </c>
      <c r="AB514" s="4">
        <f t="shared" si="2204"/>
        <v>0</v>
      </c>
      <c r="AC514" s="4">
        <f t="shared" si="2204"/>
        <v>155.69999999999999</v>
      </c>
      <c r="AD514" s="4">
        <f t="shared" si="2204"/>
        <v>155.69999999999999</v>
      </c>
      <c r="AE514" s="4">
        <f t="shared" si="2204"/>
        <v>0</v>
      </c>
      <c r="AF514" s="4">
        <f t="shared" si="2204"/>
        <v>155.69999999999999</v>
      </c>
      <c r="AG514" s="4">
        <f t="shared" si="2204"/>
        <v>0</v>
      </c>
      <c r="AH514" s="4">
        <f t="shared" si="2204"/>
        <v>155.69999999999999</v>
      </c>
      <c r="AI514" s="4">
        <f t="shared" si="2205"/>
        <v>0</v>
      </c>
      <c r="AJ514" s="4">
        <f t="shared" si="2205"/>
        <v>155.69999999999999</v>
      </c>
      <c r="AK514" s="4">
        <f t="shared" si="2206"/>
        <v>0</v>
      </c>
      <c r="AL514" s="4">
        <f t="shared" si="2206"/>
        <v>155.69999999999999</v>
      </c>
      <c r="AM514" s="4">
        <f t="shared" si="2207"/>
        <v>0</v>
      </c>
      <c r="AN514" s="4">
        <f t="shared" si="2207"/>
        <v>155.69999999999999</v>
      </c>
      <c r="AO514" s="95"/>
    </row>
    <row r="515" spans="1:41" ht="31.5" hidden="1" outlineLevel="7" x14ac:dyDescent="0.25">
      <c r="A515" s="103" t="s">
        <v>610</v>
      </c>
      <c r="B515" s="103" t="s">
        <v>92</v>
      </c>
      <c r="C515" s="17" t="s">
        <v>93</v>
      </c>
      <c r="D515" s="14">
        <v>274.80099999999999</v>
      </c>
      <c r="E515" s="5"/>
      <c r="F515" s="5">
        <f t="shared" ref="F515" si="2208">SUM(D515:E515)</f>
        <v>274.80099999999999</v>
      </c>
      <c r="G515" s="5"/>
      <c r="H515" s="5">
        <f t="shared" ref="H515" si="2209">SUM(F515:G515)</f>
        <v>274.80099999999999</v>
      </c>
      <c r="I515" s="5"/>
      <c r="J515" s="5">
        <f t="shared" ref="J515" si="2210">SUM(H515:I515)</f>
        <v>274.80099999999999</v>
      </c>
      <c r="K515" s="5"/>
      <c r="L515" s="5">
        <f t="shared" ref="L515" si="2211">SUM(J515:K515)</f>
        <v>274.80099999999999</v>
      </c>
      <c r="M515" s="5"/>
      <c r="N515" s="5">
        <f t="shared" ref="N515" si="2212">SUM(L515:M515)</f>
        <v>274.80099999999999</v>
      </c>
      <c r="O515" s="5"/>
      <c r="P515" s="5">
        <f t="shared" ref="P515" si="2213">SUM(N515:O515)</f>
        <v>274.80099999999999</v>
      </c>
      <c r="Q515" s="5">
        <v>155.69999999999999</v>
      </c>
      <c r="R515" s="5"/>
      <c r="S515" s="5">
        <f t="shared" ref="S515" si="2214">SUM(Q515:R515)</f>
        <v>155.69999999999999</v>
      </c>
      <c r="T515" s="5"/>
      <c r="U515" s="5">
        <f t="shared" ref="U515" si="2215">SUM(S515:T515)</f>
        <v>155.69999999999999</v>
      </c>
      <c r="V515" s="5"/>
      <c r="W515" s="5">
        <f t="shared" ref="W515" si="2216">SUM(U515:V515)</f>
        <v>155.69999999999999</v>
      </c>
      <c r="X515" s="5"/>
      <c r="Y515" s="5">
        <f t="shared" ref="Y515" si="2217">SUM(W515:X515)</f>
        <v>155.69999999999999</v>
      </c>
      <c r="Z515" s="5"/>
      <c r="AA515" s="5">
        <f t="shared" ref="AA515" si="2218">SUM(Y515:Z515)</f>
        <v>155.69999999999999</v>
      </c>
      <c r="AB515" s="5"/>
      <c r="AC515" s="5">
        <f t="shared" ref="AC515" si="2219">SUM(AA515:AB515)</f>
        <v>155.69999999999999</v>
      </c>
      <c r="AD515" s="5">
        <v>155.69999999999999</v>
      </c>
      <c r="AE515" s="5"/>
      <c r="AF515" s="5">
        <f t="shared" ref="AF515" si="2220">SUM(AD515:AE515)</f>
        <v>155.69999999999999</v>
      </c>
      <c r="AG515" s="5"/>
      <c r="AH515" s="5">
        <f t="shared" ref="AH515" si="2221">SUM(AF515:AG515)</f>
        <v>155.69999999999999</v>
      </c>
      <c r="AI515" s="5"/>
      <c r="AJ515" s="5">
        <f t="shared" ref="AJ515" si="2222">SUM(AH515:AI515)</f>
        <v>155.69999999999999</v>
      </c>
      <c r="AK515" s="5"/>
      <c r="AL515" s="5">
        <f t="shared" ref="AL515" si="2223">SUM(AJ515:AK515)</f>
        <v>155.69999999999999</v>
      </c>
      <c r="AM515" s="5"/>
      <c r="AN515" s="5">
        <f t="shared" ref="AN515" si="2224">SUM(AL515:AM515)</f>
        <v>155.69999999999999</v>
      </c>
      <c r="AO515" s="95"/>
    </row>
    <row r="516" spans="1:41" ht="31.5" outlineLevel="2" collapsed="1" x14ac:dyDescent="0.25">
      <c r="A516" s="102" t="s">
        <v>42</v>
      </c>
      <c r="B516" s="102"/>
      <c r="C516" s="18" t="s">
        <v>43</v>
      </c>
      <c r="D516" s="4">
        <f>D517+D527+D558</f>
        <v>45002.53918</v>
      </c>
      <c r="E516" s="4">
        <f t="shared" ref="E516:AH516" si="2225">E517+E527+E558</f>
        <v>-2.6</v>
      </c>
      <c r="F516" s="4">
        <f t="shared" si="2225"/>
        <v>44999.939180000001</v>
      </c>
      <c r="G516" s="4">
        <f t="shared" si="2225"/>
        <v>5653.8780000000006</v>
      </c>
      <c r="H516" s="4">
        <f t="shared" si="2225"/>
        <v>50653.817179999998</v>
      </c>
      <c r="I516" s="4">
        <f t="shared" si="2225"/>
        <v>553.37</v>
      </c>
      <c r="J516" s="4">
        <f t="shared" si="2225"/>
        <v>51207.187180000001</v>
      </c>
      <c r="K516" s="4">
        <f t="shared" ref="K516:L516" si="2226">K517+K527+K558</f>
        <v>7669</v>
      </c>
      <c r="L516" s="4">
        <f t="shared" si="2226"/>
        <v>58876.187180000001</v>
      </c>
      <c r="M516" s="4">
        <f t="shared" ref="M516:N516" si="2227">M517+M527+M558</f>
        <v>900</v>
      </c>
      <c r="N516" s="4">
        <f t="shared" si="2227"/>
        <v>59776.187180000001</v>
      </c>
      <c r="O516" s="4">
        <f t="shared" ref="O516:P516" si="2228">O517+O527+O558</f>
        <v>-2946.0120000000002</v>
      </c>
      <c r="P516" s="4">
        <f t="shared" si="2228"/>
        <v>56830.175180000006</v>
      </c>
      <c r="Q516" s="4">
        <f t="shared" si="2225"/>
        <v>36850.32</v>
      </c>
      <c r="R516" s="4">
        <f t="shared" si="2225"/>
        <v>-2.6</v>
      </c>
      <c r="S516" s="4">
        <f t="shared" si="2225"/>
        <v>36847.72</v>
      </c>
      <c r="T516" s="4">
        <f t="shared" si="2225"/>
        <v>6557.84</v>
      </c>
      <c r="U516" s="4">
        <f t="shared" si="2225"/>
        <v>43405.56</v>
      </c>
      <c r="V516" s="4">
        <f t="shared" si="2225"/>
        <v>0</v>
      </c>
      <c r="W516" s="4">
        <f t="shared" si="2225"/>
        <v>43405.56</v>
      </c>
      <c r="X516" s="4">
        <f t="shared" si="2225"/>
        <v>0.1</v>
      </c>
      <c r="Y516" s="4">
        <f t="shared" si="2225"/>
        <v>43405.659999999996</v>
      </c>
      <c r="Z516" s="4">
        <f t="shared" ref="Z516:AA516" si="2229">Z517+Z527+Z558</f>
        <v>0</v>
      </c>
      <c r="AA516" s="4">
        <f t="shared" si="2229"/>
        <v>43405.659999999996</v>
      </c>
      <c r="AB516" s="4">
        <f t="shared" ref="AB516:AC516" si="2230">AB517+AB527+AB558</f>
        <v>0</v>
      </c>
      <c r="AC516" s="4">
        <f t="shared" si="2230"/>
        <v>43405.659999999996</v>
      </c>
      <c r="AD516" s="4">
        <f t="shared" si="2225"/>
        <v>21942.02</v>
      </c>
      <c r="AE516" s="4">
        <f t="shared" si="2225"/>
        <v>0</v>
      </c>
      <c r="AF516" s="4">
        <f t="shared" si="2225"/>
        <v>21942.02</v>
      </c>
      <c r="AG516" s="4">
        <f t="shared" si="2225"/>
        <v>20074.625</v>
      </c>
      <c r="AH516" s="4">
        <f t="shared" si="2225"/>
        <v>42016.645000000004</v>
      </c>
      <c r="AI516" s="4">
        <f t="shared" ref="AI516:AN516" si="2231">AI517+AI527+AI558</f>
        <v>4871.6000000000004</v>
      </c>
      <c r="AJ516" s="4">
        <f t="shared" si="2231"/>
        <v>46888.244999999995</v>
      </c>
      <c r="AK516" s="4">
        <f t="shared" si="2231"/>
        <v>0</v>
      </c>
      <c r="AL516" s="4">
        <f t="shared" si="2231"/>
        <v>46888.244999999995</v>
      </c>
      <c r="AM516" s="4">
        <f t="shared" si="2231"/>
        <v>0</v>
      </c>
      <c r="AN516" s="4">
        <f t="shared" si="2231"/>
        <v>46888.244999999995</v>
      </c>
      <c r="AO516" s="95"/>
    </row>
    <row r="517" spans="1:41" ht="31.5" outlineLevel="3" x14ac:dyDescent="0.25">
      <c r="A517" s="102" t="s">
        <v>484</v>
      </c>
      <c r="B517" s="102"/>
      <c r="C517" s="18" t="s">
        <v>485</v>
      </c>
      <c r="D517" s="4">
        <f t="shared" ref="D517:AN517" si="2232">D518</f>
        <v>15963.000000000002</v>
      </c>
      <c r="E517" s="4">
        <f t="shared" si="2232"/>
        <v>0</v>
      </c>
      <c r="F517" s="4">
        <f t="shared" si="2232"/>
        <v>15963.000000000002</v>
      </c>
      <c r="G517" s="4">
        <f t="shared" si="2232"/>
        <v>4653.8780000000006</v>
      </c>
      <c r="H517" s="4">
        <f t="shared" si="2232"/>
        <v>20616.878000000001</v>
      </c>
      <c r="I517" s="4">
        <f t="shared" si="2232"/>
        <v>0</v>
      </c>
      <c r="J517" s="4">
        <f t="shared" si="2232"/>
        <v>20616.878000000001</v>
      </c>
      <c r="K517" s="4">
        <f t="shared" si="2232"/>
        <v>1687.9</v>
      </c>
      <c r="L517" s="4">
        <f t="shared" si="2232"/>
        <v>22304.777999999998</v>
      </c>
      <c r="M517" s="4">
        <f t="shared" si="2232"/>
        <v>0</v>
      </c>
      <c r="N517" s="4">
        <f t="shared" si="2232"/>
        <v>22304.777999999998</v>
      </c>
      <c r="O517" s="4">
        <f t="shared" si="2232"/>
        <v>-77.385000000000005</v>
      </c>
      <c r="P517" s="4">
        <f t="shared" si="2232"/>
        <v>22227.393</v>
      </c>
      <c r="Q517" s="4">
        <f t="shared" si="2232"/>
        <v>15626.4</v>
      </c>
      <c r="R517" s="4">
        <f t="shared" si="2232"/>
        <v>0</v>
      </c>
      <c r="S517" s="4">
        <f t="shared" si="2232"/>
        <v>15626.4</v>
      </c>
      <c r="T517" s="4">
        <f t="shared" si="2232"/>
        <v>6557.84</v>
      </c>
      <c r="U517" s="4">
        <f t="shared" si="2232"/>
        <v>22184.239999999998</v>
      </c>
      <c r="V517" s="4">
        <f t="shared" si="2232"/>
        <v>0</v>
      </c>
      <c r="W517" s="4">
        <f t="shared" si="2232"/>
        <v>22184.239999999998</v>
      </c>
      <c r="X517" s="4">
        <f t="shared" si="2232"/>
        <v>0</v>
      </c>
      <c r="Y517" s="4">
        <f t="shared" si="2232"/>
        <v>22184.239999999998</v>
      </c>
      <c r="Z517" s="4">
        <f t="shared" si="2232"/>
        <v>0</v>
      </c>
      <c r="AA517" s="4">
        <f t="shared" si="2232"/>
        <v>22184.239999999998</v>
      </c>
      <c r="AB517" s="4">
        <f t="shared" si="2232"/>
        <v>0</v>
      </c>
      <c r="AC517" s="4">
        <f t="shared" si="2232"/>
        <v>22184.239999999998</v>
      </c>
      <c r="AD517" s="4">
        <f t="shared" si="2232"/>
        <v>3000</v>
      </c>
      <c r="AE517" s="4">
        <f t="shared" si="2232"/>
        <v>0</v>
      </c>
      <c r="AF517" s="4">
        <f t="shared" si="2232"/>
        <v>3000</v>
      </c>
      <c r="AG517" s="4">
        <f t="shared" si="2232"/>
        <v>20074.625</v>
      </c>
      <c r="AH517" s="4">
        <f t="shared" si="2232"/>
        <v>23074.625</v>
      </c>
      <c r="AI517" s="4">
        <f t="shared" si="2232"/>
        <v>0</v>
      </c>
      <c r="AJ517" s="4">
        <f t="shared" si="2232"/>
        <v>23074.625</v>
      </c>
      <c r="AK517" s="4">
        <f t="shared" si="2232"/>
        <v>0</v>
      </c>
      <c r="AL517" s="4">
        <f t="shared" si="2232"/>
        <v>23074.625</v>
      </c>
      <c r="AM517" s="4">
        <f t="shared" si="2232"/>
        <v>0</v>
      </c>
      <c r="AN517" s="4">
        <f t="shared" si="2232"/>
        <v>23074.625</v>
      </c>
      <c r="AO517" s="95"/>
    </row>
    <row r="518" spans="1:41" ht="31.5" outlineLevel="4" x14ac:dyDescent="0.25">
      <c r="A518" s="102" t="s">
        <v>486</v>
      </c>
      <c r="B518" s="102"/>
      <c r="C518" s="18" t="s">
        <v>487</v>
      </c>
      <c r="D518" s="4">
        <f>D523+D521+D519+D525</f>
        <v>15963.000000000002</v>
      </c>
      <c r="E518" s="4">
        <f t="shared" ref="E518:L518" si="2233">E523+E521+E519+E525</f>
        <v>0</v>
      </c>
      <c r="F518" s="4">
        <f t="shared" si="2233"/>
        <v>15963.000000000002</v>
      </c>
      <c r="G518" s="4">
        <f t="shared" si="2233"/>
        <v>4653.8780000000006</v>
      </c>
      <c r="H518" s="4">
        <f t="shared" si="2233"/>
        <v>20616.878000000001</v>
      </c>
      <c r="I518" s="4">
        <f t="shared" si="2233"/>
        <v>0</v>
      </c>
      <c r="J518" s="4">
        <f t="shared" si="2233"/>
        <v>20616.878000000001</v>
      </c>
      <c r="K518" s="4">
        <f t="shared" si="2233"/>
        <v>1687.9</v>
      </c>
      <c r="L518" s="4">
        <f t="shared" si="2233"/>
        <v>22304.777999999998</v>
      </c>
      <c r="M518" s="4">
        <f t="shared" ref="M518:N518" si="2234">M523+M521+M519+M525</f>
        <v>0</v>
      </c>
      <c r="N518" s="4">
        <f t="shared" si="2234"/>
        <v>22304.777999999998</v>
      </c>
      <c r="O518" s="4">
        <f t="shared" ref="O518:P518" si="2235">O523+O521+O519+O525</f>
        <v>-77.385000000000005</v>
      </c>
      <c r="P518" s="4">
        <f t="shared" si="2235"/>
        <v>22227.393</v>
      </c>
      <c r="Q518" s="4">
        <f>Q523+Q521+Q519+Q525</f>
        <v>15626.4</v>
      </c>
      <c r="R518" s="4">
        <f t="shared" ref="R518:Y518" si="2236">R523+R521+R519+R525</f>
        <v>0</v>
      </c>
      <c r="S518" s="4">
        <f t="shared" si="2236"/>
        <v>15626.4</v>
      </c>
      <c r="T518" s="4">
        <f t="shared" si="2236"/>
        <v>6557.84</v>
      </c>
      <c r="U518" s="4">
        <f t="shared" si="2236"/>
        <v>22184.239999999998</v>
      </c>
      <c r="V518" s="4">
        <f t="shared" si="2236"/>
        <v>0</v>
      </c>
      <c r="W518" s="4">
        <f t="shared" si="2236"/>
        <v>22184.239999999998</v>
      </c>
      <c r="X518" s="4">
        <f t="shared" si="2236"/>
        <v>0</v>
      </c>
      <c r="Y518" s="4">
        <f t="shared" si="2236"/>
        <v>22184.239999999998</v>
      </c>
      <c r="Z518" s="4">
        <f t="shared" ref="Z518:AA518" si="2237">Z523+Z521+Z519+Z525</f>
        <v>0</v>
      </c>
      <c r="AA518" s="4">
        <f t="shared" si="2237"/>
        <v>22184.239999999998</v>
      </c>
      <c r="AB518" s="4">
        <f t="shared" ref="AB518:AC518" si="2238">AB523+AB521+AB519+AB525</f>
        <v>0</v>
      </c>
      <c r="AC518" s="4">
        <f t="shared" si="2238"/>
        <v>22184.239999999998</v>
      </c>
      <c r="AD518" s="4">
        <f>AD523+AD521+AD519+AD525</f>
        <v>3000</v>
      </c>
      <c r="AE518" s="4">
        <f t="shared" ref="AE518:AH518" si="2239">AE523+AE521+AE519+AE525</f>
        <v>0</v>
      </c>
      <c r="AF518" s="4">
        <f t="shared" si="2239"/>
        <v>3000</v>
      </c>
      <c r="AG518" s="4">
        <f t="shared" si="2239"/>
        <v>20074.625</v>
      </c>
      <c r="AH518" s="4">
        <f t="shared" si="2239"/>
        <v>23074.625</v>
      </c>
      <c r="AI518" s="4">
        <f t="shared" ref="AI518:AN518" si="2240">AI523+AI521+AI519+AI525</f>
        <v>0</v>
      </c>
      <c r="AJ518" s="4">
        <f t="shared" si="2240"/>
        <v>23074.625</v>
      </c>
      <c r="AK518" s="4">
        <f t="shared" si="2240"/>
        <v>0</v>
      </c>
      <c r="AL518" s="4">
        <f t="shared" si="2240"/>
        <v>23074.625</v>
      </c>
      <c r="AM518" s="4">
        <f t="shared" si="2240"/>
        <v>0</v>
      </c>
      <c r="AN518" s="4">
        <f t="shared" si="2240"/>
        <v>23074.625</v>
      </c>
      <c r="AO518" s="95"/>
    </row>
    <row r="519" spans="1:41" ht="15.75" hidden="1" outlineLevel="5" x14ac:dyDescent="0.25">
      <c r="A519" s="93" t="s">
        <v>488</v>
      </c>
      <c r="B519" s="102"/>
      <c r="C519" s="18" t="s">
        <v>588</v>
      </c>
      <c r="D519" s="4">
        <f>D520</f>
        <v>5760.7</v>
      </c>
      <c r="E519" s="4">
        <f t="shared" ref="E519:P519" si="2241">E520</f>
        <v>0</v>
      </c>
      <c r="F519" s="4">
        <f t="shared" si="2241"/>
        <v>5760.7</v>
      </c>
      <c r="G519" s="4">
        <f t="shared" si="2241"/>
        <v>7615.1310000000003</v>
      </c>
      <c r="H519" s="4">
        <f t="shared" si="2241"/>
        <v>13375.831</v>
      </c>
      <c r="I519" s="4">
        <f t="shared" si="2241"/>
        <v>0</v>
      </c>
      <c r="J519" s="4">
        <f t="shared" si="2241"/>
        <v>13375.831</v>
      </c>
      <c r="K519" s="4">
        <f t="shared" si="2241"/>
        <v>1687.9</v>
      </c>
      <c r="L519" s="4">
        <f t="shared" si="2241"/>
        <v>15063.731</v>
      </c>
      <c r="M519" s="4">
        <f t="shared" si="2241"/>
        <v>0</v>
      </c>
      <c r="N519" s="4">
        <f t="shared" si="2241"/>
        <v>15063.731</v>
      </c>
      <c r="O519" s="4">
        <f t="shared" si="2241"/>
        <v>0</v>
      </c>
      <c r="P519" s="4">
        <f t="shared" si="2241"/>
        <v>15063.731</v>
      </c>
      <c r="Q519" s="4">
        <f>Q520</f>
        <v>5760.7</v>
      </c>
      <c r="R519" s="4">
        <f t="shared" ref="R519:AC519" si="2242">R520</f>
        <v>0</v>
      </c>
      <c r="S519" s="4">
        <f t="shared" si="2242"/>
        <v>5760.7</v>
      </c>
      <c r="T519" s="4">
        <f t="shared" si="2242"/>
        <v>12209.2</v>
      </c>
      <c r="U519" s="4">
        <f t="shared" si="2242"/>
        <v>17969.900000000001</v>
      </c>
      <c r="V519" s="4">
        <f t="shared" si="2242"/>
        <v>0</v>
      </c>
      <c r="W519" s="4">
        <f t="shared" si="2242"/>
        <v>17969.900000000001</v>
      </c>
      <c r="X519" s="4">
        <f t="shared" si="2242"/>
        <v>0</v>
      </c>
      <c r="Y519" s="4">
        <f t="shared" si="2242"/>
        <v>17969.900000000001</v>
      </c>
      <c r="Z519" s="4">
        <f t="shared" si="2242"/>
        <v>0</v>
      </c>
      <c r="AA519" s="4">
        <f t="shared" si="2242"/>
        <v>17969.900000000001</v>
      </c>
      <c r="AB519" s="4">
        <f t="shared" si="2242"/>
        <v>0</v>
      </c>
      <c r="AC519" s="4">
        <f t="shared" si="2242"/>
        <v>17969.900000000001</v>
      </c>
      <c r="AD519" s="4">
        <f>AD520</f>
        <v>0</v>
      </c>
      <c r="AE519" s="4">
        <f t="shared" ref="AE519" si="2243">AE520</f>
        <v>0</v>
      </c>
      <c r="AF519" s="4"/>
      <c r="AG519" s="4">
        <f t="shared" ref="AG519:AN519" si="2244">AG520</f>
        <v>17750.947</v>
      </c>
      <c r="AH519" s="4">
        <f t="shared" si="2244"/>
        <v>17750.947</v>
      </c>
      <c r="AI519" s="4">
        <f t="shared" si="2244"/>
        <v>0</v>
      </c>
      <c r="AJ519" s="4">
        <f t="shared" si="2244"/>
        <v>17750.947</v>
      </c>
      <c r="AK519" s="4">
        <f t="shared" si="2244"/>
        <v>0</v>
      </c>
      <c r="AL519" s="4">
        <f t="shared" si="2244"/>
        <v>17750.947</v>
      </c>
      <c r="AM519" s="4">
        <f t="shared" si="2244"/>
        <v>0</v>
      </c>
      <c r="AN519" s="4">
        <f t="shared" si="2244"/>
        <v>17750.947</v>
      </c>
      <c r="AO519" s="95"/>
    </row>
    <row r="520" spans="1:41" ht="15.75" hidden="1" outlineLevel="5" x14ac:dyDescent="0.25">
      <c r="A520" s="94" t="s">
        <v>488</v>
      </c>
      <c r="B520" s="103" t="s">
        <v>33</v>
      </c>
      <c r="C520" s="17" t="s">
        <v>34</v>
      </c>
      <c r="D520" s="5">
        <v>5760.7</v>
      </c>
      <c r="E520" s="5"/>
      <c r="F520" s="5">
        <f t="shared" ref="F520" si="2245">SUM(D520:E520)</f>
        <v>5760.7</v>
      </c>
      <c r="G520" s="5">
        <v>7615.1310000000003</v>
      </c>
      <c r="H520" s="5">
        <f t="shared" ref="H520" si="2246">SUM(F520:G520)</f>
        <v>13375.831</v>
      </c>
      <c r="I520" s="5"/>
      <c r="J520" s="5">
        <f t="shared" ref="J520" si="2247">SUM(H520:I520)</f>
        <v>13375.831</v>
      </c>
      <c r="K520" s="5">
        <v>1687.9</v>
      </c>
      <c r="L520" s="5">
        <f t="shared" ref="L520" si="2248">SUM(J520:K520)</f>
        <v>15063.731</v>
      </c>
      <c r="M520" s="5"/>
      <c r="N520" s="5">
        <f t="shared" ref="N520" si="2249">SUM(L520:M520)</f>
        <v>15063.731</v>
      </c>
      <c r="O520" s="5"/>
      <c r="P520" s="5">
        <f t="shared" ref="P520" si="2250">SUM(N520:O520)</f>
        <v>15063.731</v>
      </c>
      <c r="Q520" s="5">
        <v>5760.7</v>
      </c>
      <c r="R520" s="5"/>
      <c r="S520" s="5">
        <f t="shared" ref="S520" si="2251">SUM(Q520:R520)</f>
        <v>5760.7</v>
      </c>
      <c r="T520" s="5">
        <v>12209.2</v>
      </c>
      <c r="U520" s="5">
        <f t="shared" ref="U520" si="2252">SUM(S520:T520)</f>
        <v>17969.900000000001</v>
      </c>
      <c r="V520" s="5"/>
      <c r="W520" s="5">
        <f t="shared" ref="W520" si="2253">SUM(U520:V520)</f>
        <v>17969.900000000001</v>
      </c>
      <c r="X520" s="5"/>
      <c r="Y520" s="5">
        <f t="shared" ref="Y520" si="2254">SUM(W520:X520)</f>
        <v>17969.900000000001</v>
      </c>
      <c r="Z520" s="5"/>
      <c r="AA520" s="5">
        <f t="shared" ref="AA520" si="2255">SUM(Y520:Z520)</f>
        <v>17969.900000000001</v>
      </c>
      <c r="AB520" s="5"/>
      <c r="AC520" s="5">
        <f t="shared" ref="AC520" si="2256">SUM(AA520:AB520)</f>
        <v>17969.900000000001</v>
      </c>
      <c r="AD520" s="5"/>
      <c r="AE520" s="5"/>
      <c r="AF520" s="5"/>
      <c r="AG520" s="5">
        <v>17750.947</v>
      </c>
      <c r="AH520" s="5">
        <f t="shared" ref="AH520" si="2257">SUM(AF520:AG520)</f>
        <v>17750.947</v>
      </c>
      <c r="AI520" s="5"/>
      <c r="AJ520" s="5">
        <f t="shared" ref="AJ520" si="2258">SUM(AH520:AI520)</f>
        <v>17750.947</v>
      </c>
      <c r="AK520" s="5"/>
      <c r="AL520" s="5">
        <f t="shared" ref="AL520" si="2259">SUM(AJ520:AK520)</f>
        <v>17750.947</v>
      </c>
      <c r="AM520" s="5"/>
      <c r="AN520" s="5">
        <f t="shared" ref="AN520" si="2260">SUM(AL520:AM520)</f>
        <v>17750.947</v>
      </c>
      <c r="AO520" s="95"/>
    </row>
    <row r="521" spans="1:41" ht="31.5" hidden="1" outlineLevel="5" x14ac:dyDescent="0.25">
      <c r="A521" s="102" t="s">
        <v>489</v>
      </c>
      <c r="B521" s="102"/>
      <c r="C521" s="18" t="s">
        <v>617</v>
      </c>
      <c r="D521" s="4">
        <f>D522</f>
        <v>2200</v>
      </c>
      <c r="E521" s="4">
        <f t="shared" ref="E521:P521" si="2261">E522</f>
        <v>0</v>
      </c>
      <c r="F521" s="4">
        <f t="shared" si="2261"/>
        <v>2200</v>
      </c>
      <c r="G521" s="4">
        <f t="shared" si="2261"/>
        <v>0</v>
      </c>
      <c r="H521" s="4">
        <f t="shared" si="2261"/>
        <v>2200</v>
      </c>
      <c r="I521" s="4">
        <f t="shared" si="2261"/>
        <v>0</v>
      </c>
      <c r="J521" s="4">
        <f t="shared" si="2261"/>
        <v>2200</v>
      </c>
      <c r="K521" s="4">
        <f t="shared" si="2261"/>
        <v>0</v>
      </c>
      <c r="L521" s="4">
        <f t="shared" si="2261"/>
        <v>2200</v>
      </c>
      <c r="M521" s="4">
        <f t="shared" si="2261"/>
        <v>0</v>
      </c>
      <c r="N521" s="4">
        <f t="shared" si="2261"/>
        <v>2200</v>
      </c>
      <c r="O521" s="4">
        <f t="shared" si="2261"/>
        <v>0</v>
      </c>
      <c r="P521" s="4">
        <f t="shared" si="2261"/>
        <v>2200</v>
      </c>
      <c r="Q521" s="4">
        <f>Q522</f>
        <v>2200</v>
      </c>
      <c r="R521" s="4">
        <f t="shared" ref="R521:AC521" si="2262">R522</f>
        <v>0</v>
      </c>
      <c r="S521" s="4">
        <f t="shared" si="2262"/>
        <v>2200</v>
      </c>
      <c r="T521" s="4">
        <f t="shared" si="2262"/>
        <v>0</v>
      </c>
      <c r="U521" s="4">
        <f t="shared" si="2262"/>
        <v>2200</v>
      </c>
      <c r="V521" s="4">
        <f t="shared" si="2262"/>
        <v>0</v>
      </c>
      <c r="W521" s="4">
        <f t="shared" si="2262"/>
        <v>2200</v>
      </c>
      <c r="X521" s="4">
        <f t="shared" si="2262"/>
        <v>0</v>
      </c>
      <c r="Y521" s="4">
        <f t="shared" si="2262"/>
        <v>2200</v>
      </c>
      <c r="Z521" s="4">
        <f t="shared" si="2262"/>
        <v>0</v>
      </c>
      <c r="AA521" s="4">
        <f t="shared" si="2262"/>
        <v>2200</v>
      </c>
      <c r="AB521" s="4">
        <f t="shared" si="2262"/>
        <v>0</v>
      </c>
      <c r="AC521" s="4">
        <f t="shared" si="2262"/>
        <v>2200</v>
      </c>
      <c r="AD521" s="4">
        <f>AD522</f>
        <v>3000</v>
      </c>
      <c r="AE521" s="4">
        <f t="shared" ref="AE521:AN521" si="2263">AE522</f>
        <v>0</v>
      </c>
      <c r="AF521" s="4">
        <f t="shared" si="2263"/>
        <v>3000</v>
      </c>
      <c r="AG521" s="4">
        <f t="shared" si="2263"/>
        <v>0</v>
      </c>
      <c r="AH521" s="4">
        <f t="shared" si="2263"/>
        <v>3000</v>
      </c>
      <c r="AI521" s="4">
        <f t="shared" si="2263"/>
        <v>0</v>
      </c>
      <c r="AJ521" s="4">
        <f t="shared" si="2263"/>
        <v>3000</v>
      </c>
      <c r="AK521" s="4">
        <f t="shared" si="2263"/>
        <v>0</v>
      </c>
      <c r="AL521" s="4">
        <f t="shared" si="2263"/>
        <v>3000</v>
      </c>
      <c r="AM521" s="4">
        <f t="shared" si="2263"/>
        <v>0</v>
      </c>
      <c r="AN521" s="4">
        <f t="shared" si="2263"/>
        <v>3000</v>
      </c>
      <c r="AO521" s="95"/>
    </row>
    <row r="522" spans="1:41" ht="15.75" hidden="1" outlineLevel="7" x14ac:dyDescent="0.25">
      <c r="A522" s="103" t="s">
        <v>489</v>
      </c>
      <c r="B522" s="103" t="s">
        <v>33</v>
      </c>
      <c r="C522" s="17" t="s">
        <v>34</v>
      </c>
      <c r="D522" s="5">
        <v>2200</v>
      </c>
      <c r="E522" s="5"/>
      <c r="F522" s="5">
        <f t="shared" ref="F522" si="2264">SUM(D522:E522)</f>
        <v>2200</v>
      </c>
      <c r="G522" s="5"/>
      <c r="H522" s="5">
        <f t="shared" ref="H522" si="2265">SUM(F522:G522)</f>
        <v>2200</v>
      </c>
      <c r="I522" s="5"/>
      <c r="J522" s="5">
        <f t="shared" ref="J522" si="2266">SUM(H522:I522)</f>
        <v>2200</v>
      </c>
      <c r="K522" s="5"/>
      <c r="L522" s="5">
        <f t="shared" ref="L522" si="2267">SUM(J522:K522)</f>
        <v>2200</v>
      </c>
      <c r="M522" s="5"/>
      <c r="N522" s="5">
        <f t="shared" ref="N522" si="2268">SUM(L522:M522)</f>
        <v>2200</v>
      </c>
      <c r="O522" s="5"/>
      <c r="P522" s="5">
        <f t="shared" ref="P522" si="2269">SUM(N522:O522)</f>
        <v>2200</v>
      </c>
      <c r="Q522" s="5">
        <v>2200</v>
      </c>
      <c r="R522" s="5"/>
      <c r="S522" s="5">
        <f t="shared" ref="S522" si="2270">SUM(Q522:R522)</f>
        <v>2200</v>
      </c>
      <c r="T522" s="5"/>
      <c r="U522" s="5">
        <f t="shared" ref="U522" si="2271">SUM(S522:T522)</f>
        <v>2200</v>
      </c>
      <c r="V522" s="5"/>
      <c r="W522" s="5">
        <f t="shared" ref="W522" si="2272">SUM(U522:V522)</f>
        <v>2200</v>
      </c>
      <c r="X522" s="5"/>
      <c r="Y522" s="5">
        <f t="shared" ref="Y522" si="2273">SUM(W522:X522)</f>
        <v>2200</v>
      </c>
      <c r="Z522" s="5"/>
      <c r="AA522" s="5">
        <f t="shared" ref="AA522" si="2274">SUM(Y522:Z522)</f>
        <v>2200</v>
      </c>
      <c r="AB522" s="5"/>
      <c r="AC522" s="5">
        <f t="shared" ref="AC522" si="2275">SUM(AA522:AB522)</f>
        <v>2200</v>
      </c>
      <c r="AD522" s="5">
        <v>3000</v>
      </c>
      <c r="AE522" s="5"/>
      <c r="AF522" s="5">
        <f t="shared" ref="AF522" si="2276">SUM(AD522:AE522)</f>
        <v>3000</v>
      </c>
      <c r="AG522" s="5"/>
      <c r="AH522" s="5">
        <f t="shared" ref="AH522" si="2277">SUM(AF522:AG522)</f>
        <v>3000</v>
      </c>
      <c r="AI522" s="5"/>
      <c r="AJ522" s="5">
        <f t="shared" ref="AJ522" si="2278">SUM(AH522:AI522)</f>
        <v>3000</v>
      </c>
      <c r="AK522" s="5"/>
      <c r="AL522" s="5">
        <f t="shared" ref="AL522" si="2279">SUM(AJ522:AK522)</f>
        <v>3000</v>
      </c>
      <c r="AM522" s="5"/>
      <c r="AN522" s="5">
        <f t="shared" ref="AN522" si="2280">SUM(AL522:AM522)</f>
        <v>3000</v>
      </c>
      <c r="AO522" s="95"/>
    </row>
    <row r="523" spans="1:41" ht="31.5" outlineLevel="5" collapsed="1" x14ac:dyDescent="0.25">
      <c r="A523" s="102" t="s">
        <v>489</v>
      </c>
      <c r="B523" s="102"/>
      <c r="C523" s="18" t="s">
        <v>618</v>
      </c>
      <c r="D523" s="4">
        <f>D524</f>
        <v>6001.7</v>
      </c>
      <c r="E523" s="4">
        <f t="shared" ref="E523:P523" si="2281">E524</f>
        <v>0</v>
      </c>
      <c r="F523" s="4">
        <f t="shared" si="2281"/>
        <v>6001.7</v>
      </c>
      <c r="G523" s="4">
        <f t="shared" si="2281"/>
        <v>-2220.915</v>
      </c>
      <c r="H523" s="4">
        <f t="shared" si="2281"/>
        <v>3780.7849999999999</v>
      </c>
      <c r="I523" s="4">
        <f t="shared" si="2281"/>
        <v>0</v>
      </c>
      <c r="J523" s="4">
        <f t="shared" si="2281"/>
        <v>3780.7849999999999</v>
      </c>
      <c r="K523" s="4">
        <f t="shared" si="2281"/>
        <v>0</v>
      </c>
      <c r="L523" s="4">
        <f t="shared" si="2281"/>
        <v>3780.7849999999999</v>
      </c>
      <c r="M523" s="4">
        <f t="shared" si="2281"/>
        <v>0</v>
      </c>
      <c r="N523" s="4">
        <f t="shared" si="2281"/>
        <v>3780.7849999999999</v>
      </c>
      <c r="O523" s="4">
        <f t="shared" si="2281"/>
        <v>-58.014000000000003</v>
      </c>
      <c r="P523" s="4">
        <f t="shared" si="2281"/>
        <v>3722.7709999999997</v>
      </c>
      <c r="Q523" s="4">
        <f>Q524</f>
        <v>5749.3</v>
      </c>
      <c r="R523" s="4">
        <f t="shared" ref="R523:AC523" si="2282">R524</f>
        <v>0</v>
      </c>
      <c r="S523" s="4">
        <f t="shared" si="2282"/>
        <v>5749.3</v>
      </c>
      <c r="T523" s="4">
        <f t="shared" si="2282"/>
        <v>-4238.5600000000004</v>
      </c>
      <c r="U523" s="4">
        <f t="shared" si="2282"/>
        <v>1510.7399999999998</v>
      </c>
      <c r="V523" s="4">
        <f t="shared" si="2282"/>
        <v>0</v>
      </c>
      <c r="W523" s="4">
        <f t="shared" si="2282"/>
        <v>1510.7399999999998</v>
      </c>
      <c r="X523" s="4">
        <f t="shared" si="2282"/>
        <v>0</v>
      </c>
      <c r="Y523" s="4">
        <f t="shared" si="2282"/>
        <v>1510.7399999999998</v>
      </c>
      <c r="Z523" s="4">
        <f t="shared" si="2282"/>
        <v>0</v>
      </c>
      <c r="AA523" s="4">
        <f t="shared" si="2282"/>
        <v>1510.7399999999998</v>
      </c>
      <c r="AB523" s="4">
        <f t="shared" si="2282"/>
        <v>0</v>
      </c>
      <c r="AC523" s="4">
        <f t="shared" si="2282"/>
        <v>1510.7399999999998</v>
      </c>
      <c r="AD523" s="4">
        <f>AD524</f>
        <v>0</v>
      </c>
      <c r="AE523" s="4">
        <f t="shared" ref="AE523" si="2283">AE524</f>
        <v>0</v>
      </c>
      <c r="AF523" s="4"/>
      <c r="AG523" s="4">
        <f t="shared" ref="AG523:AN523" si="2284">AG524</f>
        <v>1742.7584999999999</v>
      </c>
      <c r="AH523" s="4">
        <f t="shared" si="2284"/>
        <v>1742.7584999999999</v>
      </c>
      <c r="AI523" s="4">
        <f t="shared" si="2284"/>
        <v>0</v>
      </c>
      <c r="AJ523" s="4">
        <f t="shared" si="2284"/>
        <v>1742.7584999999999</v>
      </c>
      <c r="AK523" s="4">
        <f t="shared" si="2284"/>
        <v>0</v>
      </c>
      <c r="AL523" s="4">
        <f t="shared" si="2284"/>
        <v>1742.7584999999999</v>
      </c>
      <c r="AM523" s="4">
        <f t="shared" si="2284"/>
        <v>0</v>
      </c>
      <c r="AN523" s="4">
        <f t="shared" si="2284"/>
        <v>1742.7584999999999</v>
      </c>
      <c r="AO523" s="95"/>
    </row>
    <row r="524" spans="1:41" ht="15.75" outlineLevel="7" x14ac:dyDescent="0.25">
      <c r="A524" s="103" t="s">
        <v>489</v>
      </c>
      <c r="B524" s="103" t="s">
        <v>33</v>
      </c>
      <c r="C524" s="17" t="s">
        <v>34</v>
      </c>
      <c r="D524" s="5">
        <v>6001.7</v>
      </c>
      <c r="E524" s="5"/>
      <c r="F524" s="5">
        <f t="shared" ref="F524" si="2285">SUM(D524:E524)</f>
        <v>6001.7</v>
      </c>
      <c r="G524" s="5">
        <v>-2220.915</v>
      </c>
      <c r="H524" s="5">
        <f t="shared" ref="H524" si="2286">SUM(F524:G524)</f>
        <v>3780.7849999999999</v>
      </c>
      <c r="I524" s="5"/>
      <c r="J524" s="5">
        <f t="shared" ref="J524" si="2287">SUM(H524:I524)</f>
        <v>3780.7849999999999</v>
      </c>
      <c r="K524" s="5"/>
      <c r="L524" s="5">
        <f t="shared" ref="L524" si="2288">SUM(J524:K524)</f>
        <v>3780.7849999999999</v>
      </c>
      <c r="M524" s="5"/>
      <c r="N524" s="5">
        <f t="shared" ref="N524" si="2289">SUM(L524:M524)</f>
        <v>3780.7849999999999</v>
      </c>
      <c r="O524" s="5">
        <v>-58.014000000000003</v>
      </c>
      <c r="P524" s="5">
        <f t="shared" ref="P524" si="2290">SUM(N524:O524)</f>
        <v>3722.7709999999997</v>
      </c>
      <c r="Q524" s="5">
        <v>5749.3</v>
      </c>
      <c r="R524" s="5"/>
      <c r="S524" s="5">
        <f t="shared" ref="S524" si="2291">SUM(Q524:R524)</f>
        <v>5749.3</v>
      </c>
      <c r="T524" s="5">
        <v>-4238.5600000000004</v>
      </c>
      <c r="U524" s="5">
        <f t="shared" ref="U524" si="2292">SUM(S524:T524)</f>
        <v>1510.7399999999998</v>
      </c>
      <c r="V524" s="5"/>
      <c r="W524" s="5">
        <f t="shared" ref="W524" si="2293">SUM(U524:V524)</f>
        <v>1510.7399999999998</v>
      </c>
      <c r="X524" s="5"/>
      <c r="Y524" s="5">
        <f t="shared" ref="Y524" si="2294">SUM(W524:X524)</f>
        <v>1510.7399999999998</v>
      </c>
      <c r="Z524" s="5"/>
      <c r="AA524" s="5">
        <f t="shared" ref="AA524" si="2295">SUM(Y524:Z524)</f>
        <v>1510.7399999999998</v>
      </c>
      <c r="AB524" s="5"/>
      <c r="AC524" s="5">
        <f t="shared" ref="AC524" si="2296">SUM(AA524:AB524)</f>
        <v>1510.7399999999998</v>
      </c>
      <c r="AD524" s="5"/>
      <c r="AE524" s="5"/>
      <c r="AF524" s="5"/>
      <c r="AG524" s="5">
        <v>1742.7584999999999</v>
      </c>
      <c r="AH524" s="5">
        <f t="shared" ref="AH524" si="2297">SUM(AF524:AG524)</f>
        <v>1742.7584999999999</v>
      </c>
      <c r="AI524" s="5"/>
      <c r="AJ524" s="5">
        <f t="shared" ref="AJ524" si="2298">SUM(AH524:AI524)</f>
        <v>1742.7584999999999</v>
      </c>
      <c r="AK524" s="5"/>
      <c r="AL524" s="5">
        <f t="shared" ref="AL524" si="2299">SUM(AJ524:AK524)</f>
        <v>1742.7584999999999</v>
      </c>
      <c r="AM524" s="5"/>
      <c r="AN524" s="5">
        <f t="shared" ref="AN524" si="2300">SUM(AL524:AM524)</f>
        <v>1742.7584999999999</v>
      </c>
      <c r="AO524" s="95"/>
    </row>
    <row r="525" spans="1:41" ht="31.5" outlineLevel="5" x14ac:dyDescent="0.25">
      <c r="A525" s="102" t="s">
        <v>489</v>
      </c>
      <c r="B525" s="102"/>
      <c r="C525" s="18" t="s">
        <v>619</v>
      </c>
      <c r="D525" s="4">
        <f>D526</f>
        <v>2000.6</v>
      </c>
      <c r="E525" s="4">
        <f t="shared" ref="E525:P525" si="2301">E526</f>
        <v>0</v>
      </c>
      <c r="F525" s="4">
        <f t="shared" si="2301"/>
        <v>2000.6</v>
      </c>
      <c r="G525" s="4">
        <f t="shared" si="2301"/>
        <v>-740.33799999999997</v>
      </c>
      <c r="H525" s="4">
        <f t="shared" si="2301"/>
        <v>1260.2619999999999</v>
      </c>
      <c r="I525" s="4">
        <f t="shared" si="2301"/>
        <v>0</v>
      </c>
      <c r="J525" s="4">
        <f t="shared" si="2301"/>
        <v>1260.2619999999999</v>
      </c>
      <c r="K525" s="4">
        <f t="shared" si="2301"/>
        <v>0</v>
      </c>
      <c r="L525" s="4">
        <f t="shared" si="2301"/>
        <v>1260.2619999999999</v>
      </c>
      <c r="M525" s="4">
        <f t="shared" si="2301"/>
        <v>0</v>
      </c>
      <c r="N525" s="4">
        <f t="shared" si="2301"/>
        <v>1260.2619999999999</v>
      </c>
      <c r="O525" s="4">
        <f t="shared" si="2301"/>
        <v>-19.370999999999999</v>
      </c>
      <c r="P525" s="4">
        <f t="shared" si="2301"/>
        <v>1240.8909999999998</v>
      </c>
      <c r="Q525" s="4">
        <f>Q526</f>
        <v>1916.4</v>
      </c>
      <c r="R525" s="4">
        <f t="shared" ref="R525:AC525" si="2302">R526</f>
        <v>0</v>
      </c>
      <c r="S525" s="4">
        <f t="shared" si="2302"/>
        <v>1916.4</v>
      </c>
      <c r="T525" s="4">
        <f t="shared" si="2302"/>
        <v>-1412.8</v>
      </c>
      <c r="U525" s="4">
        <f t="shared" si="2302"/>
        <v>503.60000000000014</v>
      </c>
      <c r="V525" s="4">
        <f t="shared" si="2302"/>
        <v>0</v>
      </c>
      <c r="W525" s="4">
        <f t="shared" si="2302"/>
        <v>503.60000000000014</v>
      </c>
      <c r="X525" s="4">
        <f t="shared" si="2302"/>
        <v>0</v>
      </c>
      <c r="Y525" s="4">
        <f t="shared" si="2302"/>
        <v>503.60000000000014</v>
      </c>
      <c r="Z525" s="4">
        <f t="shared" si="2302"/>
        <v>0</v>
      </c>
      <c r="AA525" s="4">
        <f t="shared" si="2302"/>
        <v>503.60000000000014</v>
      </c>
      <c r="AB525" s="4">
        <f t="shared" si="2302"/>
        <v>0</v>
      </c>
      <c r="AC525" s="4">
        <f t="shared" si="2302"/>
        <v>503.60000000000014</v>
      </c>
      <c r="AD525" s="4">
        <f>AD526</f>
        <v>0</v>
      </c>
      <c r="AE525" s="4">
        <f t="shared" ref="AE525" si="2303">AE526</f>
        <v>0</v>
      </c>
      <c r="AF525" s="4"/>
      <c r="AG525" s="4">
        <f t="shared" ref="AG525:AN525" si="2304">AG526</f>
        <v>580.91949999999997</v>
      </c>
      <c r="AH525" s="4">
        <f t="shared" si="2304"/>
        <v>580.91949999999997</v>
      </c>
      <c r="AI525" s="4">
        <f t="shared" si="2304"/>
        <v>0</v>
      </c>
      <c r="AJ525" s="4">
        <f t="shared" si="2304"/>
        <v>580.91949999999997</v>
      </c>
      <c r="AK525" s="4">
        <f t="shared" si="2304"/>
        <v>0</v>
      </c>
      <c r="AL525" s="4">
        <f t="shared" si="2304"/>
        <v>580.91949999999997</v>
      </c>
      <c r="AM525" s="4">
        <f t="shared" si="2304"/>
        <v>0</v>
      </c>
      <c r="AN525" s="4">
        <f t="shared" si="2304"/>
        <v>580.91949999999997</v>
      </c>
      <c r="AO525" s="95"/>
    </row>
    <row r="526" spans="1:41" ht="15.75" outlineLevel="7" x14ac:dyDescent="0.25">
      <c r="A526" s="103" t="s">
        <v>489</v>
      </c>
      <c r="B526" s="103" t="s">
        <v>33</v>
      </c>
      <c r="C526" s="17" t="s">
        <v>34</v>
      </c>
      <c r="D526" s="5">
        <v>2000.6</v>
      </c>
      <c r="E526" s="5"/>
      <c r="F526" s="5">
        <f t="shared" ref="F526" si="2305">SUM(D526:E526)</f>
        <v>2000.6</v>
      </c>
      <c r="G526" s="5">
        <v>-740.33799999999997</v>
      </c>
      <c r="H526" s="5">
        <f t="shared" ref="H526" si="2306">SUM(F526:G526)</f>
        <v>1260.2619999999999</v>
      </c>
      <c r="I526" s="5"/>
      <c r="J526" s="5">
        <f t="shared" ref="J526" si="2307">SUM(H526:I526)</f>
        <v>1260.2619999999999</v>
      </c>
      <c r="K526" s="5"/>
      <c r="L526" s="5">
        <f t="shared" ref="L526" si="2308">SUM(J526:K526)</f>
        <v>1260.2619999999999</v>
      </c>
      <c r="M526" s="5"/>
      <c r="N526" s="5">
        <f t="shared" ref="N526" si="2309">SUM(L526:M526)</f>
        <v>1260.2619999999999</v>
      </c>
      <c r="O526" s="5">
        <v>-19.370999999999999</v>
      </c>
      <c r="P526" s="5">
        <f t="shared" ref="P526" si="2310">SUM(N526:O526)</f>
        <v>1240.8909999999998</v>
      </c>
      <c r="Q526" s="5">
        <v>1916.4</v>
      </c>
      <c r="R526" s="5"/>
      <c r="S526" s="5">
        <f t="shared" ref="S526" si="2311">SUM(Q526:R526)</f>
        <v>1916.4</v>
      </c>
      <c r="T526" s="5">
        <v>-1412.8</v>
      </c>
      <c r="U526" s="5">
        <f t="shared" ref="U526" si="2312">SUM(S526:T526)</f>
        <v>503.60000000000014</v>
      </c>
      <c r="V526" s="5"/>
      <c r="W526" s="5">
        <f t="shared" ref="W526" si="2313">SUM(U526:V526)</f>
        <v>503.60000000000014</v>
      </c>
      <c r="X526" s="5"/>
      <c r="Y526" s="5">
        <f t="shared" ref="Y526" si="2314">SUM(W526:X526)</f>
        <v>503.60000000000014</v>
      </c>
      <c r="Z526" s="5"/>
      <c r="AA526" s="5">
        <f t="shared" ref="AA526" si="2315">SUM(Y526:Z526)</f>
        <v>503.60000000000014</v>
      </c>
      <c r="AB526" s="5"/>
      <c r="AC526" s="5">
        <f t="shared" ref="AC526" si="2316">SUM(AA526:AB526)</f>
        <v>503.60000000000014</v>
      </c>
      <c r="AD526" s="5"/>
      <c r="AE526" s="5"/>
      <c r="AF526" s="5"/>
      <c r="AG526" s="5">
        <v>580.91949999999997</v>
      </c>
      <c r="AH526" s="5">
        <f t="shared" ref="AH526" si="2317">SUM(AF526:AG526)</f>
        <v>580.91949999999997</v>
      </c>
      <c r="AI526" s="5"/>
      <c r="AJ526" s="5">
        <f t="shared" ref="AJ526" si="2318">SUM(AH526:AI526)</f>
        <v>580.91949999999997</v>
      </c>
      <c r="AK526" s="5"/>
      <c r="AL526" s="5">
        <f t="shared" ref="AL526" si="2319">SUM(AJ526:AK526)</f>
        <v>580.91949999999997</v>
      </c>
      <c r="AM526" s="5"/>
      <c r="AN526" s="5">
        <f t="shared" ref="AN526" si="2320">SUM(AL526:AM526)</f>
        <v>580.91949999999997</v>
      </c>
      <c r="AO526" s="95"/>
    </row>
    <row r="527" spans="1:41" ht="47.25" outlineLevel="3" x14ac:dyDescent="0.25">
      <c r="A527" s="102" t="s">
        <v>44</v>
      </c>
      <c r="B527" s="102"/>
      <c r="C527" s="18" t="s">
        <v>45</v>
      </c>
      <c r="D527" s="4">
        <f>D528+D539+D553</f>
        <v>28439.53918</v>
      </c>
      <c r="E527" s="4">
        <f t="shared" ref="E527:AH527" si="2321">E528+E539+E553</f>
        <v>-2.6</v>
      </c>
      <c r="F527" s="4">
        <f t="shared" si="2321"/>
        <v>28436.939179999998</v>
      </c>
      <c r="G527" s="4">
        <f t="shared" si="2321"/>
        <v>0</v>
      </c>
      <c r="H527" s="4">
        <f t="shared" si="2321"/>
        <v>28436.939179999998</v>
      </c>
      <c r="I527" s="4">
        <f t="shared" si="2321"/>
        <v>553.37</v>
      </c>
      <c r="J527" s="4">
        <f t="shared" si="2321"/>
        <v>28990.30918</v>
      </c>
      <c r="K527" s="4">
        <f t="shared" ref="K527:L527" si="2322">K528+K539+K553</f>
        <v>5981.1</v>
      </c>
      <c r="L527" s="4">
        <f t="shared" si="2322"/>
        <v>34971.409180000002</v>
      </c>
      <c r="M527" s="4">
        <f t="shared" ref="M527:N527" si="2323">M528+M539+M553</f>
        <v>0</v>
      </c>
      <c r="N527" s="4">
        <f t="shared" si="2323"/>
        <v>34971.409180000002</v>
      </c>
      <c r="O527" s="4">
        <f t="shared" ref="O527:P527" si="2324">O528+O539+O553</f>
        <v>-2868.627</v>
      </c>
      <c r="P527" s="4">
        <f t="shared" si="2324"/>
        <v>32102.782180000002</v>
      </c>
      <c r="Q527" s="4">
        <f t="shared" si="2321"/>
        <v>20623.920000000002</v>
      </c>
      <c r="R527" s="4">
        <f t="shared" si="2321"/>
        <v>-2.6</v>
      </c>
      <c r="S527" s="4">
        <f t="shared" si="2321"/>
        <v>20621.32</v>
      </c>
      <c r="T527" s="4">
        <f t="shared" si="2321"/>
        <v>0</v>
      </c>
      <c r="U527" s="4">
        <f t="shared" si="2321"/>
        <v>20621.32</v>
      </c>
      <c r="V527" s="4">
        <f t="shared" si="2321"/>
        <v>0</v>
      </c>
      <c r="W527" s="4">
        <f t="shared" si="2321"/>
        <v>20621.32</v>
      </c>
      <c r="X527" s="4">
        <f t="shared" si="2321"/>
        <v>0.1</v>
      </c>
      <c r="Y527" s="4">
        <f t="shared" si="2321"/>
        <v>20621.419999999998</v>
      </c>
      <c r="Z527" s="4">
        <f t="shared" ref="Z527:AA527" si="2325">Z528+Z539+Z553</f>
        <v>0</v>
      </c>
      <c r="AA527" s="4">
        <f t="shared" si="2325"/>
        <v>20621.419999999998</v>
      </c>
      <c r="AB527" s="4">
        <f t="shared" ref="AB527:AC527" si="2326">AB528+AB539+AB553</f>
        <v>0</v>
      </c>
      <c r="AC527" s="4">
        <f t="shared" si="2326"/>
        <v>20621.419999999998</v>
      </c>
      <c r="AD527" s="4">
        <f t="shared" si="2321"/>
        <v>18342.02</v>
      </c>
      <c r="AE527" s="4">
        <f t="shared" si="2321"/>
        <v>0</v>
      </c>
      <c r="AF527" s="4">
        <f t="shared" si="2321"/>
        <v>18342.02</v>
      </c>
      <c r="AG527" s="4">
        <f t="shared" si="2321"/>
        <v>0</v>
      </c>
      <c r="AH527" s="4">
        <f t="shared" si="2321"/>
        <v>18342.02</v>
      </c>
      <c r="AI527" s="4">
        <f t="shared" ref="AI527:AN527" si="2327">AI528+AI539+AI553</f>
        <v>4871.6000000000004</v>
      </c>
      <c r="AJ527" s="4">
        <f t="shared" si="2327"/>
        <v>23213.62</v>
      </c>
      <c r="AK527" s="4">
        <f t="shared" si="2327"/>
        <v>0</v>
      </c>
      <c r="AL527" s="4">
        <f t="shared" si="2327"/>
        <v>23213.62</v>
      </c>
      <c r="AM527" s="4">
        <f t="shared" si="2327"/>
        <v>0</v>
      </c>
      <c r="AN527" s="4">
        <f t="shared" si="2327"/>
        <v>23213.62</v>
      </c>
      <c r="AO527" s="95"/>
    </row>
    <row r="528" spans="1:41" ht="31.5" hidden="1" outlineLevel="4" x14ac:dyDescent="0.25">
      <c r="A528" s="102" t="s">
        <v>332</v>
      </c>
      <c r="B528" s="102"/>
      <c r="C528" s="18" t="s">
        <v>333</v>
      </c>
      <c r="D528" s="4">
        <f>D529+D531+D533+D535+D537</f>
        <v>2913.2</v>
      </c>
      <c r="E528" s="4">
        <f t="shared" ref="E528:AH528" si="2328">E529+E531+E533+E535+E537</f>
        <v>-2.6</v>
      </c>
      <c r="F528" s="4">
        <f t="shared" si="2328"/>
        <v>2910.6</v>
      </c>
      <c r="G528" s="4">
        <f t="shared" si="2328"/>
        <v>0</v>
      </c>
      <c r="H528" s="4">
        <f t="shared" si="2328"/>
        <v>2910.6</v>
      </c>
      <c r="I528" s="4">
        <f t="shared" si="2328"/>
        <v>553.37</v>
      </c>
      <c r="J528" s="4">
        <f t="shared" si="2328"/>
        <v>3463.97</v>
      </c>
      <c r="K528" s="4">
        <f t="shared" ref="K528:L528" si="2329">K529+K531+K533+K535+K537</f>
        <v>0</v>
      </c>
      <c r="L528" s="4">
        <f t="shared" si="2329"/>
        <v>3463.97</v>
      </c>
      <c r="M528" s="4">
        <f t="shared" ref="M528:N528" si="2330">M529+M531+M533+M535+M537</f>
        <v>0</v>
      </c>
      <c r="N528" s="4">
        <f t="shared" si="2330"/>
        <v>3463.97</v>
      </c>
      <c r="O528" s="4">
        <f t="shared" ref="O528:P528" si="2331">O529+O531+O533+O535+O537</f>
        <v>0</v>
      </c>
      <c r="P528" s="4">
        <f t="shared" si="2331"/>
        <v>3463.97</v>
      </c>
      <c r="Q528" s="4">
        <f t="shared" si="2328"/>
        <v>2713.2</v>
      </c>
      <c r="R528" s="4">
        <f t="shared" si="2328"/>
        <v>-2.6</v>
      </c>
      <c r="S528" s="4">
        <f t="shared" si="2328"/>
        <v>2710.6</v>
      </c>
      <c r="T528" s="4">
        <f t="shared" si="2328"/>
        <v>0</v>
      </c>
      <c r="U528" s="4">
        <f t="shared" si="2328"/>
        <v>2710.6</v>
      </c>
      <c r="V528" s="4">
        <f t="shared" si="2328"/>
        <v>0</v>
      </c>
      <c r="W528" s="4">
        <f t="shared" si="2328"/>
        <v>2710.6</v>
      </c>
      <c r="X528" s="4">
        <f t="shared" si="2328"/>
        <v>0</v>
      </c>
      <c r="Y528" s="4">
        <f t="shared" si="2328"/>
        <v>2710.6</v>
      </c>
      <c r="Z528" s="4">
        <f t="shared" ref="Z528:AA528" si="2332">Z529+Z531+Z533+Z535+Z537</f>
        <v>0</v>
      </c>
      <c r="AA528" s="4">
        <f t="shared" si="2332"/>
        <v>2710.6</v>
      </c>
      <c r="AB528" s="4">
        <f t="shared" ref="AB528:AC528" si="2333">AB529+AB531+AB533+AB535+AB537</f>
        <v>0</v>
      </c>
      <c r="AC528" s="4">
        <f t="shared" si="2333"/>
        <v>2710.6</v>
      </c>
      <c r="AD528" s="4">
        <f t="shared" si="2328"/>
        <v>1810.6</v>
      </c>
      <c r="AE528" s="4">
        <f t="shared" si="2328"/>
        <v>0</v>
      </c>
      <c r="AF528" s="4">
        <f t="shared" si="2328"/>
        <v>1810.6</v>
      </c>
      <c r="AG528" s="4">
        <f t="shared" si="2328"/>
        <v>0</v>
      </c>
      <c r="AH528" s="4">
        <f t="shared" si="2328"/>
        <v>1810.6</v>
      </c>
      <c r="AI528" s="4">
        <f t="shared" ref="AI528:AN528" si="2334">AI529+AI531+AI533+AI535+AI537</f>
        <v>0</v>
      </c>
      <c r="AJ528" s="4">
        <f t="shared" si="2334"/>
        <v>1810.6</v>
      </c>
      <c r="AK528" s="4">
        <f t="shared" si="2334"/>
        <v>0</v>
      </c>
      <c r="AL528" s="4">
        <f t="shared" si="2334"/>
        <v>1810.6</v>
      </c>
      <c r="AM528" s="4">
        <f t="shared" si="2334"/>
        <v>0</v>
      </c>
      <c r="AN528" s="4">
        <f t="shared" si="2334"/>
        <v>1810.6</v>
      </c>
      <c r="AO528" s="95"/>
    </row>
    <row r="529" spans="1:41" ht="15.75" hidden="1" outlineLevel="5" x14ac:dyDescent="0.25">
      <c r="A529" s="102" t="s">
        <v>334</v>
      </c>
      <c r="B529" s="102"/>
      <c r="C529" s="18" t="s">
        <v>335</v>
      </c>
      <c r="D529" s="4">
        <f>D530</f>
        <v>11.4</v>
      </c>
      <c r="E529" s="4">
        <f t="shared" ref="E529:P529" si="2335">E530</f>
        <v>0</v>
      </c>
      <c r="F529" s="4">
        <f t="shared" si="2335"/>
        <v>11.4</v>
      </c>
      <c r="G529" s="4">
        <f t="shared" si="2335"/>
        <v>0</v>
      </c>
      <c r="H529" s="4">
        <f t="shared" si="2335"/>
        <v>11.4</v>
      </c>
      <c r="I529" s="4">
        <f t="shared" si="2335"/>
        <v>0</v>
      </c>
      <c r="J529" s="4">
        <f t="shared" si="2335"/>
        <v>11.4</v>
      </c>
      <c r="K529" s="4">
        <f t="shared" si="2335"/>
        <v>0</v>
      </c>
      <c r="L529" s="4">
        <f t="shared" si="2335"/>
        <v>11.4</v>
      </c>
      <c r="M529" s="4">
        <f t="shared" si="2335"/>
        <v>0</v>
      </c>
      <c r="N529" s="4">
        <f t="shared" si="2335"/>
        <v>11.4</v>
      </c>
      <c r="O529" s="4">
        <f t="shared" si="2335"/>
        <v>0</v>
      </c>
      <c r="P529" s="4">
        <f t="shared" si="2335"/>
        <v>11.4</v>
      </c>
      <c r="Q529" s="4">
        <f>Q530</f>
        <v>11.4</v>
      </c>
      <c r="R529" s="4">
        <f t="shared" ref="R529:AC529" si="2336">R530</f>
        <v>0</v>
      </c>
      <c r="S529" s="4">
        <f t="shared" si="2336"/>
        <v>11.4</v>
      </c>
      <c r="T529" s="4">
        <f t="shared" si="2336"/>
        <v>0</v>
      </c>
      <c r="U529" s="4">
        <f t="shared" si="2336"/>
        <v>11.4</v>
      </c>
      <c r="V529" s="4">
        <f t="shared" si="2336"/>
        <v>0</v>
      </c>
      <c r="W529" s="4">
        <f t="shared" si="2336"/>
        <v>11.4</v>
      </c>
      <c r="X529" s="4">
        <f t="shared" si="2336"/>
        <v>0</v>
      </c>
      <c r="Y529" s="4">
        <f t="shared" si="2336"/>
        <v>11.4</v>
      </c>
      <c r="Z529" s="4">
        <f t="shared" si="2336"/>
        <v>0</v>
      </c>
      <c r="AA529" s="4">
        <f t="shared" si="2336"/>
        <v>11.4</v>
      </c>
      <c r="AB529" s="4">
        <f t="shared" si="2336"/>
        <v>0</v>
      </c>
      <c r="AC529" s="4">
        <f t="shared" si="2336"/>
        <v>11.4</v>
      </c>
      <c r="AD529" s="4">
        <f>AD530</f>
        <v>10.6</v>
      </c>
      <c r="AE529" s="4">
        <f t="shared" ref="AE529:AN529" si="2337">AE530</f>
        <v>0</v>
      </c>
      <c r="AF529" s="4">
        <f t="shared" si="2337"/>
        <v>10.6</v>
      </c>
      <c r="AG529" s="4">
        <f t="shared" si="2337"/>
        <v>0</v>
      </c>
      <c r="AH529" s="4">
        <f t="shared" si="2337"/>
        <v>10.6</v>
      </c>
      <c r="AI529" s="4">
        <f t="shared" si="2337"/>
        <v>0</v>
      </c>
      <c r="AJ529" s="4">
        <f t="shared" si="2337"/>
        <v>10.6</v>
      </c>
      <c r="AK529" s="4">
        <f t="shared" si="2337"/>
        <v>0</v>
      </c>
      <c r="AL529" s="4">
        <f t="shared" si="2337"/>
        <v>10.6</v>
      </c>
      <c r="AM529" s="4">
        <f t="shared" si="2337"/>
        <v>0</v>
      </c>
      <c r="AN529" s="4">
        <f t="shared" si="2337"/>
        <v>10.6</v>
      </c>
      <c r="AO529" s="95"/>
    </row>
    <row r="530" spans="1:41" ht="31.5" hidden="1" outlineLevel="7" x14ac:dyDescent="0.25">
      <c r="A530" s="103" t="s">
        <v>334</v>
      </c>
      <c r="B530" s="103" t="s">
        <v>11</v>
      </c>
      <c r="C530" s="17" t="s">
        <v>12</v>
      </c>
      <c r="D530" s="5">
        <v>11.4</v>
      </c>
      <c r="E530" s="5"/>
      <c r="F530" s="5">
        <f t="shared" ref="F530" si="2338">SUM(D530:E530)</f>
        <v>11.4</v>
      </c>
      <c r="G530" s="5"/>
      <c r="H530" s="5">
        <f t="shared" ref="H530" si="2339">SUM(F530:G530)</f>
        <v>11.4</v>
      </c>
      <c r="I530" s="5"/>
      <c r="J530" s="5">
        <f t="shared" ref="J530" si="2340">SUM(H530:I530)</f>
        <v>11.4</v>
      </c>
      <c r="K530" s="5"/>
      <c r="L530" s="5">
        <f t="shared" ref="L530" si="2341">SUM(J530:K530)</f>
        <v>11.4</v>
      </c>
      <c r="M530" s="5"/>
      <c r="N530" s="5">
        <f t="shared" ref="N530" si="2342">SUM(L530:M530)</f>
        <v>11.4</v>
      </c>
      <c r="O530" s="5"/>
      <c r="P530" s="5">
        <f t="shared" ref="P530" si="2343">SUM(N530:O530)</f>
        <v>11.4</v>
      </c>
      <c r="Q530" s="5">
        <v>11.4</v>
      </c>
      <c r="R530" s="5"/>
      <c r="S530" s="5">
        <f t="shared" ref="S530" si="2344">SUM(Q530:R530)</f>
        <v>11.4</v>
      </c>
      <c r="T530" s="5"/>
      <c r="U530" s="5">
        <f t="shared" ref="U530" si="2345">SUM(S530:T530)</f>
        <v>11.4</v>
      </c>
      <c r="V530" s="5"/>
      <c r="W530" s="5">
        <f t="shared" ref="W530" si="2346">SUM(U530:V530)</f>
        <v>11.4</v>
      </c>
      <c r="X530" s="5"/>
      <c r="Y530" s="5">
        <f t="shared" ref="Y530" si="2347">SUM(W530:X530)</f>
        <v>11.4</v>
      </c>
      <c r="Z530" s="5"/>
      <c r="AA530" s="5">
        <f t="shared" ref="AA530" si="2348">SUM(Y530:Z530)</f>
        <v>11.4</v>
      </c>
      <c r="AB530" s="5"/>
      <c r="AC530" s="5">
        <f t="shared" ref="AC530" si="2349">SUM(AA530:AB530)</f>
        <v>11.4</v>
      </c>
      <c r="AD530" s="5">
        <v>10.6</v>
      </c>
      <c r="AE530" s="5"/>
      <c r="AF530" s="5">
        <f t="shared" ref="AF530" si="2350">SUM(AD530:AE530)</f>
        <v>10.6</v>
      </c>
      <c r="AG530" s="5"/>
      <c r="AH530" s="5">
        <f t="shared" ref="AH530" si="2351">SUM(AF530:AG530)</f>
        <v>10.6</v>
      </c>
      <c r="AI530" s="5"/>
      <c r="AJ530" s="5">
        <f t="shared" ref="AJ530" si="2352">SUM(AH530:AI530)</f>
        <v>10.6</v>
      </c>
      <c r="AK530" s="5"/>
      <c r="AL530" s="5">
        <f t="shared" ref="AL530" si="2353">SUM(AJ530:AK530)</f>
        <v>10.6</v>
      </c>
      <c r="AM530" s="5"/>
      <c r="AN530" s="5">
        <f t="shared" ref="AN530" si="2354">SUM(AL530:AM530)</f>
        <v>10.6</v>
      </c>
      <c r="AO530" s="95"/>
    </row>
    <row r="531" spans="1:41" ht="47.25" hidden="1" outlineLevel="5" x14ac:dyDescent="0.25">
      <c r="A531" s="102" t="s">
        <v>336</v>
      </c>
      <c r="B531" s="102"/>
      <c r="C531" s="18" t="s">
        <v>337</v>
      </c>
      <c r="D531" s="4">
        <f>D532</f>
        <v>1000</v>
      </c>
      <c r="E531" s="4">
        <f t="shared" ref="E531:P531" si="2355">E532</f>
        <v>0</v>
      </c>
      <c r="F531" s="4">
        <f t="shared" si="2355"/>
        <v>1000</v>
      </c>
      <c r="G531" s="4">
        <f t="shared" si="2355"/>
        <v>0</v>
      </c>
      <c r="H531" s="4">
        <f t="shared" si="2355"/>
        <v>1000</v>
      </c>
      <c r="I531" s="4">
        <f t="shared" si="2355"/>
        <v>553.37</v>
      </c>
      <c r="J531" s="4">
        <f t="shared" si="2355"/>
        <v>1553.37</v>
      </c>
      <c r="K531" s="4">
        <f t="shared" si="2355"/>
        <v>0</v>
      </c>
      <c r="L531" s="4">
        <f t="shared" si="2355"/>
        <v>1553.37</v>
      </c>
      <c r="M531" s="4">
        <f t="shared" si="2355"/>
        <v>0</v>
      </c>
      <c r="N531" s="4">
        <f t="shared" si="2355"/>
        <v>1553.37</v>
      </c>
      <c r="O531" s="4">
        <f t="shared" si="2355"/>
        <v>0</v>
      </c>
      <c r="P531" s="4">
        <f t="shared" si="2355"/>
        <v>1553.37</v>
      </c>
      <c r="Q531" s="4">
        <f>Q532</f>
        <v>800</v>
      </c>
      <c r="R531" s="4">
        <f t="shared" ref="R531:AC531" si="2356">R532</f>
        <v>0</v>
      </c>
      <c r="S531" s="4">
        <f t="shared" si="2356"/>
        <v>800</v>
      </c>
      <c r="T531" s="4">
        <f t="shared" si="2356"/>
        <v>0</v>
      </c>
      <c r="U531" s="4">
        <f t="shared" si="2356"/>
        <v>800</v>
      </c>
      <c r="V531" s="4">
        <f t="shared" si="2356"/>
        <v>0</v>
      </c>
      <c r="W531" s="4">
        <f t="shared" si="2356"/>
        <v>800</v>
      </c>
      <c r="X531" s="4">
        <f t="shared" si="2356"/>
        <v>0</v>
      </c>
      <c r="Y531" s="4">
        <f t="shared" si="2356"/>
        <v>800</v>
      </c>
      <c r="Z531" s="4">
        <f t="shared" si="2356"/>
        <v>0</v>
      </c>
      <c r="AA531" s="4">
        <f t="shared" si="2356"/>
        <v>800</v>
      </c>
      <c r="AB531" s="4">
        <f t="shared" si="2356"/>
        <v>0</v>
      </c>
      <c r="AC531" s="4">
        <f t="shared" si="2356"/>
        <v>800</v>
      </c>
      <c r="AD531" s="4">
        <f>AD532</f>
        <v>800</v>
      </c>
      <c r="AE531" s="4">
        <f t="shared" ref="AE531:AN531" si="2357">AE532</f>
        <v>0</v>
      </c>
      <c r="AF531" s="4">
        <f t="shared" si="2357"/>
        <v>800</v>
      </c>
      <c r="AG531" s="4">
        <f t="shared" si="2357"/>
        <v>0</v>
      </c>
      <c r="AH531" s="4">
        <f t="shared" si="2357"/>
        <v>800</v>
      </c>
      <c r="AI531" s="4">
        <f t="shared" si="2357"/>
        <v>0</v>
      </c>
      <c r="AJ531" s="4">
        <f t="shared" si="2357"/>
        <v>800</v>
      </c>
      <c r="AK531" s="4">
        <f t="shared" si="2357"/>
        <v>0</v>
      </c>
      <c r="AL531" s="4">
        <f t="shared" si="2357"/>
        <v>800</v>
      </c>
      <c r="AM531" s="4">
        <f t="shared" si="2357"/>
        <v>0</v>
      </c>
      <c r="AN531" s="4">
        <f t="shared" si="2357"/>
        <v>800</v>
      </c>
      <c r="AO531" s="95"/>
    </row>
    <row r="532" spans="1:41" ht="15.75" hidden="1" outlineLevel="7" x14ac:dyDescent="0.25">
      <c r="A532" s="103" t="s">
        <v>336</v>
      </c>
      <c r="B532" s="103" t="s">
        <v>33</v>
      </c>
      <c r="C532" s="17" t="s">
        <v>34</v>
      </c>
      <c r="D532" s="5">
        <v>1000</v>
      </c>
      <c r="E532" s="5"/>
      <c r="F532" s="5">
        <f t="shared" ref="F532" si="2358">SUM(D532:E532)</f>
        <v>1000</v>
      </c>
      <c r="G532" s="5"/>
      <c r="H532" s="5">
        <f t="shared" ref="H532" si="2359">SUM(F532:G532)</f>
        <v>1000</v>
      </c>
      <c r="I532" s="5">
        <v>553.37</v>
      </c>
      <c r="J532" s="5">
        <f t="shared" ref="J532" si="2360">SUM(H532:I532)</f>
        <v>1553.37</v>
      </c>
      <c r="K532" s="5"/>
      <c r="L532" s="5">
        <f t="shared" ref="L532" si="2361">SUM(J532:K532)</f>
        <v>1553.37</v>
      </c>
      <c r="M532" s="5"/>
      <c r="N532" s="5">
        <f t="shared" ref="N532" si="2362">SUM(L532:M532)</f>
        <v>1553.37</v>
      </c>
      <c r="O532" s="5"/>
      <c r="P532" s="5">
        <f t="shared" ref="P532" si="2363">SUM(N532:O532)</f>
        <v>1553.37</v>
      </c>
      <c r="Q532" s="5">
        <v>800</v>
      </c>
      <c r="R532" s="5"/>
      <c r="S532" s="5">
        <f t="shared" ref="S532" si="2364">SUM(Q532:R532)</f>
        <v>800</v>
      </c>
      <c r="T532" s="5"/>
      <c r="U532" s="5">
        <f t="shared" ref="U532" si="2365">SUM(S532:T532)</f>
        <v>800</v>
      </c>
      <c r="V532" s="5"/>
      <c r="W532" s="5">
        <f t="shared" ref="W532" si="2366">SUM(U532:V532)</f>
        <v>800</v>
      </c>
      <c r="X532" s="5"/>
      <c r="Y532" s="5">
        <f t="shared" ref="Y532" si="2367">SUM(W532:X532)</f>
        <v>800</v>
      </c>
      <c r="Z532" s="5"/>
      <c r="AA532" s="5">
        <f t="shared" ref="AA532" si="2368">SUM(Y532:Z532)</f>
        <v>800</v>
      </c>
      <c r="AB532" s="5"/>
      <c r="AC532" s="5">
        <f t="shared" ref="AC532" si="2369">SUM(AA532:AB532)</f>
        <v>800</v>
      </c>
      <c r="AD532" s="5">
        <v>800</v>
      </c>
      <c r="AE532" s="5"/>
      <c r="AF532" s="5">
        <f t="shared" ref="AF532" si="2370">SUM(AD532:AE532)</f>
        <v>800</v>
      </c>
      <c r="AG532" s="5"/>
      <c r="AH532" s="5">
        <f t="shared" ref="AH532" si="2371">SUM(AF532:AG532)</f>
        <v>800</v>
      </c>
      <c r="AI532" s="5"/>
      <c r="AJ532" s="5">
        <f t="shared" ref="AJ532" si="2372">SUM(AH532:AI532)</f>
        <v>800</v>
      </c>
      <c r="AK532" s="5"/>
      <c r="AL532" s="5">
        <f t="shared" ref="AL532" si="2373">SUM(AJ532:AK532)</f>
        <v>800</v>
      </c>
      <c r="AM532" s="5"/>
      <c r="AN532" s="5">
        <f t="shared" ref="AN532" si="2374">SUM(AL532:AM532)</f>
        <v>800</v>
      </c>
      <c r="AO532" s="95"/>
    </row>
    <row r="533" spans="1:41" ht="48" hidden="1" customHeight="1" outlineLevel="5" x14ac:dyDescent="0.25">
      <c r="A533" s="102" t="s">
        <v>622</v>
      </c>
      <c r="B533" s="102"/>
      <c r="C533" s="18" t="s">
        <v>623</v>
      </c>
      <c r="D533" s="4">
        <f>D534</f>
        <v>1000</v>
      </c>
      <c r="E533" s="4">
        <f t="shared" ref="E533:P533" si="2375">E534</f>
        <v>0</v>
      </c>
      <c r="F533" s="4">
        <f t="shared" si="2375"/>
        <v>1000</v>
      </c>
      <c r="G533" s="4">
        <f t="shared" si="2375"/>
        <v>0</v>
      </c>
      <c r="H533" s="4">
        <f t="shared" si="2375"/>
        <v>1000</v>
      </c>
      <c r="I533" s="4">
        <f t="shared" si="2375"/>
        <v>0</v>
      </c>
      <c r="J533" s="4">
        <f t="shared" si="2375"/>
        <v>1000</v>
      </c>
      <c r="K533" s="4">
        <f t="shared" si="2375"/>
        <v>0</v>
      </c>
      <c r="L533" s="4">
        <f t="shared" si="2375"/>
        <v>1000</v>
      </c>
      <c r="M533" s="4">
        <f t="shared" si="2375"/>
        <v>0</v>
      </c>
      <c r="N533" s="4">
        <f t="shared" si="2375"/>
        <v>1000</v>
      </c>
      <c r="O533" s="4">
        <f t="shared" si="2375"/>
        <v>0</v>
      </c>
      <c r="P533" s="4">
        <f t="shared" si="2375"/>
        <v>1000</v>
      </c>
      <c r="Q533" s="4">
        <f>Q534</f>
        <v>1000</v>
      </c>
      <c r="R533" s="4">
        <f t="shared" ref="R533:AC533" si="2376">R534</f>
        <v>0</v>
      </c>
      <c r="S533" s="4">
        <f t="shared" si="2376"/>
        <v>1000</v>
      </c>
      <c r="T533" s="4">
        <f t="shared" si="2376"/>
        <v>0</v>
      </c>
      <c r="U533" s="4">
        <f t="shared" si="2376"/>
        <v>1000</v>
      </c>
      <c r="V533" s="4">
        <f t="shared" si="2376"/>
        <v>0</v>
      </c>
      <c r="W533" s="4">
        <f t="shared" si="2376"/>
        <v>1000</v>
      </c>
      <c r="X533" s="4">
        <f t="shared" si="2376"/>
        <v>0</v>
      </c>
      <c r="Y533" s="4">
        <f t="shared" si="2376"/>
        <v>1000</v>
      </c>
      <c r="Z533" s="4">
        <f t="shared" si="2376"/>
        <v>0</v>
      </c>
      <c r="AA533" s="4">
        <f t="shared" si="2376"/>
        <v>1000</v>
      </c>
      <c r="AB533" s="4">
        <f t="shared" si="2376"/>
        <v>0</v>
      </c>
      <c r="AC533" s="4">
        <f t="shared" si="2376"/>
        <v>1000</v>
      </c>
      <c r="AD533" s="4">
        <f>AD534</f>
        <v>1000</v>
      </c>
      <c r="AE533" s="4">
        <f t="shared" ref="AE533:AN533" si="2377">AE534</f>
        <v>0</v>
      </c>
      <c r="AF533" s="4">
        <f t="shared" si="2377"/>
        <v>1000</v>
      </c>
      <c r="AG533" s="4">
        <f t="shared" si="2377"/>
        <v>0</v>
      </c>
      <c r="AH533" s="4">
        <f t="shared" si="2377"/>
        <v>1000</v>
      </c>
      <c r="AI533" s="4">
        <f t="shared" si="2377"/>
        <v>0</v>
      </c>
      <c r="AJ533" s="4">
        <f t="shared" si="2377"/>
        <v>1000</v>
      </c>
      <c r="AK533" s="4">
        <f t="shared" si="2377"/>
        <v>0</v>
      </c>
      <c r="AL533" s="4">
        <f t="shared" si="2377"/>
        <v>1000</v>
      </c>
      <c r="AM533" s="4">
        <f t="shared" si="2377"/>
        <v>0</v>
      </c>
      <c r="AN533" s="4">
        <f t="shared" si="2377"/>
        <v>1000</v>
      </c>
      <c r="AO533" s="95"/>
    </row>
    <row r="534" spans="1:41" ht="15.75" hidden="1" outlineLevel="7" x14ac:dyDescent="0.25">
      <c r="A534" s="103" t="s">
        <v>622</v>
      </c>
      <c r="B534" s="103" t="s">
        <v>33</v>
      </c>
      <c r="C534" s="17" t="s">
        <v>34</v>
      </c>
      <c r="D534" s="5">
        <v>1000</v>
      </c>
      <c r="E534" s="5"/>
      <c r="F534" s="5">
        <f t="shared" ref="F534" si="2378">SUM(D534:E534)</f>
        <v>1000</v>
      </c>
      <c r="G534" s="5"/>
      <c r="H534" s="5">
        <f t="shared" ref="H534" si="2379">SUM(F534:G534)</f>
        <v>1000</v>
      </c>
      <c r="I534" s="5"/>
      <c r="J534" s="5">
        <f t="shared" ref="J534" si="2380">SUM(H534:I534)</f>
        <v>1000</v>
      </c>
      <c r="K534" s="5"/>
      <c r="L534" s="5">
        <f t="shared" ref="L534" si="2381">SUM(J534:K534)</f>
        <v>1000</v>
      </c>
      <c r="M534" s="5"/>
      <c r="N534" s="5">
        <f t="shared" ref="N534" si="2382">SUM(L534:M534)</f>
        <v>1000</v>
      </c>
      <c r="O534" s="5"/>
      <c r="P534" s="5">
        <f t="shared" ref="P534" si="2383">SUM(N534:O534)</f>
        <v>1000</v>
      </c>
      <c r="Q534" s="5">
        <v>1000</v>
      </c>
      <c r="R534" s="5"/>
      <c r="S534" s="5">
        <f t="shared" ref="S534" si="2384">SUM(Q534:R534)</f>
        <v>1000</v>
      </c>
      <c r="T534" s="5"/>
      <c r="U534" s="5">
        <f t="shared" ref="U534" si="2385">SUM(S534:T534)</f>
        <v>1000</v>
      </c>
      <c r="V534" s="5"/>
      <c r="W534" s="5">
        <f t="shared" ref="W534" si="2386">SUM(U534:V534)</f>
        <v>1000</v>
      </c>
      <c r="X534" s="5"/>
      <c r="Y534" s="5">
        <f t="shared" ref="Y534" si="2387">SUM(W534:X534)</f>
        <v>1000</v>
      </c>
      <c r="Z534" s="5"/>
      <c r="AA534" s="5">
        <f t="shared" ref="AA534" si="2388">SUM(Y534:Z534)</f>
        <v>1000</v>
      </c>
      <c r="AB534" s="5"/>
      <c r="AC534" s="5">
        <f t="shared" ref="AC534" si="2389">SUM(AA534:AB534)</f>
        <v>1000</v>
      </c>
      <c r="AD534" s="5">
        <v>1000</v>
      </c>
      <c r="AE534" s="5"/>
      <c r="AF534" s="5">
        <f t="shared" ref="AF534" si="2390">SUM(AD534:AE534)</f>
        <v>1000</v>
      </c>
      <c r="AG534" s="5"/>
      <c r="AH534" s="5">
        <f t="shared" ref="AH534" si="2391">SUM(AF534:AG534)</f>
        <v>1000</v>
      </c>
      <c r="AI534" s="5"/>
      <c r="AJ534" s="5">
        <f t="shared" ref="AJ534" si="2392">SUM(AH534:AI534)</f>
        <v>1000</v>
      </c>
      <c r="AK534" s="5"/>
      <c r="AL534" s="5">
        <f t="shared" ref="AL534" si="2393">SUM(AJ534:AK534)</f>
        <v>1000</v>
      </c>
      <c r="AM534" s="5"/>
      <c r="AN534" s="5">
        <f t="shared" ref="AN534" si="2394">SUM(AL534:AM534)</f>
        <v>1000</v>
      </c>
      <c r="AO534" s="95"/>
    </row>
    <row r="535" spans="1:41" ht="47.25" hidden="1" outlineLevel="5" x14ac:dyDescent="0.25">
      <c r="A535" s="102" t="s">
        <v>440</v>
      </c>
      <c r="B535" s="102"/>
      <c r="C535" s="18" t="s">
        <v>566</v>
      </c>
      <c r="D535" s="4">
        <f>D536</f>
        <v>300.60000000000002</v>
      </c>
      <c r="E535" s="4">
        <f t="shared" ref="E535:P535" si="2395">E536</f>
        <v>0</v>
      </c>
      <c r="F535" s="4">
        <f t="shared" si="2395"/>
        <v>300.60000000000002</v>
      </c>
      <c r="G535" s="4">
        <f t="shared" si="2395"/>
        <v>0</v>
      </c>
      <c r="H535" s="4">
        <f t="shared" si="2395"/>
        <v>300.60000000000002</v>
      </c>
      <c r="I535" s="4">
        <f t="shared" si="2395"/>
        <v>0</v>
      </c>
      <c r="J535" s="4">
        <f t="shared" si="2395"/>
        <v>300.60000000000002</v>
      </c>
      <c r="K535" s="4">
        <f t="shared" si="2395"/>
        <v>0</v>
      </c>
      <c r="L535" s="4">
        <f t="shared" si="2395"/>
        <v>300.60000000000002</v>
      </c>
      <c r="M535" s="4">
        <f t="shared" si="2395"/>
        <v>0</v>
      </c>
      <c r="N535" s="4">
        <f t="shared" si="2395"/>
        <v>300.60000000000002</v>
      </c>
      <c r="O535" s="4">
        <f t="shared" si="2395"/>
        <v>0</v>
      </c>
      <c r="P535" s="4">
        <f t="shared" si="2395"/>
        <v>300.60000000000002</v>
      </c>
      <c r="Q535" s="4">
        <f>Q536</f>
        <v>300.60000000000002</v>
      </c>
      <c r="R535" s="4">
        <f t="shared" ref="R535:AC535" si="2396">R536</f>
        <v>0</v>
      </c>
      <c r="S535" s="4">
        <f t="shared" si="2396"/>
        <v>300.60000000000002</v>
      </c>
      <c r="T535" s="4">
        <f t="shared" si="2396"/>
        <v>0</v>
      </c>
      <c r="U535" s="4">
        <f t="shared" si="2396"/>
        <v>300.60000000000002</v>
      </c>
      <c r="V535" s="4">
        <f t="shared" si="2396"/>
        <v>0</v>
      </c>
      <c r="W535" s="4">
        <f t="shared" si="2396"/>
        <v>300.60000000000002</v>
      </c>
      <c r="X535" s="4">
        <f t="shared" si="2396"/>
        <v>0</v>
      </c>
      <c r="Y535" s="4">
        <f t="shared" si="2396"/>
        <v>300.60000000000002</v>
      </c>
      <c r="Z535" s="4">
        <f t="shared" si="2396"/>
        <v>0</v>
      </c>
      <c r="AA535" s="4">
        <f t="shared" si="2396"/>
        <v>300.60000000000002</v>
      </c>
      <c r="AB535" s="4">
        <f t="shared" si="2396"/>
        <v>0</v>
      </c>
      <c r="AC535" s="4">
        <f t="shared" si="2396"/>
        <v>300.60000000000002</v>
      </c>
      <c r="AD535" s="4">
        <f>AD536</f>
        <v>0</v>
      </c>
      <c r="AE535" s="4">
        <f t="shared" ref="AE535" si="2397">AE536</f>
        <v>0</v>
      </c>
      <c r="AF535" s="4"/>
      <c r="AG535" s="4">
        <f t="shared" ref="AG535:AN535" si="2398">AG536</f>
        <v>0</v>
      </c>
      <c r="AH535" s="4">
        <f t="shared" si="2398"/>
        <v>0</v>
      </c>
      <c r="AI535" s="4">
        <f t="shared" si="2398"/>
        <v>0</v>
      </c>
      <c r="AJ535" s="4">
        <f t="shared" si="2398"/>
        <v>0</v>
      </c>
      <c r="AK535" s="4">
        <f t="shared" si="2398"/>
        <v>0</v>
      </c>
      <c r="AL535" s="4">
        <f t="shared" si="2398"/>
        <v>0</v>
      </c>
      <c r="AM535" s="4">
        <f t="shared" si="2398"/>
        <v>0</v>
      </c>
      <c r="AN535" s="4">
        <f t="shared" si="2398"/>
        <v>0</v>
      </c>
      <c r="AO535" s="95"/>
    </row>
    <row r="536" spans="1:41" ht="31.5" hidden="1" outlineLevel="7" x14ac:dyDescent="0.25">
      <c r="A536" s="103" t="s">
        <v>440</v>
      </c>
      <c r="B536" s="103" t="s">
        <v>92</v>
      </c>
      <c r="C536" s="17" t="s">
        <v>93</v>
      </c>
      <c r="D536" s="5">
        <v>300.60000000000002</v>
      </c>
      <c r="E536" s="5"/>
      <c r="F536" s="5">
        <f t="shared" ref="F536" si="2399">SUM(D536:E536)</f>
        <v>300.60000000000002</v>
      </c>
      <c r="G536" s="5"/>
      <c r="H536" s="5">
        <f t="shared" ref="H536" si="2400">SUM(F536:G536)</f>
        <v>300.60000000000002</v>
      </c>
      <c r="I536" s="5"/>
      <c r="J536" s="5">
        <f t="shared" ref="J536" si="2401">SUM(H536:I536)</f>
        <v>300.60000000000002</v>
      </c>
      <c r="K536" s="5"/>
      <c r="L536" s="5">
        <f t="shared" ref="L536" si="2402">SUM(J536:K536)</f>
        <v>300.60000000000002</v>
      </c>
      <c r="M536" s="5"/>
      <c r="N536" s="5">
        <f t="shared" ref="N536" si="2403">SUM(L536:M536)</f>
        <v>300.60000000000002</v>
      </c>
      <c r="O536" s="5">
        <f>-10+10</f>
        <v>0</v>
      </c>
      <c r="P536" s="5">
        <f t="shared" ref="P536" si="2404">SUM(N536:O536)</f>
        <v>300.60000000000002</v>
      </c>
      <c r="Q536" s="5">
        <v>300.60000000000002</v>
      </c>
      <c r="R536" s="5"/>
      <c r="S536" s="5">
        <f t="shared" ref="S536" si="2405">SUM(Q536:R536)</f>
        <v>300.60000000000002</v>
      </c>
      <c r="T536" s="5"/>
      <c r="U536" s="5">
        <f t="shared" ref="U536" si="2406">SUM(S536:T536)</f>
        <v>300.60000000000002</v>
      </c>
      <c r="V536" s="5"/>
      <c r="W536" s="5">
        <f t="shared" ref="W536" si="2407">SUM(U536:V536)</f>
        <v>300.60000000000002</v>
      </c>
      <c r="X536" s="5"/>
      <c r="Y536" s="5">
        <f t="shared" ref="Y536" si="2408">SUM(W536:X536)</f>
        <v>300.60000000000002</v>
      </c>
      <c r="Z536" s="5"/>
      <c r="AA536" s="5">
        <f t="shared" ref="AA536" si="2409">SUM(Y536:Z536)</f>
        <v>300.60000000000002</v>
      </c>
      <c r="AB536" s="5"/>
      <c r="AC536" s="5">
        <f t="shared" ref="AC536" si="2410">SUM(AA536:AB536)</f>
        <v>300.60000000000002</v>
      </c>
      <c r="AD536" s="5"/>
      <c r="AE536" s="5"/>
      <c r="AF536" s="5"/>
      <c r="AG536" s="5"/>
      <c r="AH536" s="5">
        <f t="shared" ref="AH536" si="2411">SUM(AF536:AG536)</f>
        <v>0</v>
      </c>
      <c r="AI536" s="5"/>
      <c r="AJ536" s="5">
        <f t="shared" ref="AJ536" si="2412">SUM(AH536:AI536)</f>
        <v>0</v>
      </c>
      <c r="AK536" s="5"/>
      <c r="AL536" s="5">
        <f t="shared" ref="AL536" si="2413">SUM(AJ536:AK536)</f>
        <v>0</v>
      </c>
      <c r="AM536" s="5"/>
      <c r="AN536" s="5">
        <f t="shared" ref="AN536" si="2414">SUM(AL536:AM536)</f>
        <v>0</v>
      </c>
      <c r="AO536" s="95"/>
    </row>
    <row r="537" spans="1:41" ht="47.25" hidden="1" outlineLevel="5" x14ac:dyDescent="0.25">
      <c r="A537" s="102" t="s">
        <v>440</v>
      </c>
      <c r="B537" s="102"/>
      <c r="C537" s="18" t="s">
        <v>569</v>
      </c>
      <c r="D537" s="4">
        <f>D538</f>
        <v>601.20000000000005</v>
      </c>
      <c r="E537" s="4">
        <f t="shared" ref="E537:P537" si="2415">E538</f>
        <v>-2.6</v>
      </c>
      <c r="F537" s="4">
        <f t="shared" si="2415"/>
        <v>598.6</v>
      </c>
      <c r="G537" s="4">
        <f t="shared" si="2415"/>
        <v>0</v>
      </c>
      <c r="H537" s="4">
        <f t="shared" si="2415"/>
        <v>598.6</v>
      </c>
      <c r="I537" s="4">
        <f t="shared" si="2415"/>
        <v>0</v>
      </c>
      <c r="J537" s="4">
        <f t="shared" si="2415"/>
        <v>598.6</v>
      </c>
      <c r="K537" s="4">
        <f t="shared" si="2415"/>
        <v>0</v>
      </c>
      <c r="L537" s="4">
        <f t="shared" si="2415"/>
        <v>598.6</v>
      </c>
      <c r="M537" s="4">
        <f t="shared" si="2415"/>
        <v>0</v>
      </c>
      <c r="N537" s="4">
        <f t="shared" si="2415"/>
        <v>598.6</v>
      </c>
      <c r="O537" s="4">
        <f t="shared" si="2415"/>
        <v>0</v>
      </c>
      <c r="P537" s="4">
        <f t="shared" si="2415"/>
        <v>598.6</v>
      </c>
      <c r="Q537" s="4">
        <f>Q538</f>
        <v>601.20000000000005</v>
      </c>
      <c r="R537" s="4">
        <f t="shared" ref="R537:AC537" si="2416">R538</f>
        <v>-2.6</v>
      </c>
      <c r="S537" s="4">
        <f t="shared" si="2416"/>
        <v>598.6</v>
      </c>
      <c r="T537" s="4">
        <f t="shared" si="2416"/>
        <v>0</v>
      </c>
      <c r="U537" s="4">
        <f t="shared" si="2416"/>
        <v>598.6</v>
      </c>
      <c r="V537" s="4">
        <f t="shared" si="2416"/>
        <v>0</v>
      </c>
      <c r="W537" s="4">
        <f t="shared" si="2416"/>
        <v>598.6</v>
      </c>
      <c r="X537" s="4">
        <f t="shared" si="2416"/>
        <v>0</v>
      </c>
      <c r="Y537" s="4">
        <f t="shared" si="2416"/>
        <v>598.6</v>
      </c>
      <c r="Z537" s="4">
        <f t="shared" si="2416"/>
        <v>0</v>
      </c>
      <c r="AA537" s="4">
        <f t="shared" si="2416"/>
        <v>598.6</v>
      </c>
      <c r="AB537" s="4">
        <f t="shared" si="2416"/>
        <v>0</v>
      </c>
      <c r="AC537" s="4">
        <f t="shared" si="2416"/>
        <v>598.6</v>
      </c>
      <c r="AD537" s="4">
        <f>AD538</f>
        <v>0</v>
      </c>
      <c r="AE537" s="4">
        <f t="shared" ref="AE537" si="2417">AE538</f>
        <v>0</v>
      </c>
      <c r="AF537" s="4"/>
      <c r="AG537" s="4">
        <f t="shared" ref="AG537:AN537" si="2418">AG538</f>
        <v>0</v>
      </c>
      <c r="AH537" s="4">
        <f t="shared" si="2418"/>
        <v>0</v>
      </c>
      <c r="AI537" s="4">
        <f t="shared" si="2418"/>
        <v>0</v>
      </c>
      <c r="AJ537" s="4">
        <f t="shared" si="2418"/>
        <v>0</v>
      </c>
      <c r="AK537" s="4">
        <f t="shared" si="2418"/>
        <v>0</v>
      </c>
      <c r="AL537" s="4">
        <f t="shared" si="2418"/>
        <v>0</v>
      </c>
      <c r="AM537" s="4">
        <f t="shared" si="2418"/>
        <v>0</v>
      </c>
      <c r="AN537" s="4">
        <f t="shared" si="2418"/>
        <v>0</v>
      </c>
      <c r="AO537" s="95"/>
    </row>
    <row r="538" spans="1:41" ht="31.5" hidden="1" outlineLevel="7" x14ac:dyDescent="0.25">
      <c r="A538" s="103" t="s">
        <v>440</v>
      </c>
      <c r="B538" s="103" t="s">
        <v>92</v>
      </c>
      <c r="C538" s="17" t="s">
        <v>93</v>
      </c>
      <c r="D538" s="5">
        <v>601.20000000000005</v>
      </c>
      <c r="E538" s="5">
        <v>-2.6</v>
      </c>
      <c r="F538" s="5">
        <f t="shared" ref="F538" si="2419">SUM(D538:E538)</f>
        <v>598.6</v>
      </c>
      <c r="G538" s="5"/>
      <c r="H538" s="5">
        <f t="shared" ref="H538" si="2420">SUM(F538:G538)</f>
        <v>598.6</v>
      </c>
      <c r="I538" s="5"/>
      <c r="J538" s="5">
        <f t="shared" ref="J538" si="2421">SUM(H538:I538)</f>
        <v>598.6</v>
      </c>
      <c r="K538" s="5"/>
      <c r="L538" s="5">
        <f t="shared" ref="L538" si="2422">SUM(J538:K538)</f>
        <v>598.6</v>
      </c>
      <c r="M538" s="5"/>
      <c r="N538" s="5">
        <f t="shared" ref="N538" si="2423">SUM(L538:M538)</f>
        <v>598.6</v>
      </c>
      <c r="O538" s="5">
        <f>-13.4+13.4</f>
        <v>0</v>
      </c>
      <c r="P538" s="5">
        <f t="shared" ref="P538" si="2424">SUM(N538:O538)</f>
        <v>598.6</v>
      </c>
      <c r="Q538" s="5">
        <v>601.20000000000005</v>
      </c>
      <c r="R538" s="5">
        <v>-2.6</v>
      </c>
      <c r="S538" s="5">
        <f t="shared" ref="S538" si="2425">SUM(Q538:R538)</f>
        <v>598.6</v>
      </c>
      <c r="T538" s="5"/>
      <c r="U538" s="5">
        <f t="shared" ref="U538" si="2426">SUM(S538:T538)</f>
        <v>598.6</v>
      </c>
      <c r="V538" s="5"/>
      <c r="W538" s="5">
        <f t="shared" ref="W538" si="2427">SUM(U538:V538)</f>
        <v>598.6</v>
      </c>
      <c r="X538" s="5"/>
      <c r="Y538" s="5">
        <f t="shared" ref="Y538" si="2428">SUM(W538:X538)</f>
        <v>598.6</v>
      </c>
      <c r="Z538" s="5"/>
      <c r="AA538" s="5">
        <f t="shared" ref="AA538" si="2429">SUM(Y538:Z538)</f>
        <v>598.6</v>
      </c>
      <c r="AB538" s="5"/>
      <c r="AC538" s="5">
        <f t="shared" ref="AC538" si="2430">SUM(AA538:AB538)</f>
        <v>598.6</v>
      </c>
      <c r="AD538" s="5"/>
      <c r="AE538" s="5"/>
      <c r="AF538" s="5"/>
      <c r="AG538" s="5"/>
      <c r="AH538" s="5">
        <f t="shared" ref="AH538" si="2431">SUM(AF538:AG538)</f>
        <v>0</v>
      </c>
      <c r="AI538" s="5"/>
      <c r="AJ538" s="5">
        <f t="shared" ref="AJ538" si="2432">SUM(AH538:AI538)</f>
        <v>0</v>
      </c>
      <c r="AK538" s="5"/>
      <c r="AL538" s="5">
        <f t="shared" ref="AL538" si="2433">SUM(AJ538:AK538)</f>
        <v>0</v>
      </c>
      <c r="AM538" s="5"/>
      <c r="AN538" s="5">
        <f t="shared" ref="AN538" si="2434">SUM(AL538:AM538)</f>
        <v>0</v>
      </c>
      <c r="AO538" s="95"/>
    </row>
    <row r="539" spans="1:41" ht="31.5" outlineLevel="4" collapsed="1" x14ac:dyDescent="0.25">
      <c r="A539" s="102" t="s">
        <v>46</v>
      </c>
      <c r="B539" s="102"/>
      <c r="C539" s="18" t="s">
        <v>47</v>
      </c>
      <c r="D539" s="4">
        <f>D546+D548+D542+D544+D551</f>
        <v>23671.599999999999</v>
      </c>
      <c r="E539" s="4">
        <f t="shared" ref="E539:J539" si="2435">E546+E548+E542+E544+E551</f>
        <v>0</v>
      </c>
      <c r="F539" s="4">
        <f t="shared" si="2435"/>
        <v>23671.599999999999</v>
      </c>
      <c r="G539" s="4">
        <f t="shared" si="2435"/>
        <v>0</v>
      </c>
      <c r="H539" s="4">
        <f t="shared" si="2435"/>
        <v>23671.599999999999</v>
      </c>
      <c r="I539" s="4">
        <f t="shared" si="2435"/>
        <v>0</v>
      </c>
      <c r="J539" s="4">
        <f t="shared" si="2435"/>
        <v>23671.599999999999</v>
      </c>
      <c r="K539" s="4">
        <f>K546+K548+K542+K544+K551+K540</f>
        <v>7701</v>
      </c>
      <c r="L539" s="4">
        <f t="shared" ref="L539:AN539" si="2436">L546+L548+L542+L544+L551+L540</f>
        <v>31372.6</v>
      </c>
      <c r="M539" s="4">
        <f>M546+M548+M542+M544+M551+M540</f>
        <v>0</v>
      </c>
      <c r="N539" s="4">
        <f t="shared" ref="N539:P539" si="2437">N546+N548+N542+N544+N551+N540</f>
        <v>31372.6</v>
      </c>
      <c r="O539" s="4">
        <f>O546+O548+O542+O544+O551+O540</f>
        <v>-2733.8269999999998</v>
      </c>
      <c r="P539" s="4">
        <f t="shared" si="2437"/>
        <v>28638.773000000001</v>
      </c>
      <c r="Q539" s="4">
        <f t="shared" si="2436"/>
        <v>17552.400000000001</v>
      </c>
      <c r="R539" s="4">
        <f t="shared" si="2436"/>
        <v>0</v>
      </c>
      <c r="S539" s="4">
        <f t="shared" si="2436"/>
        <v>17552.400000000001</v>
      </c>
      <c r="T539" s="4">
        <f t="shared" si="2436"/>
        <v>0</v>
      </c>
      <c r="U539" s="4">
        <f t="shared" si="2436"/>
        <v>17552.400000000001</v>
      </c>
      <c r="V539" s="4">
        <f t="shared" si="2436"/>
        <v>0</v>
      </c>
      <c r="W539" s="4">
        <f t="shared" si="2436"/>
        <v>17552.400000000001</v>
      </c>
      <c r="X539" s="4">
        <f t="shared" si="2436"/>
        <v>0.1</v>
      </c>
      <c r="Y539" s="4">
        <f t="shared" si="2436"/>
        <v>17552.5</v>
      </c>
      <c r="Z539" s="4">
        <f t="shared" ref="Z539:AA539" si="2438">Z546+Z548+Z542+Z544+Z551+Z540</f>
        <v>0</v>
      </c>
      <c r="AA539" s="4">
        <f t="shared" si="2438"/>
        <v>17552.5</v>
      </c>
      <c r="AB539" s="4">
        <f t="shared" ref="AB539:AC539" si="2439">AB546+AB548+AB542+AB544+AB551+AB540</f>
        <v>0</v>
      </c>
      <c r="AC539" s="4">
        <f t="shared" si="2439"/>
        <v>17552.5</v>
      </c>
      <c r="AD539" s="4">
        <f t="shared" si="2436"/>
        <v>16173.1</v>
      </c>
      <c r="AE539" s="4">
        <f t="shared" si="2436"/>
        <v>0</v>
      </c>
      <c r="AF539" s="4">
        <f t="shared" si="2436"/>
        <v>16173.1</v>
      </c>
      <c r="AG539" s="4">
        <f t="shared" si="2436"/>
        <v>0</v>
      </c>
      <c r="AH539" s="4">
        <f t="shared" si="2436"/>
        <v>16173.1</v>
      </c>
      <c r="AI539" s="4">
        <f t="shared" si="2436"/>
        <v>4871.6000000000004</v>
      </c>
      <c r="AJ539" s="4">
        <f t="shared" si="2436"/>
        <v>21044.7</v>
      </c>
      <c r="AK539" s="4">
        <f t="shared" si="2436"/>
        <v>0</v>
      </c>
      <c r="AL539" s="4">
        <f t="shared" si="2436"/>
        <v>21044.7</v>
      </c>
      <c r="AM539" s="4">
        <f t="shared" si="2436"/>
        <v>0</v>
      </c>
      <c r="AN539" s="4">
        <f t="shared" si="2436"/>
        <v>21044.7</v>
      </c>
      <c r="AO539" s="95"/>
    </row>
    <row r="540" spans="1:41" ht="47.25" outlineLevel="4" x14ac:dyDescent="0.2">
      <c r="A540" s="32" t="s">
        <v>749</v>
      </c>
      <c r="B540" s="7"/>
      <c r="C540" s="31" t="s">
        <v>748</v>
      </c>
      <c r="D540" s="4"/>
      <c r="E540" s="4"/>
      <c r="F540" s="4"/>
      <c r="G540" s="4"/>
      <c r="H540" s="4"/>
      <c r="I540" s="4"/>
      <c r="J540" s="4"/>
      <c r="K540" s="4">
        <f t="shared" ref="E540:P542" si="2440">K541</f>
        <v>0</v>
      </c>
      <c r="L540" s="4"/>
      <c r="M540" s="4">
        <f t="shared" si="2440"/>
        <v>0</v>
      </c>
      <c r="N540" s="4"/>
      <c r="O540" s="4">
        <f t="shared" si="2440"/>
        <v>2502.1</v>
      </c>
      <c r="P540" s="4">
        <f t="shared" si="2440"/>
        <v>2502.1</v>
      </c>
      <c r="Q540" s="4"/>
      <c r="R540" s="4"/>
      <c r="S540" s="4"/>
      <c r="T540" s="4"/>
      <c r="U540" s="4"/>
      <c r="V540" s="4"/>
      <c r="W540" s="4"/>
      <c r="X540" s="4">
        <f t="shared" ref="R540:AC542" si="2441">X541</f>
        <v>0</v>
      </c>
      <c r="Y540" s="4"/>
      <c r="Z540" s="4">
        <f t="shared" si="2441"/>
        <v>0</v>
      </c>
      <c r="AA540" s="4"/>
      <c r="AB540" s="4">
        <f t="shared" si="2441"/>
        <v>0</v>
      </c>
      <c r="AC540" s="4"/>
      <c r="AD540" s="4"/>
      <c r="AE540" s="4"/>
      <c r="AF540" s="4"/>
      <c r="AG540" s="4"/>
      <c r="AH540" s="4"/>
      <c r="AI540" s="4">
        <f t="shared" ref="AE540:AN542" si="2442">AI541</f>
        <v>4871.6000000000004</v>
      </c>
      <c r="AJ540" s="4">
        <f t="shared" si="2442"/>
        <v>4871.6000000000004</v>
      </c>
      <c r="AK540" s="4">
        <f t="shared" si="2442"/>
        <v>0</v>
      </c>
      <c r="AL540" s="4">
        <f t="shared" si="2442"/>
        <v>4871.6000000000004</v>
      </c>
      <c r="AM540" s="4">
        <f t="shared" si="2442"/>
        <v>0</v>
      </c>
      <c r="AN540" s="4">
        <f t="shared" si="2442"/>
        <v>4871.6000000000004</v>
      </c>
      <c r="AO540" s="95"/>
    </row>
    <row r="541" spans="1:41" ht="15.75" outlineLevel="4" x14ac:dyDescent="0.2">
      <c r="A541" s="34" t="s">
        <v>749</v>
      </c>
      <c r="B541" s="6" t="s">
        <v>33</v>
      </c>
      <c r="C541" s="19" t="s">
        <v>34</v>
      </c>
      <c r="D541" s="4"/>
      <c r="E541" s="4"/>
      <c r="F541" s="4"/>
      <c r="G541" s="4"/>
      <c r="H541" s="4"/>
      <c r="I541" s="4"/>
      <c r="J541" s="4"/>
      <c r="K541" s="5"/>
      <c r="L541" s="5"/>
      <c r="M541" s="5"/>
      <c r="N541" s="5"/>
      <c r="O541" s="5">
        <v>2502.1</v>
      </c>
      <c r="P541" s="5">
        <f t="shared" ref="P541" si="2443">SUM(N541:O541)</f>
        <v>2502.1</v>
      </c>
      <c r="Q541" s="4"/>
      <c r="R541" s="4"/>
      <c r="S541" s="4"/>
      <c r="T541" s="4"/>
      <c r="U541" s="4"/>
      <c r="V541" s="4"/>
      <c r="W541" s="4"/>
      <c r="X541" s="5"/>
      <c r="Y541" s="5"/>
      <c r="Z541" s="5"/>
      <c r="AA541" s="5"/>
      <c r="AB541" s="5"/>
      <c r="AC541" s="5"/>
      <c r="AD541" s="4"/>
      <c r="AE541" s="4"/>
      <c r="AF541" s="4"/>
      <c r="AG541" s="4"/>
      <c r="AH541" s="4"/>
      <c r="AI541" s="5">
        <v>4871.6000000000004</v>
      </c>
      <c r="AJ541" s="5">
        <f t="shared" ref="AJ541" si="2444">SUM(AH541:AI541)</f>
        <v>4871.6000000000004</v>
      </c>
      <c r="AK541" s="5"/>
      <c r="AL541" s="5">
        <f t="shared" ref="AL541:AL543" si="2445">SUM(AJ541:AK541)</f>
        <v>4871.6000000000004</v>
      </c>
      <c r="AM541" s="5"/>
      <c r="AN541" s="5">
        <f t="shared" ref="AN541" si="2446">SUM(AL541:AM541)</f>
        <v>4871.6000000000004</v>
      </c>
      <c r="AO541" s="95"/>
    </row>
    <row r="542" spans="1:41" ht="47.25" hidden="1" outlineLevel="5" x14ac:dyDescent="0.25">
      <c r="A542" s="102" t="s">
        <v>240</v>
      </c>
      <c r="B542" s="102"/>
      <c r="C542" s="18" t="s">
        <v>241</v>
      </c>
      <c r="D542" s="4">
        <f>D543</f>
        <v>485</v>
      </c>
      <c r="E542" s="4">
        <f t="shared" si="2440"/>
        <v>0</v>
      </c>
      <c r="F542" s="4">
        <f t="shared" si="2440"/>
        <v>485</v>
      </c>
      <c r="G542" s="4">
        <f t="shared" si="2440"/>
        <v>0</v>
      </c>
      <c r="H542" s="4">
        <f t="shared" si="2440"/>
        <v>485</v>
      </c>
      <c r="I542" s="4">
        <f t="shared" si="2440"/>
        <v>0</v>
      </c>
      <c r="J542" s="4">
        <f t="shared" si="2440"/>
        <v>485</v>
      </c>
      <c r="K542" s="4">
        <f t="shared" si="2440"/>
        <v>0</v>
      </c>
      <c r="L542" s="4">
        <f t="shared" si="2440"/>
        <v>485</v>
      </c>
      <c r="M542" s="4">
        <f t="shared" si="2440"/>
        <v>0</v>
      </c>
      <c r="N542" s="4">
        <f t="shared" si="2440"/>
        <v>485</v>
      </c>
      <c r="O542" s="4">
        <f t="shared" si="2440"/>
        <v>0</v>
      </c>
      <c r="P542" s="4">
        <f t="shared" si="2440"/>
        <v>485</v>
      </c>
      <c r="Q542" s="4">
        <f>Q543</f>
        <v>551</v>
      </c>
      <c r="R542" s="4">
        <f t="shared" si="2441"/>
        <v>0</v>
      </c>
      <c r="S542" s="4">
        <f t="shared" si="2441"/>
        <v>551</v>
      </c>
      <c r="T542" s="4">
        <f t="shared" si="2441"/>
        <v>0</v>
      </c>
      <c r="U542" s="4">
        <f t="shared" si="2441"/>
        <v>551</v>
      </c>
      <c r="V542" s="4">
        <f t="shared" si="2441"/>
        <v>0</v>
      </c>
      <c r="W542" s="4">
        <f t="shared" si="2441"/>
        <v>551</v>
      </c>
      <c r="X542" s="4">
        <f t="shared" si="2441"/>
        <v>0</v>
      </c>
      <c r="Y542" s="4">
        <f t="shared" si="2441"/>
        <v>551</v>
      </c>
      <c r="Z542" s="4">
        <f t="shared" si="2441"/>
        <v>0</v>
      </c>
      <c r="AA542" s="4">
        <f t="shared" si="2441"/>
        <v>551</v>
      </c>
      <c r="AB542" s="4">
        <f t="shared" si="2441"/>
        <v>0</v>
      </c>
      <c r="AC542" s="4">
        <f t="shared" si="2441"/>
        <v>551</v>
      </c>
      <c r="AD542" s="4">
        <f>AD543</f>
        <v>591</v>
      </c>
      <c r="AE542" s="4">
        <f t="shared" si="2442"/>
        <v>0</v>
      </c>
      <c r="AF542" s="4">
        <f t="shared" si="2442"/>
        <v>591</v>
      </c>
      <c r="AG542" s="4">
        <f t="shared" si="2442"/>
        <v>0</v>
      </c>
      <c r="AH542" s="4">
        <f t="shared" si="2442"/>
        <v>591</v>
      </c>
      <c r="AI542" s="4">
        <f t="shared" si="2442"/>
        <v>0</v>
      </c>
      <c r="AJ542" s="4">
        <f t="shared" si="2442"/>
        <v>591</v>
      </c>
      <c r="AK542" s="4">
        <f t="shared" si="2442"/>
        <v>0</v>
      </c>
      <c r="AL542" s="4">
        <f t="shared" si="2442"/>
        <v>591</v>
      </c>
      <c r="AM542" s="4">
        <f t="shared" si="2442"/>
        <v>0</v>
      </c>
      <c r="AN542" s="4">
        <f t="shared" si="2442"/>
        <v>591</v>
      </c>
      <c r="AO542" s="95"/>
    </row>
    <row r="543" spans="1:41" ht="31.5" hidden="1" outlineLevel="7" x14ac:dyDescent="0.25">
      <c r="A543" s="103" t="s">
        <v>240</v>
      </c>
      <c r="B543" s="103" t="s">
        <v>11</v>
      </c>
      <c r="C543" s="17" t="s">
        <v>12</v>
      </c>
      <c r="D543" s="5">
        <v>485</v>
      </c>
      <c r="E543" s="5"/>
      <c r="F543" s="5">
        <f t="shared" ref="F543" si="2447">SUM(D543:E543)</f>
        <v>485</v>
      </c>
      <c r="G543" s="5"/>
      <c r="H543" s="5">
        <f t="shared" ref="H543" si="2448">SUM(F543:G543)</f>
        <v>485</v>
      </c>
      <c r="I543" s="5"/>
      <c r="J543" s="5">
        <f t="shared" ref="J543" si="2449">SUM(H543:I543)</f>
        <v>485</v>
      </c>
      <c r="K543" s="5"/>
      <c r="L543" s="5">
        <f t="shared" ref="L543" si="2450">SUM(J543:K543)</f>
        <v>485</v>
      </c>
      <c r="M543" s="5"/>
      <c r="N543" s="5">
        <f t="shared" ref="N543" si="2451">SUM(L543:M543)</f>
        <v>485</v>
      </c>
      <c r="O543" s="5"/>
      <c r="P543" s="5">
        <f t="shared" ref="P543" si="2452">SUM(N543:O543)</f>
        <v>485</v>
      </c>
      <c r="Q543" s="5">
        <v>551</v>
      </c>
      <c r="R543" s="5"/>
      <c r="S543" s="5">
        <f t="shared" ref="S543" si="2453">SUM(Q543:R543)</f>
        <v>551</v>
      </c>
      <c r="T543" s="5"/>
      <c r="U543" s="5">
        <f t="shared" ref="U543" si="2454">SUM(S543:T543)</f>
        <v>551</v>
      </c>
      <c r="V543" s="5"/>
      <c r="W543" s="5">
        <f t="shared" ref="W543" si="2455">SUM(U543:V543)</f>
        <v>551</v>
      </c>
      <c r="X543" s="5"/>
      <c r="Y543" s="5">
        <f t="shared" ref="Y543" si="2456">SUM(W543:X543)</f>
        <v>551</v>
      </c>
      <c r="Z543" s="5"/>
      <c r="AA543" s="5">
        <f t="shared" ref="AA543" si="2457">SUM(Y543:Z543)</f>
        <v>551</v>
      </c>
      <c r="AB543" s="5"/>
      <c r="AC543" s="5">
        <f t="shared" ref="AC543" si="2458">SUM(AA543:AB543)</f>
        <v>551</v>
      </c>
      <c r="AD543" s="5">
        <v>591</v>
      </c>
      <c r="AE543" s="5"/>
      <c r="AF543" s="5">
        <f t="shared" ref="AF543" si="2459">SUM(AD543:AE543)</f>
        <v>591</v>
      </c>
      <c r="AG543" s="5"/>
      <c r="AH543" s="5">
        <f t="shared" ref="AH543" si="2460">SUM(AF543:AG543)</f>
        <v>591</v>
      </c>
      <c r="AI543" s="5"/>
      <c r="AJ543" s="5">
        <f t="shared" ref="AJ543" si="2461">SUM(AH543:AI543)</f>
        <v>591</v>
      </c>
      <c r="AK543" s="5"/>
      <c r="AL543" s="5">
        <f t="shared" si="2445"/>
        <v>591</v>
      </c>
      <c r="AM543" s="5"/>
      <c r="AN543" s="5">
        <f t="shared" ref="AN543" si="2462">SUM(AL543:AM543)</f>
        <v>591</v>
      </c>
      <c r="AO543" s="95"/>
    </row>
    <row r="544" spans="1:41" ht="82.5" hidden="1" customHeight="1" outlineLevel="5" x14ac:dyDescent="0.25">
      <c r="A544" s="102" t="s">
        <v>316</v>
      </c>
      <c r="B544" s="102"/>
      <c r="C544" s="53" t="s">
        <v>317</v>
      </c>
      <c r="D544" s="4">
        <f>D545</f>
        <v>6124.3</v>
      </c>
      <c r="E544" s="4">
        <f t="shared" ref="E544:P544" si="2463">E545</f>
        <v>0</v>
      </c>
      <c r="F544" s="4">
        <f t="shared" si="2463"/>
        <v>6124.3</v>
      </c>
      <c r="G544" s="4">
        <f t="shared" si="2463"/>
        <v>0</v>
      </c>
      <c r="H544" s="4">
        <f t="shared" si="2463"/>
        <v>6124.3</v>
      </c>
      <c r="I544" s="4">
        <f t="shared" si="2463"/>
        <v>0</v>
      </c>
      <c r="J544" s="4">
        <f t="shared" si="2463"/>
        <v>6124.3</v>
      </c>
      <c r="K544" s="4">
        <f t="shared" si="2463"/>
        <v>7695.9</v>
      </c>
      <c r="L544" s="4">
        <f t="shared" si="2463"/>
        <v>13820.2</v>
      </c>
      <c r="M544" s="4">
        <f t="shared" si="2463"/>
        <v>0</v>
      </c>
      <c r="N544" s="4">
        <f t="shared" si="2463"/>
        <v>13820.2</v>
      </c>
      <c r="O544" s="4">
        <f t="shared" si="2463"/>
        <v>0</v>
      </c>
      <c r="P544" s="4">
        <f t="shared" si="2463"/>
        <v>13820.2</v>
      </c>
      <c r="Q544" s="4">
        <f>Q545</f>
        <v>3062.1</v>
      </c>
      <c r="R544" s="4">
        <f t="shared" ref="R544:AC544" si="2464">R545</f>
        <v>0</v>
      </c>
      <c r="S544" s="4">
        <f t="shared" si="2464"/>
        <v>3062.1</v>
      </c>
      <c r="T544" s="4">
        <f t="shared" si="2464"/>
        <v>0</v>
      </c>
      <c r="U544" s="4">
        <f t="shared" si="2464"/>
        <v>3062.1</v>
      </c>
      <c r="V544" s="4">
        <f t="shared" si="2464"/>
        <v>0</v>
      </c>
      <c r="W544" s="4">
        <f t="shared" si="2464"/>
        <v>3062.1</v>
      </c>
      <c r="X544" s="4">
        <f t="shared" si="2464"/>
        <v>0</v>
      </c>
      <c r="Y544" s="4">
        <f t="shared" si="2464"/>
        <v>3062.1</v>
      </c>
      <c r="Z544" s="4">
        <f t="shared" si="2464"/>
        <v>0</v>
      </c>
      <c r="AA544" s="4">
        <f t="shared" si="2464"/>
        <v>3062.1</v>
      </c>
      <c r="AB544" s="4">
        <f t="shared" si="2464"/>
        <v>0</v>
      </c>
      <c r="AC544" s="4">
        <f t="shared" si="2464"/>
        <v>3062.1</v>
      </c>
      <c r="AD544" s="4">
        <f>AD545</f>
        <v>3062.1</v>
      </c>
      <c r="AE544" s="4">
        <f t="shared" ref="AE544:AN544" si="2465">AE545</f>
        <v>0</v>
      </c>
      <c r="AF544" s="4">
        <f t="shared" si="2465"/>
        <v>3062.1</v>
      </c>
      <c r="AG544" s="4">
        <f t="shared" si="2465"/>
        <v>0</v>
      </c>
      <c r="AH544" s="4">
        <f t="shared" si="2465"/>
        <v>3062.1</v>
      </c>
      <c r="AI544" s="4">
        <f t="shared" si="2465"/>
        <v>0</v>
      </c>
      <c r="AJ544" s="4">
        <f t="shared" si="2465"/>
        <v>3062.1</v>
      </c>
      <c r="AK544" s="4">
        <f t="shared" si="2465"/>
        <v>0</v>
      </c>
      <c r="AL544" s="4">
        <f t="shared" si="2465"/>
        <v>3062.1</v>
      </c>
      <c r="AM544" s="4">
        <f t="shared" si="2465"/>
        <v>0</v>
      </c>
      <c r="AN544" s="4">
        <f t="shared" si="2465"/>
        <v>3062.1</v>
      </c>
      <c r="AO544" s="95"/>
    </row>
    <row r="545" spans="1:41" ht="31.5" hidden="1" outlineLevel="7" x14ac:dyDescent="0.25">
      <c r="A545" s="103" t="s">
        <v>316</v>
      </c>
      <c r="B545" s="103" t="s">
        <v>143</v>
      </c>
      <c r="C545" s="17" t="s">
        <v>144</v>
      </c>
      <c r="D545" s="5">
        <v>6124.3</v>
      </c>
      <c r="E545" s="5"/>
      <c r="F545" s="5">
        <f t="shared" ref="F545" si="2466">SUM(D545:E545)</f>
        <v>6124.3</v>
      </c>
      <c r="G545" s="5"/>
      <c r="H545" s="5">
        <f t="shared" ref="H545" si="2467">SUM(F545:G545)</f>
        <v>6124.3</v>
      </c>
      <c r="I545" s="5"/>
      <c r="J545" s="5">
        <f t="shared" ref="J545" si="2468">SUM(H545:I545)</f>
        <v>6124.3</v>
      </c>
      <c r="K545" s="5">
        <v>7695.9</v>
      </c>
      <c r="L545" s="5">
        <f t="shared" ref="L545" si="2469">SUM(J545:K545)</f>
        <v>13820.2</v>
      </c>
      <c r="M545" s="5"/>
      <c r="N545" s="5">
        <f t="shared" ref="N545" si="2470">SUM(L545:M545)</f>
        <v>13820.2</v>
      </c>
      <c r="O545" s="5"/>
      <c r="P545" s="5">
        <f t="shared" ref="P545" si="2471">SUM(N545:O545)</f>
        <v>13820.2</v>
      </c>
      <c r="Q545" s="5">
        <v>3062.1</v>
      </c>
      <c r="R545" s="5"/>
      <c r="S545" s="5">
        <f t="shared" ref="S545" si="2472">SUM(Q545:R545)</f>
        <v>3062.1</v>
      </c>
      <c r="T545" s="5"/>
      <c r="U545" s="5">
        <f t="shared" ref="U545" si="2473">SUM(S545:T545)</f>
        <v>3062.1</v>
      </c>
      <c r="V545" s="5"/>
      <c r="W545" s="5">
        <f t="shared" ref="W545" si="2474">SUM(U545:V545)</f>
        <v>3062.1</v>
      </c>
      <c r="X545" s="5"/>
      <c r="Y545" s="5">
        <f t="shared" ref="Y545" si="2475">SUM(W545:X545)</f>
        <v>3062.1</v>
      </c>
      <c r="Z545" s="5"/>
      <c r="AA545" s="5">
        <f t="shared" ref="AA545" si="2476">SUM(Y545:Z545)</f>
        <v>3062.1</v>
      </c>
      <c r="AB545" s="5"/>
      <c r="AC545" s="5">
        <f t="shared" ref="AC545" si="2477">SUM(AA545:AB545)</f>
        <v>3062.1</v>
      </c>
      <c r="AD545" s="5">
        <v>3062.1</v>
      </c>
      <c r="AE545" s="5"/>
      <c r="AF545" s="5">
        <f t="shared" ref="AF545" si="2478">SUM(AD545:AE545)</f>
        <v>3062.1</v>
      </c>
      <c r="AG545" s="5"/>
      <c r="AH545" s="5">
        <f t="shared" ref="AH545" si="2479">SUM(AF545:AG545)</f>
        <v>3062.1</v>
      </c>
      <c r="AI545" s="5"/>
      <c r="AJ545" s="5">
        <f t="shared" ref="AJ545" si="2480">SUM(AH545:AI545)</f>
        <v>3062.1</v>
      </c>
      <c r="AK545" s="5"/>
      <c r="AL545" s="5">
        <f t="shared" ref="AL545" si="2481">SUM(AJ545:AK545)</f>
        <v>3062.1</v>
      </c>
      <c r="AM545" s="5"/>
      <c r="AN545" s="5">
        <f t="shared" ref="AN545" si="2482">SUM(AL545:AM545)</f>
        <v>3062.1</v>
      </c>
      <c r="AO545" s="95"/>
    </row>
    <row r="546" spans="1:41" ht="63" hidden="1" outlineLevel="5" x14ac:dyDescent="0.25">
      <c r="A546" s="102" t="s">
        <v>48</v>
      </c>
      <c r="B546" s="102"/>
      <c r="C546" s="18" t="s">
        <v>49</v>
      </c>
      <c r="D546" s="4">
        <f>D547</f>
        <v>264</v>
      </c>
      <c r="E546" s="4">
        <f t="shared" ref="E546:P546" si="2483">E547</f>
        <v>0</v>
      </c>
      <c r="F546" s="4">
        <f t="shared" si="2483"/>
        <v>264</v>
      </c>
      <c r="G546" s="4">
        <f t="shared" si="2483"/>
        <v>0</v>
      </c>
      <c r="H546" s="4">
        <f t="shared" si="2483"/>
        <v>264</v>
      </c>
      <c r="I546" s="4">
        <f t="shared" si="2483"/>
        <v>0</v>
      </c>
      <c r="J546" s="4">
        <f t="shared" si="2483"/>
        <v>264</v>
      </c>
      <c r="K546" s="4">
        <f t="shared" si="2483"/>
        <v>5</v>
      </c>
      <c r="L546" s="4">
        <f t="shared" si="2483"/>
        <v>269</v>
      </c>
      <c r="M546" s="4">
        <f t="shared" si="2483"/>
        <v>0</v>
      </c>
      <c r="N546" s="4">
        <f t="shared" si="2483"/>
        <v>269</v>
      </c>
      <c r="O546" s="4">
        <f t="shared" si="2483"/>
        <v>0</v>
      </c>
      <c r="P546" s="4">
        <f t="shared" si="2483"/>
        <v>269</v>
      </c>
      <c r="Q546" s="4">
        <f>Q547</f>
        <v>271.5</v>
      </c>
      <c r="R546" s="4">
        <f t="shared" ref="R546:AC546" si="2484">R547</f>
        <v>0</v>
      </c>
      <c r="S546" s="4">
        <f t="shared" si="2484"/>
        <v>271.5</v>
      </c>
      <c r="T546" s="4">
        <f t="shared" si="2484"/>
        <v>0</v>
      </c>
      <c r="U546" s="4">
        <f t="shared" si="2484"/>
        <v>271.5</v>
      </c>
      <c r="V546" s="4">
        <f t="shared" si="2484"/>
        <v>0</v>
      </c>
      <c r="W546" s="4">
        <f t="shared" si="2484"/>
        <v>271.5</v>
      </c>
      <c r="X546" s="4">
        <f t="shared" si="2484"/>
        <v>0</v>
      </c>
      <c r="Y546" s="4">
        <f t="shared" si="2484"/>
        <v>271.5</v>
      </c>
      <c r="Z546" s="4">
        <f t="shared" si="2484"/>
        <v>0</v>
      </c>
      <c r="AA546" s="4">
        <f t="shared" si="2484"/>
        <v>271.5</v>
      </c>
      <c r="AB546" s="4">
        <f t="shared" si="2484"/>
        <v>0</v>
      </c>
      <c r="AC546" s="4">
        <f t="shared" si="2484"/>
        <v>271.5</v>
      </c>
      <c r="AD546" s="4">
        <f>AD547</f>
        <v>271.5</v>
      </c>
      <c r="AE546" s="4">
        <f t="shared" ref="AE546:AN546" si="2485">AE547</f>
        <v>0</v>
      </c>
      <c r="AF546" s="4">
        <f t="shared" si="2485"/>
        <v>271.5</v>
      </c>
      <c r="AG546" s="4">
        <f t="shared" si="2485"/>
        <v>0</v>
      </c>
      <c r="AH546" s="4">
        <f t="shared" si="2485"/>
        <v>271.5</v>
      </c>
      <c r="AI546" s="4">
        <f t="shared" si="2485"/>
        <v>0</v>
      </c>
      <c r="AJ546" s="4">
        <f t="shared" si="2485"/>
        <v>271.5</v>
      </c>
      <c r="AK546" s="4">
        <f t="shared" si="2485"/>
        <v>0</v>
      </c>
      <c r="AL546" s="4">
        <f t="shared" si="2485"/>
        <v>271.5</v>
      </c>
      <c r="AM546" s="4">
        <f t="shared" si="2485"/>
        <v>0</v>
      </c>
      <c r="AN546" s="4">
        <f t="shared" si="2485"/>
        <v>271.5</v>
      </c>
      <c r="AO546" s="95"/>
    </row>
    <row r="547" spans="1:41" ht="47.25" hidden="1" outlineLevel="7" x14ac:dyDescent="0.25">
      <c r="A547" s="103" t="s">
        <v>48</v>
      </c>
      <c r="B547" s="103" t="s">
        <v>8</v>
      </c>
      <c r="C547" s="17" t="s">
        <v>9</v>
      </c>
      <c r="D547" s="5">
        <v>264</v>
      </c>
      <c r="E547" s="5"/>
      <c r="F547" s="5">
        <f t="shared" ref="F547" si="2486">SUM(D547:E547)</f>
        <v>264</v>
      </c>
      <c r="G547" s="5"/>
      <c r="H547" s="5">
        <f t="shared" ref="H547" si="2487">SUM(F547:G547)</f>
        <v>264</v>
      </c>
      <c r="I547" s="5"/>
      <c r="J547" s="5">
        <f t="shared" ref="J547" si="2488">SUM(H547:I547)</f>
        <v>264</v>
      </c>
      <c r="K547" s="5">
        <v>5</v>
      </c>
      <c r="L547" s="5">
        <f t="shared" ref="L547" si="2489">SUM(J547:K547)</f>
        <v>269</v>
      </c>
      <c r="M547" s="5"/>
      <c r="N547" s="5">
        <f t="shared" ref="N547" si="2490">SUM(L547:M547)</f>
        <v>269</v>
      </c>
      <c r="O547" s="5"/>
      <c r="P547" s="5">
        <f t="shared" ref="P547" si="2491">SUM(N547:O547)</f>
        <v>269</v>
      </c>
      <c r="Q547" s="5">
        <v>271.5</v>
      </c>
      <c r="R547" s="5"/>
      <c r="S547" s="5">
        <f t="shared" ref="S547" si="2492">SUM(Q547:R547)</f>
        <v>271.5</v>
      </c>
      <c r="T547" s="5"/>
      <c r="U547" s="5">
        <f t="shared" ref="U547" si="2493">SUM(S547:T547)</f>
        <v>271.5</v>
      </c>
      <c r="V547" s="5"/>
      <c r="W547" s="5">
        <f t="shared" ref="W547" si="2494">SUM(U547:V547)</f>
        <v>271.5</v>
      </c>
      <c r="X547" s="5"/>
      <c r="Y547" s="5">
        <f t="shared" ref="Y547" si="2495">SUM(W547:X547)</f>
        <v>271.5</v>
      </c>
      <c r="Z547" s="5"/>
      <c r="AA547" s="5">
        <f t="shared" ref="AA547" si="2496">SUM(Y547:Z547)</f>
        <v>271.5</v>
      </c>
      <c r="AB547" s="5"/>
      <c r="AC547" s="5">
        <f t="shared" ref="AC547" si="2497">SUM(AA547:AB547)</f>
        <v>271.5</v>
      </c>
      <c r="AD547" s="5">
        <v>271.5</v>
      </c>
      <c r="AE547" s="5"/>
      <c r="AF547" s="5">
        <f t="shared" ref="AF547" si="2498">SUM(AD547:AE547)</f>
        <v>271.5</v>
      </c>
      <c r="AG547" s="5"/>
      <c r="AH547" s="5">
        <f t="shared" ref="AH547" si="2499">SUM(AF547:AG547)</f>
        <v>271.5</v>
      </c>
      <c r="AI547" s="5"/>
      <c r="AJ547" s="5">
        <f t="shared" ref="AJ547" si="2500">SUM(AH547:AI547)</f>
        <v>271.5</v>
      </c>
      <c r="AK547" s="5"/>
      <c r="AL547" s="5">
        <f t="shared" ref="AL547" si="2501">SUM(AJ547:AK547)</f>
        <v>271.5</v>
      </c>
      <c r="AM547" s="5"/>
      <c r="AN547" s="5">
        <f t="shared" ref="AN547" si="2502">SUM(AL547:AM547)</f>
        <v>271.5</v>
      </c>
      <c r="AO547" s="95"/>
    </row>
    <row r="548" spans="1:41" ht="47.25" outlineLevel="5" collapsed="1" x14ac:dyDescent="0.25">
      <c r="A548" s="102" t="s">
        <v>50</v>
      </c>
      <c r="B548" s="102"/>
      <c r="C548" s="18" t="s">
        <v>51</v>
      </c>
      <c r="D548" s="4">
        <f>D549+D550</f>
        <v>7611.9000000000005</v>
      </c>
      <c r="E548" s="4">
        <f t="shared" ref="E548:AE548" si="2503">E549+E550</f>
        <v>0</v>
      </c>
      <c r="F548" s="4">
        <f t="shared" si="2503"/>
        <v>7611.9000000000005</v>
      </c>
      <c r="G548" s="4">
        <f t="shared" si="2503"/>
        <v>0</v>
      </c>
      <c r="H548" s="4">
        <f t="shared" si="2503"/>
        <v>7611.9000000000005</v>
      </c>
      <c r="I548" s="4">
        <f t="shared" si="2503"/>
        <v>0</v>
      </c>
      <c r="J548" s="4">
        <f t="shared" si="2503"/>
        <v>7611.9000000000005</v>
      </c>
      <c r="K548" s="4">
        <f t="shared" ref="K548:L548" si="2504">K549+K550</f>
        <v>0.1</v>
      </c>
      <c r="L548" s="4">
        <f t="shared" si="2504"/>
        <v>7612</v>
      </c>
      <c r="M548" s="4">
        <f t="shared" ref="M548:N548" si="2505">M549+M550</f>
        <v>0</v>
      </c>
      <c r="N548" s="4">
        <f t="shared" si="2505"/>
        <v>7612</v>
      </c>
      <c r="O548" s="4">
        <f t="shared" ref="O548:P548" si="2506">O549+O550</f>
        <v>-5235.9269999999997</v>
      </c>
      <c r="P548" s="4">
        <f t="shared" si="2506"/>
        <v>2376.0730000000003</v>
      </c>
      <c r="Q548" s="4">
        <f t="shared" si="2503"/>
        <v>1419.2</v>
      </c>
      <c r="R548" s="4">
        <f t="shared" si="2503"/>
        <v>0</v>
      </c>
      <c r="S548" s="4">
        <f t="shared" si="2503"/>
        <v>1419.2</v>
      </c>
      <c r="T548" s="4">
        <f t="shared" si="2503"/>
        <v>0</v>
      </c>
      <c r="U548" s="4">
        <f t="shared" si="2503"/>
        <v>1419.2</v>
      </c>
      <c r="V548" s="4">
        <f t="shared" si="2503"/>
        <v>0</v>
      </c>
      <c r="W548" s="4">
        <f t="shared" si="2503"/>
        <v>1419.2</v>
      </c>
      <c r="X548" s="4">
        <f t="shared" si="2503"/>
        <v>0.1</v>
      </c>
      <c r="Y548" s="4">
        <f t="shared" si="2503"/>
        <v>1419.3</v>
      </c>
      <c r="Z548" s="4">
        <f t="shared" ref="Z548:AA548" si="2507">Z549+Z550</f>
        <v>0</v>
      </c>
      <c r="AA548" s="4">
        <f t="shared" si="2507"/>
        <v>1419.3</v>
      </c>
      <c r="AB548" s="4">
        <f t="shared" ref="AB548:AC548" si="2508">AB549+AB550</f>
        <v>0</v>
      </c>
      <c r="AC548" s="4">
        <f t="shared" si="2508"/>
        <v>1419.3</v>
      </c>
      <c r="AD548" s="4">
        <f t="shared" si="2503"/>
        <v>0</v>
      </c>
      <c r="AE548" s="4">
        <f t="shared" si="2503"/>
        <v>0</v>
      </c>
      <c r="AF548" s="4"/>
      <c r="AG548" s="4">
        <f t="shared" ref="AG548:AH548" si="2509">AG549+AG550</f>
        <v>0</v>
      </c>
      <c r="AH548" s="4">
        <f t="shared" si="2509"/>
        <v>0</v>
      </c>
      <c r="AI548" s="4">
        <f t="shared" ref="AI548" si="2510">AI549+AI550</f>
        <v>0</v>
      </c>
      <c r="AJ548" s="4"/>
      <c r="AK548" s="4">
        <f t="shared" ref="AK548:AN548" si="2511">AK549+AK550</f>
        <v>0</v>
      </c>
      <c r="AL548" s="4">
        <f t="shared" si="2511"/>
        <v>0</v>
      </c>
      <c r="AM548" s="4">
        <f t="shared" si="2511"/>
        <v>0</v>
      </c>
      <c r="AN548" s="4">
        <f t="shared" si="2511"/>
        <v>0</v>
      </c>
      <c r="AO548" s="95"/>
    </row>
    <row r="549" spans="1:41" ht="47.25" outlineLevel="7" x14ac:dyDescent="0.25">
      <c r="A549" s="103" t="s">
        <v>50</v>
      </c>
      <c r="B549" s="103" t="s">
        <v>8</v>
      </c>
      <c r="C549" s="17" t="s">
        <v>9</v>
      </c>
      <c r="D549" s="5">
        <v>75.3</v>
      </c>
      <c r="E549" s="5"/>
      <c r="F549" s="5">
        <f t="shared" ref="F549:F550" si="2512">SUM(D549:E549)</f>
        <v>75.3</v>
      </c>
      <c r="G549" s="5"/>
      <c r="H549" s="5">
        <f t="shared" ref="H549:H550" si="2513">SUM(F549:G549)</f>
        <v>75.3</v>
      </c>
      <c r="I549" s="5"/>
      <c r="J549" s="5">
        <f t="shared" ref="J549:J550" si="2514">SUM(H549:I549)</f>
        <v>75.3</v>
      </c>
      <c r="K549" s="5">
        <v>0.1</v>
      </c>
      <c r="L549" s="5">
        <f t="shared" ref="L549:L550" si="2515">SUM(J549:K549)</f>
        <v>75.399999999999991</v>
      </c>
      <c r="M549" s="5"/>
      <c r="N549" s="5">
        <f t="shared" ref="N549:N550" si="2516">SUM(L549:M549)</f>
        <v>75.399999999999991</v>
      </c>
      <c r="O549" s="5">
        <v>-51.9</v>
      </c>
      <c r="P549" s="5">
        <f t="shared" ref="P549:P550" si="2517">SUM(N549:O549)</f>
        <v>23.499999999999993</v>
      </c>
      <c r="Q549" s="5">
        <v>14</v>
      </c>
      <c r="R549" s="5"/>
      <c r="S549" s="5">
        <f t="shared" ref="S549:S550" si="2518">SUM(Q549:R549)</f>
        <v>14</v>
      </c>
      <c r="T549" s="5"/>
      <c r="U549" s="5">
        <f t="shared" ref="U549:U550" si="2519">SUM(S549:T549)</f>
        <v>14</v>
      </c>
      <c r="V549" s="5"/>
      <c r="W549" s="5">
        <f t="shared" ref="W549:W550" si="2520">SUM(U549:V549)</f>
        <v>14</v>
      </c>
      <c r="X549" s="5">
        <v>0.1</v>
      </c>
      <c r="Y549" s="5">
        <f t="shared" ref="Y549:Y550" si="2521">SUM(W549:X549)</f>
        <v>14.1</v>
      </c>
      <c r="Z549" s="5"/>
      <c r="AA549" s="5">
        <f t="shared" ref="AA549:AA550" si="2522">SUM(Y549:Z549)</f>
        <v>14.1</v>
      </c>
      <c r="AB549" s="5"/>
      <c r="AC549" s="5">
        <f t="shared" ref="AC549:AC550" si="2523">SUM(AA549:AB549)</f>
        <v>14.1</v>
      </c>
      <c r="AD549" s="5"/>
      <c r="AE549" s="5"/>
      <c r="AF549" s="5"/>
      <c r="AG549" s="5"/>
      <c r="AH549" s="5">
        <f t="shared" ref="AH549:AH550" si="2524">SUM(AF549:AG549)</f>
        <v>0</v>
      </c>
      <c r="AI549" s="5"/>
      <c r="AJ549" s="5"/>
      <c r="AK549" s="5"/>
      <c r="AL549" s="5">
        <f t="shared" ref="AL549:AL550" si="2525">SUM(AJ549:AK549)</f>
        <v>0</v>
      </c>
      <c r="AM549" s="5"/>
      <c r="AN549" s="5">
        <f t="shared" ref="AN549:AN550" si="2526">SUM(AL549:AM549)</f>
        <v>0</v>
      </c>
      <c r="AO549" s="95"/>
    </row>
    <row r="550" spans="1:41" ht="15.75" outlineLevel="7" x14ac:dyDescent="0.25">
      <c r="A550" s="103" t="s">
        <v>50</v>
      </c>
      <c r="B550" s="103" t="s">
        <v>33</v>
      </c>
      <c r="C550" s="17" t="s">
        <v>34</v>
      </c>
      <c r="D550" s="5">
        <v>7536.6</v>
      </c>
      <c r="E550" s="5"/>
      <c r="F550" s="5">
        <f t="shared" si="2512"/>
        <v>7536.6</v>
      </c>
      <c r="G550" s="5"/>
      <c r="H550" s="5">
        <f t="shared" si="2513"/>
        <v>7536.6</v>
      </c>
      <c r="I550" s="5"/>
      <c r="J550" s="5">
        <f t="shared" si="2514"/>
        <v>7536.6</v>
      </c>
      <c r="K550" s="5"/>
      <c r="L550" s="5">
        <f t="shared" si="2515"/>
        <v>7536.6</v>
      </c>
      <c r="M550" s="5"/>
      <c r="N550" s="5">
        <f t="shared" si="2516"/>
        <v>7536.6</v>
      </c>
      <c r="O550" s="5">
        <v>-5184.027</v>
      </c>
      <c r="P550" s="5">
        <f t="shared" si="2517"/>
        <v>2352.5730000000003</v>
      </c>
      <c r="Q550" s="5">
        <v>1405.2</v>
      </c>
      <c r="R550" s="5"/>
      <c r="S550" s="5">
        <f t="shared" si="2518"/>
        <v>1405.2</v>
      </c>
      <c r="T550" s="5"/>
      <c r="U550" s="5">
        <f t="shared" si="2519"/>
        <v>1405.2</v>
      </c>
      <c r="V550" s="5"/>
      <c r="W550" s="5">
        <f t="shared" si="2520"/>
        <v>1405.2</v>
      </c>
      <c r="X550" s="5"/>
      <c r="Y550" s="5">
        <f t="shared" si="2521"/>
        <v>1405.2</v>
      </c>
      <c r="Z550" s="5"/>
      <c r="AA550" s="5">
        <f t="shared" si="2522"/>
        <v>1405.2</v>
      </c>
      <c r="AB550" s="5"/>
      <c r="AC550" s="5">
        <f t="shared" si="2523"/>
        <v>1405.2</v>
      </c>
      <c r="AD550" s="5"/>
      <c r="AE550" s="5"/>
      <c r="AF550" s="5"/>
      <c r="AG550" s="5"/>
      <c r="AH550" s="5">
        <f t="shared" si="2524"/>
        <v>0</v>
      </c>
      <c r="AI550" s="5"/>
      <c r="AJ550" s="5">
        <f t="shared" ref="AJ550" si="2527">SUM(AH550:AI550)</f>
        <v>0</v>
      </c>
      <c r="AK550" s="5"/>
      <c r="AL550" s="5">
        <f t="shared" si="2525"/>
        <v>0</v>
      </c>
      <c r="AM550" s="5"/>
      <c r="AN550" s="5">
        <f t="shared" si="2526"/>
        <v>0</v>
      </c>
      <c r="AO550" s="95"/>
    </row>
    <row r="551" spans="1:41" ht="47.25" hidden="1" outlineLevel="5" x14ac:dyDescent="0.25">
      <c r="A551" s="102" t="s">
        <v>772</v>
      </c>
      <c r="B551" s="102"/>
      <c r="C551" s="53" t="s">
        <v>568</v>
      </c>
      <c r="D551" s="4">
        <f>D552</f>
        <v>9186.4</v>
      </c>
      <c r="E551" s="4">
        <f t="shared" ref="E551:P551" si="2528">E552</f>
        <v>0</v>
      </c>
      <c r="F551" s="4">
        <f t="shared" si="2528"/>
        <v>9186.4</v>
      </c>
      <c r="G551" s="4">
        <f t="shared" si="2528"/>
        <v>0</v>
      </c>
      <c r="H551" s="4">
        <f t="shared" si="2528"/>
        <v>9186.4</v>
      </c>
      <c r="I551" s="4">
        <f t="shared" si="2528"/>
        <v>0</v>
      </c>
      <c r="J551" s="4">
        <f t="shared" si="2528"/>
        <v>9186.4</v>
      </c>
      <c r="K551" s="4">
        <f t="shared" si="2528"/>
        <v>0</v>
      </c>
      <c r="L551" s="4">
        <f t="shared" si="2528"/>
        <v>9186.4</v>
      </c>
      <c r="M551" s="4">
        <f t="shared" si="2528"/>
        <v>0</v>
      </c>
      <c r="N551" s="4">
        <f t="shared" si="2528"/>
        <v>9186.4</v>
      </c>
      <c r="O551" s="4">
        <f t="shared" si="2528"/>
        <v>0</v>
      </c>
      <c r="P551" s="4">
        <f t="shared" si="2528"/>
        <v>9186.4</v>
      </c>
      <c r="Q551" s="4">
        <f>Q552</f>
        <v>12248.6</v>
      </c>
      <c r="R551" s="4">
        <f t="shared" ref="R551:AC551" si="2529">R552</f>
        <v>0</v>
      </c>
      <c r="S551" s="4">
        <f t="shared" si="2529"/>
        <v>12248.6</v>
      </c>
      <c r="T551" s="4">
        <f t="shared" si="2529"/>
        <v>0</v>
      </c>
      <c r="U551" s="4">
        <f t="shared" si="2529"/>
        <v>12248.6</v>
      </c>
      <c r="V551" s="4">
        <f t="shared" si="2529"/>
        <v>0</v>
      </c>
      <c r="W551" s="4">
        <f t="shared" si="2529"/>
        <v>12248.6</v>
      </c>
      <c r="X551" s="4">
        <f t="shared" si="2529"/>
        <v>0</v>
      </c>
      <c r="Y551" s="4">
        <f t="shared" si="2529"/>
        <v>12248.6</v>
      </c>
      <c r="Z551" s="4">
        <f t="shared" si="2529"/>
        <v>0</v>
      </c>
      <c r="AA551" s="4">
        <f t="shared" si="2529"/>
        <v>12248.6</v>
      </c>
      <c r="AB551" s="4">
        <f t="shared" si="2529"/>
        <v>0</v>
      </c>
      <c r="AC551" s="4">
        <f t="shared" si="2529"/>
        <v>12248.6</v>
      </c>
      <c r="AD551" s="4">
        <f>AD552</f>
        <v>12248.5</v>
      </c>
      <c r="AE551" s="4">
        <f t="shared" ref="AE551:AN551" si="2530">AE552</f>
        <v>0</v>
      </c>
      <c r="AF551" s="4">
        <f t="shared" si="2530"/>
        <v>12248.5</v>
      </c>
      <c r="AG551" s="4">
        <f t="shared" si="2530"/>
        <v>0</v>
      </c>
      <c r="AH551" s="4">
        <f t="shared" si="2530"/>
        <v>12248.5</v>
      </c>
      <c r="AI551" s="4">
        <f t="shared" si="2530"/>
        <v>0</v>
      </c>
      <c r="AJ551" s="4">
        <f t="shared" si="2530"/>
        <v>12248.5</v>
      </c>
      <c r="AK551" s="4">
        <f t="shared" si="2530"/>
        <v>0</v>
      </c>
      <c r="AL551" s="4">
        <f t="shared" si="2530"/>
        <v>12248.5</v>
      </c>
      <c r="AM551" s="4">
        <f t="shared" si="2530"/>
        <v>0</v>
      </c>
      <c r="AN551" s="4">
        <f t="shared" si="2530"/>
        <v>12248.5</v>
      </c>
      <c r="AO551" s="95"/>
    </row>
    <row r="552" spans="1:41" ht="31.5" hidden="1" outlineLevel="7" x14ac:dyDescent="0.25">
      <c r="A552" s="103" t="s">
        <v>772</v>
      </c>
      <c r="B552" s="103" t="s">
        <v>143</v>
      </c>
      <c r="C552" s="17" t="s">
        <v>144</v>
      </c>
      <c r="D552" s="5">
        <v>9186.4</v>
      </c>
      <c r="E552" s="5"/>
      <c r="F552" s="5">
        <f t="shared" ref="F552" si="2531">SUM(D552:E552)</f>
        <v>9186.4</v>
      </c>
      <c r="G552" s="5"/>
      <c r="H552" s="5">
        <f t="shared" ref="H552" si="2532">SUM(F552:G552)</f>
        <v>9186.4</v>
      </c>
      <c r="I552" s="5"/>
      <c r="J552" s="5">
        <f t="shared" ref="J552" si="2533">SUM(H552:I552)</f>
        <v>9186.4</v>
      </c>
      <c r="K552" s="5"/>
      <c r="L552" s="5">
        <f t="shared" ref="L552" si="2534">SUM(J552:K552)</f>
        <v>9186.4</v>
      </c>
      <c r="M552" s="5"/>
      <c r="N552" s="5">
        <f t="shared" ref="N552" si="2535">SUM(L552:M552)</f>
        <v>9186.4</v>
      </c>
      <c r="O552" s="5"/>
      <c r="P552" s="5">
        <f t="shared" ref="P552" si="2536">SUM(N552:O552)</f>
        <v>9186.4</v>
      </c>
      <c r="Q552" s="5">
        <v>12248.6</v>
      </c>
      <c r="R552" s="5"/>
      <c r="S552" s="5">
        <f t="shared" ref="S552" si="2537">SUM(Q552:R552)</f>
        <v>12248.6</v>
      </c>
      <c r="T552" s="5"/>
      <c r="U552" s="5">
        <f t="shared" ref="U552" si="2538">SUM(S552:T552)</f>
        <v>12248.6</v>
      </c>
      <c r="V552" s="5"/>
      <c r="W552" s="5">
        <f t="shared" ref="W552" si="2539">SUM(U552:V552)</f>
        <v>12248.6</v>
      </c>
      <c r="X552" s="5"/>
      <c r="Y552" s="5">
        <f t="shared" ref="Y552" si="2540">SUM(W552:X552)</f>
        <v>12248.6</v>
      </c>
      <c r="Z552" s="5"/>
      <c r="AA552" s="5">
        <f t="shared" ref="AA552" si="2541">SUM(Y552:Z552)</f>
        <v>12248.6</v>
      </c>
      <c r="AB552" s="5"/>
      <c r="AC552" s="5">
        <f t="shared" ref="AC552" si="2542">SUM(AA552:AB552)</f>
        <v>12248.6</v>
      </c>
      <c r="AD552" s="5">
        <v>12248.5</v>
      </c>
      <c r="AE552" s="5"/>
      <c r="AF552" s="5">
        <f t="shared" ref="AF552" si="2543">SUM(AD552:AE552)</f>
        <v>12248.5</v>
      </c>
      <c r="AG552" s="5"/>
      <c r="AH552" s="5">
        <f t="shared" ref="AH552" si="2544">SUM(AF552:AG552)</f>
        <v>12248.5</v>
      </c>
      <c r="AI552" s="5"/>
      <c r="AJ552" s="5">
        <f t="shared" ref="AJ552" si="2545">SUM(AH552:AI552)</f>
        <v>12248.5</v>
      </c>
      <c r="AK552" s="5"/>
      <c r="AL552" s="5">
        <f t="shared" ref="AL552" si="2546">SUM(AJ552:AK552)</f>
        <v>12248.5</v>
      </c>
      <c r="AM552" s="5"/>
      <c r="AN552" s="5">
        <f t="shared" ref="AN552" si="2547">SUM(AL552:AM552)</f>
        <v>12248.5</v>
      </c>
      <c r="AO552" s="95"/>
    </row>
    <row r="553" spans="1:41" ht="18" hidden="1" customHeight="1" outlineLevel="4" collapsed="1" x14ac:dyDescent="0.25">
      <c r="A553" s="102" t="s">
        <v>312</v>
      </c>
      <c r="B553" s="102"/>
      <c r="C553" s="18" t="s">
        <v>252</v>
      </c>
      <c r="D553" s="4">
        <f>D554+D556</f>
        <v>1854.73918</v>
      </c>
      <c r="E553" s="4">
        <f t="shared" ref="E553:L553" si="2548">E554+E556</f>
        <v>0</v>
      </c>
      <c r="F553" s="4">
        <f t="shared" si="2548"/>
        <v>1854.73918</v>
      </c>
      <c r="G553" s="4">
        <f t="shared" si="2548"/>
        <v>0</v>
      </c>
      <c r="H553" s="4">
        <f t="shared" si="2548"/>
        <v>1854.73918</v>
      </c>
      <c r="I553" s="4">
        <f t="shared" si="2548"/>
        <v>0</v>
      </c>
      <c r="J553" s="4">
        <f t="shared" si="2548"/>
        <v>1854.73918</v>
      </c>
      <c r="K553" s="4">
        <f t="shared" si="2548"/>
        <v>-1719.9</v>
      </c>
      <c r="L553" s="4">
        <f t="shared" si="2548"/>
        <v>134.83918</v>
      </c>
      <c r="M553" s="4">
        <f t="shared" ref="M553:N553" si="2549">M554+M556</f>
        <v>0</v>
      </c>
      <c r="N553" s="4">
        <f t="shared" si="2549"/>
        <v>134.83918</v>
      </c>
      <c r="O553" s="4">
        <f t="shared" ref="O553:P553" si="2550">O554+O556</f>
        <v>-134.80000000000001</v>
      </c>
      <c r="P553" s="4">
        <f t="shared" si="2550"/>
        <v>3.9179999999987558E-2</v>
      </c>
      <c r="Q553" s="4">
        <f>Q554+Q556</f>
        <v>358.32</v>
      </c>
      <c r="R553" s="4">
        <f t="shared" ref="R553:Y553" si="2551">R554+R556</f>
        <v>0</v>
      </c>
      <c r="S553" s="4">
        <f t="shared" si="2551"/>
        <v>358.32</v>
      </c>
      <c r="T553" s="4">
        <f t="shared" si="2551"/>
        <v>0</v>
      </c>
      <c r="U553" s="4">
        <f t="shared" si="2551"/>
        <v>358.32</v>
      </c>
      <c r="V553" s="4">
        <f t="shared" si="2551"/>
        <v>0</v>
      </c>
      <c r="W553" s="4">
        <f t="shared" si="2551"/>
        <v>358.32</v>
      </c>
      <c r="X553" s="4">
        <f t="shared" si="2551"/>
        <v>0</v>
      </c>
      <c r="Y553" s="4">
        <f t="shared" si="2551"/>
        <v>358.32</v>
      </c>
      <c r="Z553" s="4">
        <f t="shared" ref="Z553:AA553" si="2552">Z554+Z556</f>
        <v>0</v>
      </c>
      <c r="AA553" s="4">
        <f t="shared" si="2552"/>
        <v>358.32</v>
      </c>
      <c r="AB553" s="4">
        <f t="shared" ref="AB553:AC553" si="2553">AB554+AB556</f>
        <v>0</v>
      </c>
      <c r="AC553" s="4">
        <f t="shared" si="2553"/>
        <v>358.32</v>
      </c>
      <c r="AD553" s="4">
        <f>AD554+AD556</f>
        <v>358.32</v>
      </c>
      <c r="AE553" s="4">
        <f t="shared" ref="AE553:AH553" si="2554">AE554+AE556</f>
        <v>0</v>
      </c>
      <c r="AF553" s="4">
        <f t="shared" si="2554"/>
        <v>358.32</v>
      </c>
      <c r="AG553" s="4">
        <f t="shared" si="2554"/>
        <v>0</v>
      </c>
      <c r="AH553" s="4">
        <f t="shared" si="2554"/>
        <v>358.32</v>
      </c>
      <c r="AI553" s="4">
        <f t="shared" ref="AI553:AN553" si="2555">AI554+AI556</f>
        <v>0</v>
      </c>
      <c r="AJ553" s="4">
        <f t="shared" si="2555"/>
        <v>358.32</v>
      </c>
      <c r="AK553" s="4">
        <f t="shared" si="2555"/>
        <v>0</v>
      </c>
      <c r="AL553" s="4">
        <f t="shared" si="2555"/>
        <v>358.32</v>
      </c>
      <c r="AM553" s="4">
        <f t="shared" si="2555"/>
        <v>0</v>
      </c>
      <c r="AN553" s="4">
        <f t="shared" si="2555"/>
        <v>358.32</v>
      </c>
      <c r="AO553" s="95"/>
    </row>
    <row r="554" spans="1:41" ht="63" hidden="1" outlineLevel="5" x14ac:dyDescent="0.25">
      <c r="A554" s="102" t="s">
        <v>313</v>
      </c>
      <c r="B554" s="102"/>
      <c r="C554" s="18" t="s">
        <v>564</v>
      </c>
      <c r="D554" s="4">
        <f>D555</f>
        <v>134.83918</v>
      </c>
      <c r="E554" s="4">
        <f t="shared" ref="E554:P554" si="2556">E555</f>
        <v>0</v>
      </c>
      <c r="F554" s="4">
        <f t="shared" si="2556"/>
        <v>134.83918</v>
      </c>
      <c r="G554" s="4">
        <f t="shared" si="2556"/>
        <v>0</v>
      </c>
      <c r="H554" s="4">
        <f t="shared" si="2556"/>
        <v>134.83918</v>
      </c>
      <c r="I554" s="4">
        <f t="shared" si="2556"/>
        <v>0</v>
      </c>
      <c r="J554" s="4">
        <f t="shared" si="2556"/>
        <v>134.83918</v>
      </c>
      <c r="K554" s="4">
        <f t="shared" si="2556"/>
        <v>0</v>
      </c>
      <c r="L554" s="4">
        <f t="shared" si="2556"/>
        <v>134.83918</v>
      </c>
      <c r="M554" s="4">
        <f t="shared" si="2556"/>
        <v>0</v>
      </c>
      <c r="N554" s="4">
        <f t="shared" si="2556"/>
        <v>134.83918</v>
      </c>
      <c r="O554" s="4">
        <f t="shared" si="2556"/>
        <v>-134.80000000000001</v>
      </c>
      <c r="P554" s="4">
        <f t="shared" si="2556"/>
        <v>3.9179999999987558E-2</v>
      </c>
      <c r="Q554" s="4">
        <f>Q555</f>
        <v>358.32</v>
      </c>
      <c r="R554" s="4">
        <f t="shared" ref="R554:AC554" si="2557">R555</f>
        <v>0</v>
      </c>
      <c r="S554" s="4">
        <f t="shared" si="2557"/>
        <v>358.32</v>
      </c>
      <c r="T554" s="4">
        <f t="shared" si="2557"/>
        <v>0</v>
      </c>
      <c r="U554" s="4">
        <f t="shared" si="2557"/>
        <v>358.32</v>
      </c>
      <c r="V554" s="4">
        <f t="shared" si="2557"/>
        <v>0</v>
      </c>
      <c r="W554" s="4">
        <f t="shared" si="2557"/>
        <v>358.32</v>
      </c>
      <c r="X554" s="4">
        <f t="shared" si="2557"/>
        <v>0</v>
      </c>
      <c r="Y554" s="4">
        <f t="shared" si="2557"/>
        <v>358.32</v>
      </c>
      <c r="Z554" s="4">
        <f t="shared" si="2557"/>
        <v>0</v>
      </c>
      <c r="AA554" s="4">
        <f t="shared" si="2557"/>
        <v>358.32</v>
      </c>
      <c r="AB554" s="4">
        <f t="shared" si="2557"/>
        <v>0</v>
      </c>
      <c r="AC554" s="4">
        <f t="shared" si="2557"/>
        <v>358.32</v>
      </c>
      <c r="AD554" s="4">
        <f>AD555</f>
        <v>358.32</v>
      </c>
      <c r="AE554" s="4">
        <f t="shared" ref="AE554:AN554" si="2558">AE555</f>
        <v>0</v>
      </c>
      <c r="AF554" s="4">
        <f t="shared" si="2558"/>
        <v>358.32</v>
      </c>
      <c r="AG554" s="4">
        <f t="shared" si="2558"/>
        <v>0</v>
      </c>
      <c r="AH554" s="4">
        <f t="shared" si="2558"/>
        <v>358.32</v>
      </c>
      <c r="AI554" s="4">
        <f t="shared" si="2558"/>
        <v>0</v>
      </c>
      <c r="AJ554" s="4">
        <f t="shared" si="2558"/>
        <v>358.32</v>
      </c>
      <c r="AK554" s="4">
        <f t="shared" si="2558"/>
        <v>0</v>
      </c>
      <c r="AL554" s="4">
        <f t="shared" si="2558"/>
        <v>358.32</v>
      </c>
      <c r="AM554" s="4">
        <f t="shared" si="2558"/>
        <v>0</v>
      </c>
      <c r="AN554" s="4">
        <f t="shared" si="2558"/>
        <v>358.32</v>
      </c>
      <c r="AO554" s="95"/>
    </row>
    <row r="555" spans="1:41" ht="15.75" hidden="1" outlineLevel="7" x14ac:dyDescent="0.25">
      <c r="A555" s="103" t="s">
        <v>313</v>
      </c>
      <c r="B555" s="103" t="s">
        <v>33</v>
      </c>
      <c r="C555" s="17" t="s">
        <v>34</v>
      </c>
      <c r="D555" s="15">
        <v>134.83918</v>
      </c>
      <c r="E555" s="5"/>
      <c r="F555" s="5">
        <f t="shared" ref="F555" si="2559">SUM(D555:E555)</f>
        <v>134.83918</v>
      </c>
      <c r="G555" s="5"/>
      <c r="H555" s="5">
        <f t="shared" ref="H555" si="2560">SUM(F555:G555)</f>
        <v>134.83918</v>
      </c>
      <c r="I555" s="5"/>
      <c r="J555" s="5">
        <f t="shared" ref="J555" si="2561">SUM(H555:I555)</f>
        <v>134.83918</v>
      </c>
      <c r="K555" s="5"/>
      <c r="L555" s="5">
        <f t="shared" ref="L555" si="2562">SUM(J555:K555)</f>
        <v>134.83918</v>
      </c>
      <c r="M555" s="5"/>
      <c r="N555" s="5">
        <f t="shared" ref="N555" si="2563">SUM(L555:M555)</f>
        <v>134.83918</v>
      </c>
      <c r="O555" s="5">
        <v>-134.80000000000001</v>
      </c>
      <c r="P555" s="5">
        <f t="shared" ref="P555" si="2564">SUM(N555:O555)</f>
        <v>3.9179999999987558E-2</v>
      </c>
      <c r="Q555" s="15">
        <v>358.32</v>
      </c>
      <c r="R555" s="5"/>
      <c r="S555" s="5">
        <f t="shared" ref="S555" si="2565">SUM(Q555:R555)</f>
        <v>358.32</v>
      </c>
      <c r="T555" s="5"/>
      <c r="U555" s="5">
        <f t="shared" ref="U555" si="2566">SUM(S555:T555)</f>
        <v>358.32</v>
      </c>
      <c r="V555" s="5"/>
      <c r="W555" s="5">
        <f t="shared" ref="W555" si="2567">SUM(U555:V555)</f>
        <v>358.32</v>
      </c>
      <c r="X555" s="5"/>
      <c r="Y555" s="5">
        <f t="shared" ref="Y555" si="2568">SUM(W555:X555)</f>
        <v>358.32</v>
      </c>
      <c r="Z555" s="5"/>
      <c r="AA555" s="5">
        <f t="shared" ref="AA555" si="2569">SUM(Y555:Z555)</f>
        <v>358.32</v>
      </c>
      <c r="AB555" s="5"/>
      <c r="AC555" s="5">
        <f t="shared" ref="AC555" si="2570">SUM(AA555:AB555)</f>
        <v>358.32</v>
      </c>
      <c r="AD555" s="15">
        <v>358.32</v>
      </c>
      <c r="AE555" s="5"/>
      <c r="AF555" s="5">
        <f t="shared" ref="AF555" si="2571">SUM(AD555:AE555)</f>
        <v>358.32</v>
      </c>
      <c r="AG555" s="5"/>
      <c r="AH555" s="5">
        <f t="shared" ref="AH555" si="2572">SUM(AF555:AG555)</f>
        <v>358.32</v>
      </c>
      <c r="AI555" s="5"/>
      <c r="AJ555" s="5">
        <f t="shared" ref="AJ555" si="2573">SUM(AH555:AI555)</f>
        <v>358.32</v>
      </c>
      <c r="AK555" s="5"/>
      <c r="AL555" s="5">
        <f t="shared" ref="AL555" si="2574">SUM(AJ555:AK555)</f>
        <v>358.32</v>
      </c>
      <c r="AM555" s="5"/>
      <c r="AN555" s="5">
        <f t="shared" ref="AN555" si="2575">SUM(AL555:AM555)</f>
        <v>358.32</v>
      </c>
      <c r="AO555" s="95"/>
    </row>
    <row r="556" spans="1:41" ht="63" hidden="1" outlineLevel="5" x14ac:dyDescent="0.25">
      <c r="A556" s="102" t="s">
        <v>313</v>
      </c>
      <c r="B556" s="102"/>
      <c r="C556" s="18" t="s">
        <v>577</v>
      </c>
      <c r="D556" s="4">
        <f>D557</f>
        <v>1719.9</v>
      </c>
      <c r="E556" s="4">
        <f t="shared" ref="E556:P556" si="2576">E557</f>
        <v>0</v>
      </c>
      <c r="F556" s="4">
        <f t="shared" si="2576"/>
        <v>1719.9</v>
      </c>
      <c r="G556" s="4">
        <f t="shared" si="2576"/>
        <v>0</v>
      </c>
      <c r="H556" s="4">
        <f t="shared" si="2576"/>
        <v>1719.9</v>
      </c>
      <c r="I556" s="4">
        <f t="shared" si="2576"/>
        <v>0</v>
      </c>
      <c r="J556" s="4">
        <f t="shared" si="2576"/>
        <v>1719.9</v>
      </c>
      <c r="K556" s="4">
        <f t="shared" si="2576"/>
        <v>-1719.9</v>
      </c>
      <c r="L556" s="4">
        <f t="shared" si="2576"/>
        <v>0</v>
      </c>
      <c r="M556" s="4">
        <f t="shared" si="2576"/>
        <v>0</v>
      </c>
      <c r="N556" s="4">
        <f t="shared" si="2576"/>
        <v>0</v>
      </c>
      <c r="O556" s="4">
        <f t="shared" si="2576"/>
        <v>0</v>
      </c>
      <c r="P556" s="4">
        <f t="shared" si="2576"/>
        <v>0</v>
      </c>
      <c r="Q556" s="4">
        <f>Q557</f>
        <v>0</v>
      </c>
      <c r="R556" s="4">
        <f t="shared" ref="R556" si="2577">R557</f>
        <v>0</v>
      </c>
      <c r="S556" s="4"/>
      <c r="T556" s="4">
        <f t="shared" ref="T556:AC556" si="2578">T557</f>
        <v>0</v>
      </c>
      <c r="U556" s="4">
        <f t="shared" si="2578"/>
        <v>0</v>
      </c>
      <c r="V556" s="4">
        <f t="shared" si="2578"/>
        <v>0</v>
      </c>
      <c r="W556" s="4">
        <f t="shared" si="2578"/>
        <v>0</v>
      </c>
      <c r="X556" s="4">
        <f t="shared" si="2578"/>
        <v>0</v>
      </c>
      <c r="Y556" s="4">
        <f t="shared" si="2578"/>
        <v>0</v>
      </c>
      <c r="Z556" s="4">
        <f t="shared" si="2578"/>
        <v>0</v>
      </c>
      <c r="AA556" s="4">
        <f t="shared" si="2578"/>
        <v>0</v>
      </c>
      <c r="AB556" s="4">
        <f t="shared" si="2578"/>
        <v>0</v>
      </c>
      <c r="AC556" s="4">
        <f t="shared" si="2578"/>
        <v>0</v>
      </c>
      <c r="AD556" s="4">
        <f>AD557</f>
        <v>0</v>
      </c>
      <c r="AE556" s="4">
        <f t="shared" ref="AE556" si="2579">AE557</f>
        <v>0</v>
      </c>
      <c r="AF556" s="4"/>
      <c r="AG556" s="4">
        <f t="shared" ref="AG556:AN556" si="2580">AG557</f>
        <v>0</v>
      </c>
      <c r="AH556" s="4">
        <f t="shared" si="2580"/>
        <v>0</v>
      </c>
      <c r="AI556" s="4">
        <f t="shared" si="2580"/>
        <v>0</v>
      </c>
      <c r="AJ556" s="4">
        <f t="shared" si="2580"/>
        <v>0</v>
      </c>
      <c r="AK556" s="4">
        <f t="shared" si="2580"/>
        <v>0</v>
      </c>
      <c r="AL556" s="4">
        <f t="shared" si="2580"/>
        <v>0</v>
      </c>
      <c r="AM556" s="4">
        <f t="shared" si="2580"/>
        <v>0</v>
      </c>
      <c r="AN556" s="4">
        <f t="shared" si="2580"/>
        <v>0</v>
      </c>
      <c r="AO556" s="95"/>
    </row>
    <row r="557" spans="1:41" ht="15.75" hidden="1" outlineLevel="7" x14ac:dyDescent="0.25">
      <c r="A557" s="103" t="s">
        <v>313</v>
      </c>
      <c r="B557" s="103" t="s">
        <v>33</v>
      </c>
      <c r="C557" s="17" t="s">
        <v>34</v>
      </c>
      <c r="D557" s="5">
        <v>1719.9</v>
      </c>
      <c r="E557" s="5"/>
      <c r="F557" s="5">
        <f t="shared" ref="F557" si="2581">SUM(D557:E557)</f>
        <v>1719.9</v>
      </c>
      <c r="G557" s="5"/>
      <c r="H557" s="5">
        <f t="shared" ref="H557" si="2582">SUM(F557:G557)</f>
        <v>1719.9</v>
      </c>
      <c r="I557" s="5"/>
      <c r="J557" s="5">
        <f t="shared" ref="J557" si="2583">SUM(H557:I557)</f>
        <v>1719.9</v>
      </c>
      <c r="K557" s="5">
        <v>-1719.9</v>
      </c>
      <c r="L557" s="5">
        <f t="shared" ref="L557" si="2584">SUM(J557:K557)</f>
        <v>0</v>
      </c>
      <c r="M557" s="5"/>
      <c r="N557" s="5">
        <f t="shared" ref="N557" si="2585">SUM(L557:M557)</f>
        <v>0</v>
      </c>
      <c r="O557" s="5"/>
      <c r="P557" s="5">
        <f t="shared" ref="P557" si="2586">SUM(N557:O557)</f>
        <v>0</v>
      </c>
      <c r="Q557" s="5"/>
      <c r="R557" s="5"/>
      <c r="S557" s="5"/>
      <c r="T557" s="5"/>
      <c r="U557" s="5">
        <f t="shared" ref="U557" si="2587">SUM(S557:T557)</f>
        <v>0</v>
      </c>
      <c r="V557" s="5"/>
      <c r="W557" s="5">
        <f t="shared" ref="W557" si="2588">SUM(U557:V557)</f>
        <v>0</v>
      </c>
      <c r="X557" s="5"/>
      <c r="Y557" s="5">
        <f t="shared" ref="Y557" si="2589">SUM(W557:X557)</f>
        <v>0</v>
      </c>
      <c r="Z557" s="5"/>
      <c r="AA557" s="5">
        <f t="shared" ref="AA557" si="2590">SUM(Y557:Z557)</f>
        <v>0</v>
      </c>
      <c r="AB557" s="5"/>
      <c r="AC557" s="5">
        <f t="shared" ref="AC557" si="2591">SUM(AA557:AB557)</f>
        <v>0</v>
      </c>
      <c r="AD557" s="5"/>
      <c r="AE557" s="5"/>
      <c r="AF557" s="5"/>
      <c r="AG557" s="5"/>
      <c r="AH557" s="5">
        <f t="shared" ref="AH557" si="2592">SUM(AF557:AG557)</f>
        <v>0</v>
      </c>
      <c r="AI557" s="5"/>
      <c r="AJ557" s="5">
        <f t="shared" ref="AJ557" si="2593">SUM(AH557:AI557)</f>
        <v>0</v>
      </c>
      <c r="AK557" s="5"/>
      <c r="AL557" s="5">
        <f t="shared" ref="AL557" si="2594">SUM(AJ557:AK557)</f>
        <v>0</v>
      </c>
      <c r="AM557" s="5"/>
      <c r="AN557" s="5">
        <f t="shared" ref="AN557" si="2595">SUM(AL557:AM557)</f>
        <v>0</v>
      </c>
      <c r="AO557" s="95"/>
    </row>
    <row r="558" spans="1:41" ht="15.75" hidden="1" outlineLevel="3" x14ac:dyDescent="0.25">
      <c r="A558" s="102" t="s">
        <v>338</v>
      </c>
      <c r="B558" s="102"/>
      <c r="C558" s="18" t="s">
        <v>339</v>
      </c>
      <c r="D558" s="4">
        <f t="shared" ref="D558:AM560" si="2596">D559</f>
        <v>600</v>
      </c>
      <c r="E558" s="4">
        <f t="shared" si="2596"/>
        <v>0</v>
      </c>
      <c r="F558" s="4">
        <f t="shared" si="2596"/>
        <v>600</v>
      </c>
      <c r="G558" s="4">
        <f t="shared" si="2596"/>
        <v>1000</v>
      </c>
      <c r="H558" s="4">
        <f t="shared" si="2596"/>
        <v>1600</v>
      </c>
      <c r="I558" s="4">
        <f t="shared" si="2596"/>
        <v>0</v>
      </c>
      <c r="J558" s="4">
        <f t="shared" si="2596"/>
        <v>1600</v>
      </c>
      <c r="K558" s="4">
        <f t="shared" si="2596"/>
        <v>0</v>
      </c>
      <c r="L558" s="4">
        <f t="shared" si="2596"/>
        <v>1600</v>
      </c>
      <c r="M558" s="4">
        <f t="shared" si="2596"/>
        <v>900</v>
      </c>
      <c r="N558" s="4">
        <f t="shared" si="2596"/>
        <v>2500</v>
      </c>
      <c r="O558" s="4">
        <f t="shared" si="2596"/>
        <v>0</v>
      </c>
      <c r="P558" s="4">
        <f t="shared" si="2596"/>
        <v>2500</v>
      </c>
      <c r="Q558" s="4">
        <f t="shared" si="2596"/>
        <v>600</v>
      </c>
      <c r="R558" s="4">
        <f t="shared" si="2596"/>
        <v>0</v>
      </c>
      <c r="S558" s="4">
        <f t="shared" si="2596"/>
        <v>600</v>
      </c>
      <c r="T558" s="4">
        <f t="shared" si="2596"/>
        <v>0</v>
      </c>
      <c r="U558" s="4">
        <f t="shared" si="2596"/>
        <v>600</v>
      </c>
      <c r="V558" s="4">
        <f t="shared" si="2596"/>
        <v>0</v>
      </c>
      <c r="W558" s="4">
        <f t="shared" si="2596"/>
        <v>600</v>
      </c>
      <c r="X558" s="4">
        <f t="shared" si="2596"/>
        <v>0</v>
      </c>
      <c r="Y558" s="4">
        <f t="shared" si="2596"/>
        <v>600</v>
      </c>
      <c r="Z558" s="4">
        <f t="shared" si="2596"/>
        <v>0</v>
      </c>
      <c r="AA558" s="4">
        <f t="shared" si="2596"/>
        <v>600</v>
      </c>
      <c r="AB558" s="4">
        <f t="shared" si="2596"/>
        <v>0</v>
      </c>
      <c r="AC558" s="4">
        <f t="shared" si="2596"/>
        <v>600</v>
      </c>
      <c r="AD558" s="4">
        <f t="shared" si="2596"/>
        <v>600</v>
      </c>
      <c r="AE558" s="4">
        <f t="shared" si="2596"/>
        <v>0</v>
      </c>
      <c r="AF558" s="4">
        <f t="shared" si="2596"/>
        <v>600</v>
      </c>
      <c r="AG558" s="4">
        <f t="shared" si="2596"/>
        <v>0</v>
      </c>
      <c r="AH558" s="4">
        <f t="shared" si="2596"/>
        <v>600</v>
      </c>
      <c r="AI558" s="4">
        <f t="shared" si="2596"/>
        <v>0</v>
      </c>
      <c r="AJ558" s="4">
        <f t="shared" ref="AI558:AJ560" si="2597">AJ559</f>
        <v>600</v>
      </c>
      <c r="AK558" s="4">
        <f t="shared" si="2596"/>
        <v>0</v>
      </c>
      <c r="AL558" s="4">
        <f t="shared" ref="AK558:AL560" si="2598">AL559</f>
        <v>600</v>
      </c>
      <c r="AM558" s="4">
        <f t="shared" si="2596"/>
        <v>0</v>
      </c>
      <c r="AN558" s="4">
        <f t="shared" ref="AM558:AN560" si="2599">AN559</f>
        <v>600</v>
      </c>
      <c r="AO558" s="95"/>
    </row>
    <row r="559" spans="1:41" ht="31.5" hidden="1" outlineLevel="4" x14ac:dyDescent="0.25">
      <c r="A559" s="102" t="s">
        <v>340</v>
      </c>
      <c r="B559" s="102"/>
      <c r="C559" s="18" t="s">
        <v>341</v>
      </c>
      <c r="D559" s="4">
        <f t="shared" si="2596"/>
        <v>600</v>
      </c>
      <c r="E559" s="4">
        <f t="shared" si="2596"/>
        <v>0</v>
      </c>
      <c r="F559" s="4">
        <f t="shared" si="2596"/>
        <v>600</v>
      </c>
      <c r="G559" s="4">
        <f t="shared" si="2596"/>
        <v>1000</v>
      </c>
      <c r="H559" s="4">
        <f t="shared" si="2596"/>
        <v>1600</v>
      </c>
      <c r="I559" s="4">
        <f t="shared" si="2596"/>
        <v>0</v>
      </c>
      <c r="J559" s="4">
        <f t="shared" si="2596"/>
        <v>1600</v>
      </c>
      <c r="K559" s="4">
        <f t="shared" si="2596"/>
        <v>0</v>
      </c>
      <c r="L559" s="4">
        <f t="shared" si="2596"/>
        <v>1600</v>
      </c>
      <c r="M559" s="4">
        <f t="shared" si="2596"/>
        <v>900</v>
      </c>
      <c r="N559" s="4">
        <f t="shared" si="2596"/>
        <v>2500</v>
      </c>
      <c r="O559" s="4">
        <f t="shared" si="2596"/>
        <v>0</v>
      </c>
      <c r="P559" s="4">
        <f t="shared" si="2596"/>
        <v>2500</v>
      </c>
      <c r="Q559" s="4">
        <f t="shared" si="2596"/>
        <v>600</v>
      </c>
      <c r="R559" s="4">
        <f t="shared" si="2596"/>
        <v>0</v>
      </c>
      <c r="S559" s="4">
        <f t="shared" si="2596"/>
        <v>600</v>
      </c>
      <c r="T559" s="4">
        <f t="shared" si="2596"/>
        <v>0</v>
      </c>
      <c r="U559" s="4">
        <f t="shared" si="2596"/>
        <v>600</v>
      </c>
      <c r="V559" s="4">
        <f t="shared" si="2596"/>
        <v>0</v>
      </c>
      <c r="W559" s="4">
        <f t="shared" si="2596"/>
        <v>600</v>
      </c>
      <c r="X559" s="4">
        <f t="shared" si="2596"/>
        <v>0</v>
      </c>
      <c r="Y559" s="4">
        <f t="shared" si="2596"/>
        <v>600</v>
      </c>
      <c r="Z559" s="4">
        <f t="shared" si="2596"/>
        <v>0</v>
      </c>
      <c r="AA559" s="4">
        <f t="shared" si="2596"/>
        <v>600</v>
      </c>
      <c r="AB559" s="4">
        <f t="shared" si="2596"/>
        <v>0</v>
      </c>
      <c r="AC559" s="4">
        <f t="shared" si="2596"/>
        <v>600</v>
      </c>
      <c r="AD559" s="4">
        <f t="shared" si="2596"/>
        <v>600</v>
      </c>
      <c r="AE559" s="4">
        <f t="shared" si="2596"/>
        <v>0</v>
      </c>
      <c r="AF559" s="4">
        <f t="shared" si="2596"/>
        <v>600</v>
      </c>
      <c r="AG559" s="4">
        <f t="shared" si="2596"/>
        <v>0</v>
      </c>
      <c r="AH559" s="4">
        <f t="shared" si="2596"/>
        <v>600</v>
      </c>
      <c r="AI559" s="4">
        <f t="shared" si="2597"/>
        <v>0</v>
      </c>
      <c r="AJ559" s="4">
        <f t="shared" si="2597"/>
        <v>600</v>
      </c>
      <c r="AK559" s="4">
        <f t="shared" si="2598"/>
        <v>0</v>
      </c>
      <c r="AL559" s="4">
        <f t="shared" si="2598"/>
        <v>600</v>
      </c>
      <c r="AM559" s="4">
        <f t="shared" si="2599"/>
        <v>0</v>
      </c>
      <c r="AN559" s="4">
        <f t="shared" si="2599"/>
        <v>600</v>
      </c>
      <c r="AO559" s="95"/>
    </row>
    <row r="560" spans="1:41" ht="31.5" hidden="1" outlineLevel="5" x14ac:dyDescent="0.25">
      <c r="A560" s="102" t="s">
        <v>342</v>
      </c>
      <c r="B560" s="102"/>
      <c r="C560" s="18" t="s">
        <v>343</v>
      </c>
      <c r="D560" s="4">
        <f t="shared" si="2596"/>
        <v>600</v>
      </c>
      <c r="E560" s="4">
        <f t="shared" si="2596"/>
        <v>0</v>
      </c>
      <c r="F560" s="4">
        <f t="shared" si="2596"/>
        <v>600</v>
      </c>
      <c r="G560" s="4">
        <f t="shared" si="2596"/>
        <v>1000</v>
      </c>
      <c r="H560" s="4">
        <f t="shared" si="2596"/>
        <v>1600</v>
      </c>
      <c r="I560" s="4">
        <f t="shared" si="2596"/>
        <v>0</v>
      </c>
      <c r="J560" s="4">
        <f t="shared" si="2596"/>
        <v>1600</v>
      </c>
      <c r="K560" s="4">
        <f t="shared" si="2596"/>
        <v>0</v>
      </c>
      <c r="L560" s="4">
        <f t="shared" si="2596"/>
        <v>1600</v>
      </c>
      <c r="M560" s="4">
        <f t="shared" si="2596"/>
        <v>900</v>
      </c>
      <c r="N560" s="4">
        <f t="shared" si="2596"/>
        <v>2500</v>
      </c>
      <c r="O560" s="4">
        <f t="shared" si="2596"/>
        <v>0</v>
      </c>
      <c r="P560" s="4">
        <f t="shared" si="2596"/>
        <v>2500</v>
      </c>
      <c r="Q560" s="4">
        <f t="shared" si="2596"/>
        <v>600</v>
      </c>
      <c r="R560" s="4">
        <f t="shared" si="2596"/>
        <v>0</v>
      </c>
      <c r="S560" s="4">
        <f t="shared" si="2596"/>
        <v>600</v>
      </c>
      <c r="T560" s="4">
        <f t="shared" si="2596"/>
        <v>0</v>
      </c>
      <c r="U560" s="4">
        <f t="shared" si="2596"/>
        <v>600</v>
      </c>
      <c r="V560" s="4">
        <f t="shared" si="2596"/>
        <v>0</v>
      </c>
      <c r="W560" s="4">
        <f t="shared" si="2596"/>
        <v>600</v>
      </c>
      <c r="X560" s="4">
        <f t="shared" si="2596"/>
        <v>0</v>
      </c>
      <c r="Y560" s="4">
        <f t="shared" si="2596"/>
        <v>600</v>
      </c>
      <c r="Z560" s="4">
        <f t="shared" si="2596"/>
        <v>0</v>
      </c>
      <c r="AA560" s="4">
        <f t="shared" si="2596"/>
        <v>600</v>
      </c>
      <c r="AB560" s="4">
        <f t="shared" si="2596"/>
        <v>0</v>
      </c>
      <c r="AC560" s="4">
        <f t="shared" si="2596"/>
        <v>600</v>
      </c>
      <c r="AD560" s="4">
        <f t="shared" si="2596"/>
        <v>600</v>
      </c>
      <c r="AE560" s="4">
        <f t="shared" si="2596"/>
        <v>0</v>
      </c>
      <c r="AF560" s="4">
        <f t="shared" si="2596"/>
        <v>600</v>
      </c>
      <c r="AG560" s="4">
        <f t="shared" si="2596"/>
        <v>0</v>
      </c>
      <c r="AH560" s="4">
        <f t="shared" si="2596"/>
        <v>600</v>
      </c>
      <c r="AI560" s="4">
        <f t="shared" si="2597"/>
        <v>0</v>
      </c>
      <c r="AJ560" s="4">
        <f t="shared" si="2597"/>
        <v>600</v>
      </c>
      <c r="AK560" s="4">
        <f t="shared" si="2598"/>
        <v>0</v>
      </c>
      <c r="AL560" s="4">
        <f t="shared" si="2598"/>
        <v>600</v>
      </c>
      <c r="AM560" s="4">
        <f t="shared" si="2599"/>
        <v>0</v>
      </c>
      <c r="AN560" s="4">
        <f t="shared" si="2599"/>
        <v>600</v>
      </c>
      <c r="AO560" s="95"/>
    </row>
    <row r="561" spans="1:41" ht="15.75" hidden="1" outlineLevel="7" x14ac:dyDescent="0.25">
      <c r="A561" s="103" t="s">
        <v>342</v>
      </c>
      <c r="B561" s="103" t="s">
        <v>33</v>
      </c>
      <c r="C561" s="17" t="s">
        <v>34</v>
      </c>
      <c r="D561" s="5">
        <v>600</v>
      </c>
      <c r="E561" s="5"/>
      <c r="F561" s="5">
        <f t="shared" ref="F561" si="2600">SUM(D561:E561)</f>
        <v>600</v>
      </c>
      <c r="G561" s="5">
        <v>1000</v>
      </c>
      <c r="H561" s="5">
        <f t="shared" ref="H561" si="2601">SUM(F561:G561)</f>
        <v>1600</v>
      </c>
      <c r="I561" s="5"/>
      <c r="J561" s="5">
        <f t="shared" ref="J561" si="2602">SUM(H561:I561)</f>
        <v>1600</v>
      </c>
      <c r="K561" s="5"/>
      <c r="L561" s="5">
        <f t="shared" ref="L561" si="2603">SUM(J561:K561)</f>
        <v>1600</v>
      </c>
      <c r="M561" s="5">
        <v>900</v>
      </c>
      <c r="N561" s="5">
        <f t="shared" ref="N561" si="2604">SUM(L561:M561)</f>
        <v>2500</v>
      </c>
      <c r="O561" s="5"/>
      <c r="P561" s="5">
        <f t="shared" ref="P561" si="2605">SUM(N561:O561)</f>
        <v>2500</v>
      </c>
      <c r="Q561" s="5">
        <v>600</v>
      </c>
      <c r="R561" s="5"/>
      <c r="S561" s="5">
        <f t="shared" ref="S561" si="2606">SUM(Q561:R561)</f>
        <v>600</v>
      </c>
      <c r="T561" s="5"/>
      <c r="U561" s="5">
        <f t="shared" ref="U561" si="2607">SUM(S561:T561)</f>
        <v>600</v>
      </c>
      <c r="V561" s="5"/>
      <c r="W561" s="5">
        <f t="shared" ref="W561" si="2608">SUM(U561:V561)</f>
        <v>600</v>
      </c>
      <c r="X561" s="5"/>
      <c r="Y561" s="5">
        <f t="shared" ref="Y561" si="2609">SUM(W561:X561)</f>
        <v>600</v>
      </c>
      <c r="Z561" s="5"/>
      <c r="AA561" s="5">
        <f t="shared" ref="AA561" si="2610">SUM(Y561:Z561)</f>
        <v>600</v>
      </c>
      <c r="AB561" s="5"/>
      <c r="AC561" s="5">
        <f t="shared" ref="AC561" si="2611">SUM(AA561:AB561)</f>
        <v>600</v>
      </c>
      <c r="AD561" s="5">
        <v>600</v>
      </c>
      <c r="AE561" s="5"/>
      <c r="AF561" s="5">
        <f t="shared" ref="AF561" si="2612">SUM(AD561:AE561)</f>
        <v>600</v>
      </c>
      <c r="AG561" s="5"/>
      <c r="AH561" s="5">
        <f t="shared" ref="AH561" si="2613">SUM(AF561:AG561)</f>
        <v>600</v>
      </c>
      <c r="AI561" s="5"/>
      <c r="AJ561" s="5">
        <f t="shared" ref="AJ561" si="2614">SUM(AH561:AI561)</f>
        <v>600</v>
      </c>
      <c r="AK561" s="5"/>
      <c r="AL561" s="5">
        <f t="shared" ref="AL561" si="2615">SUM(AJ561:AK561)</f>
        <v>600</v>
      </c>
      <c r="AM561" s="5"/>
      <c r="AN561" s="5">
        <f t="shared" ref="AN561" si="2616">SUM(AL561:AM561)</f>
        <v>600</v>
      </c>
      <c r="AO561" s="95"/>
    </row>
    <row r="562" spans="1:41" ht="31.5" outlineLevel="2" collapsed="1" x14ac:dyDescent="0.25">
      <c r="A562" s="102" t="s">
        <v>52</v>
      </c>
      <c r="B562" s="102"/>
      <c r="C562" s="18" t="s">
        <v>53</v>
      </c>
      <c r="D562" s="4">
        <f>D563+D568</f>
        <v>298834.39999999997</v>
      </c>
      <c r="E562" s="4">
        <f t="shared" ref="E562:AH562" si="2617">E563+E568</f>
        <v>15.5</v>
      </c>
      <c r="F562" s="4">
        <f t="shared" si="2617"/>
        <v>298849.89999999997</v>
      </c>
      <c r="G562" s="4">
        <f t="shared" si="2617"/>
        <v>444</v>
      </c>
      <c r="H562" s="4">
        <f t="shared" si="2617"/>
        <v>299293.89999999997</v>
      </c>
      <c r="I562" s="4">
        <f t="shared" si="2617"/>
        <v>3850</v>
      </c>
      <c r="J562" s="4">
        <f t="shared" si="2617"/>
        <v>303143.89999999997</v>
      </c>
      <c r="K562" s="4">
        <f t="shared" ref="K562:L562" si="2618">K563+K568</f>
        <v>112.39999999999999</v>
      </c>
      <c r="L562" s="4">
        <f t="shared" si="2618"/>
        <v>303256.3</v>
      </c>
      <c r="M562" s="4">
        <f t="shared" ref="M562:N562" si="2619">M563+M568</f>
        <v>-5160.1796699999995</v>
      </c>
      <c r="N562" s="4">
        <f t="shared" si="2619"/>
        <v>298096.12033000001</v>
      </c>
      <c r="O562" s="4">
        <f t="shared" ref="O562:P562" si="2620">O563+O568</f>
        <v>70</v>
      </c>
      <c r="P562" s="4">
        <f t="shared" si="2620"/>
        <v>298166.12033000001</v>
      </c>
      <c r="Q562" s="4">
        <f t="shared" si="2617"/>
        <v>280638.8</v>
      </c>
      <c r="R562" s="4">
        <f t="shared" si="2617"/>
        <v>30.9</v>
      </c>
      <c r="S562" s="4">
        <f t="shared" si="2617"/>
        <v>280669.69999999995</v>
      </c>
      <c r="T562" s="4">
        <f t="shared" si="2617"/>
        <v>0</v>
      </c>
      <c r="U562" s="4">
        <f t="shared" si="2617"/>
        <v>280669.69999999995</v>
      </c>
      <c r="V562" s="4">
        <f t="shared" si="2617"/>
        <v>0</v>
      </c>
      <c r="W562" s="4">
        <f t="shared" si="2617"/>
        <v>280669.69999999995</v>
      </c>
      <c r="X562" s="4">
        <f t="shared" si="2617"/>
        <v>0</v>
      </c>
      <c r="Y562" s="4">
        <f t="shared" si="2617"/>
        <v>280669.69999999995</v>
      </c>
      <c r="Z562" s="4">
        <f t="shared" ref="Z562:AA562" si="2621">Z563+Z568</f>
        <v>0</v>
      </c>
      <c r="AA562" s="4">
        <f t="shared" si="2621"/>
        <v>280669.69999999995</v>
      </c>
      <c r="AB562" s="4">
        <f t="shared" ref="AB562:AC562" si="2622">AB563+AB568</f>
        <v>0</v>
      </c>
      <c r="AC562" s="4">
        <f t="shared" si="2622"/>
        <v>280669.69999999995</v>
      </c>
      <c r="AD562" s="4">
        <f t="shared" si="2617"/>
        <v>280226.09999999998</v>
      </c>
      <c r="AE562" s="4">
        <f t="shared" si="2617"/>
        <v>30.7</v>
      </c>
      <c r="AF562" s="4">
        <f t="shared" si="2617"/>
        <v>280256.79999999993</v>
      </c>
      <c r="AG562" s="4">
        <f t="shared" si="2617"/>
        <v>0</v>
      </c>
      <c r="AH562" s="4">
        <f t="shared" si="2617"/>
        <v>280256.79999999993</v>
      </c>
      <c r="AI562" s="4">
        <f t="shared" ref="AI562:AN562" si="2623">AI563+AI568</f>
        <v>0</v>
      </c>
      <c r="AJ562" s="4">
        <f t="shared" si="2623"/>
        <v>280256.79999999993</v>
      </c>
      <c r="AK562" s="4">
        <f t="shared" si="2623"/>
        <v>0</v>
      </c>
      <c r="AL562" s="4">
        <f t="shared" si="2623"/>
        <v>280256.79999999993</v>
      </c>
      <c r="AM562" s="4">
        <f t="shared" si="2623"/>
        <v>0</v>
      </c>
      <c r="AN562" s="4">
        <f t="shared" si="2623"/>
        <v>280256.79999999993</v>
      </c>
      <c r="AO562" s="95"/>
    </row>
    <row r="563" spans="1:41" ht="31.5" outlineLevel="2" x14ac:dyDescent="0.25">
      <c r="A563" s="102" t="s">
        <v>98</v>
      </c>
      <c r="B563" s="102"/>
      <c r="C563" s="18" t="s">
        <v>99</v>
      </c>
      <c r="D563" s="4">
        <f>D564</f>
        <v>1327.7</v>
      </c>
      <c r="E563" s="4">
        <f t="shared" ref="E563:AM564" si="2624">E564</f>
        <v>0</v>
      </c>
      <c r="F563" s="4">
        <f t="shared" si="2624"/>
        <v>1327.7</v>
      </c>
      <c r="G563" s="4">
        <f t="shared" si="2624"/>
        <v>0</v>
      </c>
      <c r="H563" s="4">
        <f t="shared" si="2624"/>
        <v>1327.7</v>
      </c>
      <c r="I563" s="4">
        <f t="shared" si="2624"/>
        <v>0</v>
      </c>
      <c r="J563" s="4">
        <f t="shared" si="2624"/>
        <v>1327.7</v>
      </c>
      <c r="K563" s="4">
        <f t="shared" si="2624"/>
        <v>0</v>
      </c>
      <c r="L563" s="4">
        <f t="shared" si="2624"/>
        <v>1327.7</v>
      </c>
      <c r="M563" s="4">
        <f t="shared" si="2624"/>
        <v>91.3</v>
      </c>
      <c r="N563" s="4">
        <f t="shared" si="2624"/>
        <v>1419</v>
      </c>
      <c r="O563" s="4">
        <f t="shared" si="2624"/>
        <v>0</v>
      </c>
      <c r="P563" s="4">
        <f t="shared" si="2624"/>
        <v>1418.9999999999998</v>
      </c>
      <c r="Q563" s="4">
        <f t="shared" si="2624"/>
        <v>1169.5</v>
      </c>
      <c r="R563" s="4">
        <f t="shared" si="2624"/>
        <v>0</v>
      </c>
      <c r="S563" s="4">
        <f t="shared" si="2624"/>
        <v>1169.5</v>
      </c>
      <c r="T563" s="4">
        <f t="shared" si="2624"/>
        <v>0</v>
      </c>
      <c r="U563" s="4">
        <f t="shared" si="2624"/>
        <v>1169.5</v>
      </c>
      <c r="V563" s="4">
        <f t="shared" si="2624"/>
        <v>0</v>
      </c>
      <c r="W563" s="4">
        <f t="shared" si="2624"/>
        <v>1169.5</v>
      </c>
      <c r="X563" s="4">
        <f t="shared" si="2624"/>
        <v>0</v>
      </c>
      <c r="Y563" s="4">
        <f t="shared" si="2624"/>
        <v>1169.5</v>
      </c>
      <c r="Z563" s="4">
        <f t="shared" si="2624"/>
        <v>0</v>
      </c>
      <c r="AA563" s="4">
        <f t="shared" si="2624"/>
        <v>1169.5</v>
      </c>
      <c r="AB563" s="4">
        <f t="shared" si="2624"/>
        <v>0</v>
      </c>
      <c r="AC563" s="4">
        <f t="shared" si="2624"/>
        <v>1169.5</v>
      </c>
      <c r="AD563" s="4">
        <f t="shared" si="2624"/>
        <v>1169.5</v>
      </c>
      <c r="AE563" s="4">
        <f t="shared" si="2624"/>
        <v>0</v>
      </c>
      <c r="AF563" s="4">
        <f t="shared" si="2624"/>
        <v>1169.5</v>
      </c>
      <c r="AG563" s="4">
        <f t="shared" si="2624"/>
        <v>0</v>
      </c>
      <c r="AH563" s="4">
        <f t="shared" si="2624"/>
        <v>1169.5</v>
      </c>
      <c r="AI563" s="4">
        <f t="shared" si="2624"/>
        <v>0</v>
      </c>
      <c r="AJ563" s="4">
        <f t="shared" ref="AI563:AJ564" si="2625">AJ564</f>
        <v>1169.5</v>
      </c>
      <c r="AK563" s="4">
        <f t="shared" si="2624"/>
        <v>0</v>
      </c>
      <c r="AL563" s="4">
        <f t="shared" ref="AK563:AL564" si="2626">AL564</f>
        <v>1169.5</v>
      </c>
      <c r="AM563" s="4">
        <f t="shared" si="2624"/>
        <v>0</v>
      </c>
      <c r="AN563" s="4">
        <f t="shared" ref="AM563:AN564" si="2627">AN564</f>
        <v>1169.5</v>
      </c>
      <c r="AO563" s="95"/>
    </row>
    <row r="564" spans="1:41" ht="47.25" outlineLevel="4" x14ac:dyDescent="0.25">
      <c r="A564" s="102" t="s">
        <v>100</v>
      </c>
      <c r="B564" s="102"/>
      <c r="C564" s="18" t="s">
        <v>101</v>
      </c>
      <c r="D564" s="4">
        <f>D565</f>
        <v>1327.7</v>
      </c>
      <c r="E564" s="4">
        <f t="shared" si="2624"/>
        <v>0</v>
      </c>
      <c r="F564" s="4">
        <f t="shared" si="2624"/>
        <v>1327.7</v>
      </c>
      <c r="G564" s="4">
        <f t="shared" si="2624"/>
        <v>0</v>
      </c>
      <c r="H564" s="4">
        <f t="shared" si="2624"/>
        <v>1327.7</v>
      </c>
      <c r="I564" s="4">
        <f t="shared" si="2624"/>
        <v>0</v>
      </c>
      <c r="J564" s="4">
        <f t="shared" si="2624"/>
        <v>1327.7</v>
      </c>
      <c r="K564" s="4">
        <f t="shared" si="2624"/>
        <v>0</v>
      </c>
      <c r="L564" s="4">
        <f t="shared" si="2624"/>
        <v>1327.7</v>
      </c>
      <c r="M564" s="4">
        <f t="shared" si="2624"/>
        <v>91.3</v>
      </c>
      <c r="N564" s="4">
        <f t="shared" si="2624"/>
        <v>1419</v>
      </c>
      <c r="O564" s="4">
        <f t="shared" si="2624"/>
        <v>0</v>
      </c>
      <c r="P564" s="4">
        <f t="shared" si="2624"/>
        <v>1418.9999999999998</v>
      </c>
      <c r="Q564" s="4">
        <f>Q565</f>
        <v>1169.5</v>
      </c>
      <c r="R564" s="4">
        <f t="shared" si="2624"/>
        <v>0</v>
      </c>
      <c r="S564" s="4">
        <f t="shared" si="2624"/>
        <v>1169.5</v>
      </c>
      <c r="T564" s="4">
        <f t="shared" si="2624"/>
        <v>0</v>
      </c>
      <c r="U564" s="4">
        <f t="shared" si="2624"/>
        <v>1169.5</v>
      </c>
      <c r="V564" s="4">
        <f t="shared" si="2624"/>
        <v>0</v>
      </c>
      <c r="W564" s="4">
        <f t="shared" si="2624"/>
        <v>1169.5</v>
      </c>
      <c r="X564" s="4">
        <f t="shared" si="2624"/>
        <v>0</v>
      </c>
      <c r="Y564" s="4">
        <f t="shared" si="2624"/>
        <v>1169.5</v>
      </c>
      <c r="Z564" s="4">
        <f t="shared" si="2624"/>
        <v>0</v>
      </c>
      <c r="AA564" s="4">
        <f t="shared" si="2624"/>
        <v>1169.5</v>
      </c>
      <c r="AB564" s="4">
        <f t="shared" si="2624"/>
        <v>0</v>
      </c>
      <c r="AC564" s="4">
        <f t="shared" si="2624"/>
        <v>1169.5</v>
      </c>
      <c r="AD564" s="4">
        <f>AD565</f>
        <v>1169.5</v>
      </c>
      <c r="AE564" s="4">
        <f t="shared" si="2624"/>
        <v>0</v>
      </c>
      <c r="AF564" s="4">
        <f t="shared" si="2624"/>
        <v>1169.5</v>
      </c>
      <c r="AG564" s="4">
        <f t="shared" si="2624"/>
        <v>0</v>
      </c>
      <c r="AH564" s="4">
        <f t="shared" si="2624"/>
        <v>1169.5</v>
      </c>
      <c r="AI564" s="4">
        <f t="shared" si="2625"/>
        <v>0</v>
      </c>
      <c r="AJ564" s="4">
        <f t="shared" si="2625"/>
        <v>1169.5</v>
      </c>
      <c r="AK564" s="4">
        <f t="shared" si="2626"/>
        <v>0</v>
      </c>
      <c r="AL564" s="4">
        <f t="shared" si="2626"/>
        <v>1169.5</v>
      </c>
      <c r="AM564" s="4">
        <f t="shared" si="2627"/>
        <v>0</v>
      </c>
      <c r="AN564" s="4">
        <f t="shared" si="2627"/>
        <v>1169.5</v>
      </c>
      <c r="AO564" s="95"/>
    </row>
    <row r="565" spans="1:41" ht="15.75" outlineLevel="5" x14ac:dyDescent="0.25">
      <c r="A565" s="102" t="s">
        <v>102</v>
      </c>
      <c r="B565" s="102"/>
      <c r="C565" s="18" t="s">
        <v>103</v>
      </c>
      <c r="D565" s="4">
        <f>D566+D567</f>
        <v>1327.7</v>
      </c>
      <c r="E565" s="4">
        <f t="shared" ref="E565:L565" si="2628">E566+E567</f>
        <v>0</v>
      </c>
      <c r="F565" s="4">
        <f t="shared" si="2628"/>
        <v>1327.7</v>
      </c>
      <c r="G565" s="4">
        <f t="shared" si="2628"/>
        <v>0</v>
      </c>
      <c r="H565" s="4">
        <f t="shared" si="2628"/>
        <v>1327.7</v>
      </c>
      <c r="I565" s="4">
        <f t="shared" si="2628"/>
        <v>0</v>
      </c>
      <c r="J565" s="4">
        <f t="shared" si="2628"/>
        <v>1327.7</v>
      </c>
      <c r="K565" s="4">
        <f t="shared" si="2628"/>
        <v>0</v>
      </c>
      <c r="L565" s="4">
        <f t="shared" si="2628"/>
        <v>1327.7</v>
      </c>
      <c r="M565" s="4">
        <f t="shared" ref="M565:N565" si="2629">M566+M567</f>
        <v>91.3</v>
      </c>
      <c r="N565" s="4">
        <f t="shared" si="2629"/>
        <v>1419</v>
      </c>
      <c r="O565" s="4">
        <f t="shared" ref="O565:P565" si="2630">O566+O567</f>
        <v>0</v>
      </c>
      <c r="P565" s="4">
        <f t="shared" si="2630"/>
        <v>1418.9999999999998</v>
      </c>
      <c r="Q565" s="4">
        <f>Q566+Q567</f>
        <v>1169.5</v>
      </c>
      <c r="R565" s="4">
        <f t="shared" ref="R565:Y565" si="2631">R566+R567</f>
        <v>0</v>
      </c>
      <c r="S565" s="4">
        <f t="shared" si="2631"/>
        <v>1169.5</v>
      </c>
      <c r="T565" s="4">
        <f t="shared" si="2631"/>
        <v>0</v>
      </c>
      <c r="U565" s="4">
        <f t="shared" si="2631"/>
        <v>1169.5</v>
      </c>
      <c r="V565" s="4">
        <f t="shared" si="2631"/>
        <v>0</v>
      </c>
      <c r="W565" s="4">
        <f t="shared" si="2631"/>
        <v>1169.5</v>
      </c>
      <c r="X565" s="4">
        <f t="shared" si="2631"/>
        <v>0</v>
      </c>
      <c r="Y565" s="4">
        <f t="shared" si="2631"/>
        <v>1169.5</v>
      </c>
      <c r="Z565" s="4">
        <f t="shared" ref="Z565:AA565" si="2632">Z566+Z567</f>
        <v>0</v>
      </c>
      <c r="AA565" s="4">
        <f t="shared" si="2632"/>
        <v>1169.5</v>
      </c>
      <c r="AB565" s="4">
        <f t="shared" ref="AB565:AC565" si="2633">AB566+AB567</f>
        <v>0</v>
      </c>
      <c r="AC565" s="4">
        <f t="shared" si="2633"/>
        <v>1169.5</v>
      </c>
      <c r="AD565" s="4">
        <f>AD566+AD567</f>
        <v>1169.5</v>
      </c>
      <c r="AE565" s="4">
        <f t="shared" ref="AE565:AH565" si="2634">AE566+AE567</f>
        <v>0</v>
      </c>
      <c r="AF565" s="4">
        <f t="shared" si="2634"/>
        <v>1169.5</v>
      </c>
      <c r="AG565" s="4">
        <f t="shared" si="2634"/>
        <v>0</v>
      </c>
      <c r="AH565" s="4">
        <f t="shared" si="2634"/>
        <v>1169.5</v>
      </c>
      <c r="AI565" s="4">
        <f t="shared" ref="AI565:AN565" si="2635">AI566+AI567</f>
        <v>0</v>
      </c>
      <c r="AJ565" s="4">
        <f t="shared" si="2635"/>
        <v>1169.5</v>
      </c>
      <c r="AK565" s="4">
        <f t="shared" si="2635"/>
        <v>0</v>
      </c>
      <c r="AL565" s="4">
        <f t="shared" si="2635"/>
        <v>1169.5</v>
      </c>
      <c r="AM565" s="4">
        <f t="shared" si="2635"/>
        <v>0</v>
      </c>
      <c r="AN565" s="4">
        <f t="shared" si="2635"/>
        <v>1169.5</v>
      </c>
      <c r="AO565" s="95"/>
    </row>
    <row r="566" spans="1:41" ht="47.25" outlineLevel="7" x14ac:dyDescent="0.25">
      <c r="A566" s="103" t="s">
        <v>102</v>
      </c>
      <c r="B566" s="103" t="s">
        <v>8</v>
      </c>
      <c r="C566" s="17" t="s">
        <v>9</v>
      </c>
      <c r="D566" s="5">
        <v>252.4</v>
      </c>
      <c r="E566" s="5"/>
      <c r="F566" s="5">
        <f t="shared" ref="F566:F567" si="2636">SUM(D566:E566)</f>
        <v>252.4</v>
      </c>
      <c r="G566" s="5"/>
      <c r="H566" s="5">
        <f t="shared" ref="H566:H567" si="2637">SUM(F566:G566)</f>
        <v>252.4</v>
      </c>
      <c r="I566" s="5"/>
      <c r="J566" s="5">
        <f t="shared" ref="J566:J567" si="2638">SUM(H566:I566)</f>
        <v>252.4</v>
      </c>
      <c r="K566" s="5"/>
      <c r="L566" s="5">
        <f t="shared" ref="L566:L567" si="2639">SUM(J566:K566)</f>
        <v>252.4</v>
      </c>
      <c r="M566" s="5"/>
      <c r="N566" s="5">
        <f t="shared" ref="N566:N567" si="2640">SUM(L566:M566)</f>
        <v>252.4</v>
      </c>
      <c r="O566" s="5">
        <v>2.4</v>
      </c>
      <c r="P566" s="5">
        <f t="shared" ref="P566:P567" si="2641">SUM(N566:O566)</f>
        <v>254.8</v>
      </c>
      <c r="Q566" s="5">
        <v>252.4</v>
      </c>
      <c r="R566" s="5"/>
      <c r="S566" s="5">
        <f t="shared" ref="S566:S567" si="2642">SUM(Q566:R566)</f>
        <v>252.4</v>
      </c>
      <c r="T566" s="5"/>
      <c r="U566" s="5">
        <f t="shared" ref="U566:U567" si="2643">SUM(S566:T566)</f>
        <v>252.4</v>
      </c>
      <c r="V566" s="5"/>
      <c r="W566" s="5">
        <f t="shared" ref="W566:W567" si="2644">SUM(U566:V566)</f>
        <v>252.4</v>
      </c>
      <c r="X566" s="5"/>
      <c r="Y566" s="5">
        <f t="shared" ref="Y566:Y567" si="2645">SUM(W566:X566)</f>
        <v>252.4</v>
      </c>
      <c r="Z566" s="5"/>
      <c r="AA566" s="5">
        <f t="shared" ref="AA566:AA567" si="2646">SUM(Y566:Z566)</f>
        <v>252.4</v>
      </c>
      <c r="AB566" s="5"/>
      <c r="AC566" s="5">
        <f t="shared" ref="AC566:AC567" si="2647">SUM(AA566:AB566)</f>
        <v>252.4</v>
      </c>
      <c r="AD566" s="5">
        <v>252.4</v>
      </c>
      <c r="AE566" s="5"/>
      <c r="AF566" s="5">
        <f t="shared" ref="AF566:AF567" si="2648">SUM(AD566:AE566)</f>
        <v>252.4</v>
      </c>
      <c r="AG566" s="5"/>
      <c r="AH566" s="5">
        <f t="shared" ref="AH566:AH567" si="2649">SUM(AF566:AG566)</f>
        <v>252.4</v>
      </c>
      <c r="AI566" s="5"/>
      <c r="AJ566" s="5">
        <f t="shared" ref="AJ566:AJ567" si="2650">SUM(AH566:AI566)</f>
        <v>252.4</v>
      </c>
      <c r="AK566" s="5"/>
      <c r="AL566" s="5">
        <f t="shared" ref="AL566:AL567" si="2651">SUM(AJ566:AK566)</f>
        <v>252.4</v>
      </c>
      <c r="AM566" s="5"/>
      <c r="AN566" s="5">
        <f t="shared" ref="AN566:AN567" si="2652">SUM(AL566:AM566)</f>
        <v>252.4</v>
      </c>
      <c r="AO566" s="95"/>
    </row>
    <row r="567" spans="1:41" ht="31.5" outlineLevel="7" x14ac:dyDescent="0.25">
      <c r="A567" s="103" t="s">
        <v>102</v>
      </c>
      <c r="B567" s="103" t="s">
        <v>11</v>
      </c>
      <c r="C567" s="17" t="s">
        <v>12</v>
      </c>
      <c r="D567" s="5">
        <v>1075.3</v>
      </c>
      <c r="E567" s="5"/>
      <c r="F567" s="5">
        <f t="shared" si="2636"/>
        <v>1075.3</v>
      </c>
      <c r="G567" s="5"/>
      <c r="H567" s="5">
        <f t="shared" si="2637"/>
        <v>1075.3</v>
      </c>
      <c r="I567" s="5"/>
      <c r="J567" s="5">
        <f t="shared" si="2638"/>
        <v>1075.3</v>
      </c>
      <c r="K567" s="5"/>
      <c r="L567" s="5">
        <f t="shared" si="2639"/>
        <v>1075.3</v>
      </c>
      <c r="M567" s="5">
        <v>91.3</v>
      </c>
      <c r="N567" s="5">
        <f t="shared" si="2640"/>
        <v>1166.5999999999999</v>
      </c>
      <c r="O567" s="5">
        <f>2-2-2.4</f>
        <v>-2.4</v>
      </c>
      <c r="P567" s="5">
        <f t="shared" si="2641"/>
        <v>1164.1999999999998</v>
      </c>
      <c r="Q567" s="5">
        <v>917.1</v>
      </c>
      <c r="R567" s="5"/>
      <c r="S567" s="5">
        <f t="shared" si="2642"/>
        <v>917.1</v>
      </c>
      <c r="T567" s="5"/>
      <c r="U567" s="5">
        <f t="shared" si="2643"/>
        <v>917.1</v>
      </c>
      <c r="V567" s="5"/>
      <c r="W567" s="5">
        <f t="shared" si="2644"/>
        <v>917.1</v>
      </c>
      <c r="X567" s="5"/>
      <c r="Y567" s="5">
        <f t="shared" si="2645"/>
        <v>917.1</v>
      </c>
      <c r="Z567" s="5"/>
      <c r="AA567" s="5">
        <f t="shared" si="2646"/>
        <v>917.1</v>
      </c>
      <c r="AB567" s="5"/>
      <c r="AC567" s="5">
        <f t="shared" si="2647"/>
        <v>917.1</v>
      </c>
      <c r="AD567" s="5">
        <v>917.1</v>
      </c>
      <c r="AE567" s="5"/>
      <c r="AF567" s="5">
        <f t="shared" si="2648"/>
        <v>917.1</v>
      </c>
      <c r="AG567" s="5"/>
      <c r="AH567" s="5">
        <f t="shared" si="2649"/>
        <v>917.1</v>
      </c>
      <c r="AI567" s="5"/>
      <c r="AJ567" s="5">
        <f t="shared" si="2650"/>
        <v>917.1</v>
      </c>
      <c r="AK567" s="5"/>
      <c r="AL567" s="5">
        <f t="shared" si="2651"/>
        <v>917.1</v>
      </c>
      <c r="AM567" s="5"/>
      <c r="AN567" s="5">
        <f t="shared" si="2652"/>
        <v>917.1</v>
      </c>
      <c r="AO567" s="95"/>
    </row>
    <row r="568" spans="1:41" ht="47.25" outlineLevel="3" x14ac:dyDescent="0.25">
      <c r="A568" s="102" t="s">
        <v>54</v>
      </c>
      <c r="B568" s="102"/>
      <c r="C568" s="18" t="s">
        <v>55</v>
      </c>
      <c r="D568" s="4">
        <f>D569+D604+D611</f>
        <v>297506.69999999995</v>
      </c>
      <c r="E568" s="4">
        <f t="shared" ref="E568:AH568" si="2653">E569+E604+E611</f>
        <v>15.5</v>
      </c>
      <c r="F568" s="4">
        <f t="shared" si="2653"/>
        <v>297522.19999999995</v>
      </c>
      <c r="G568" s="4">
        <f t="shared" si="2653"/>
        <v>444</v>
      </c>
      <c r="H568" s="4">
        <f t="shared" si="2653"/>
        <v>297966.19999999995</v>
      </c>
      <c r="I568" s="4">
        <f t="shared" si="2653"/>
        <v>3850</v>
      </c>
      <c r="J568" s="4">
        <f t="shared" si="2653"/>
        <v>301816.19999999995</v>
      </c>
      <c r="K568" s="4">
        <f t="shared" ref="K568:L568" si="2654">K569+K604+K611</f>
        <v>112.39999999999999</v>
      </c>
      <c r="L568" s="4">
        <f t="shared" si="2654"/>
        <v>301928.59999999998</v>
      </c>
      <c r="M568" s="4">
        <f t="shared" ref="M568:N568" si="2655">M569+M604+M611</f>
        <v>-5251.4796699999997</v>
      </c>
      <c r="N568" s="4">
        <f t="shared" si="2655"/>
        <v>296677.12033000001</v>
      </c>
      <c r="O568" s="4">
        <f t="shared" ref="O568:P568" si="2656">O569+O604+O611</f>
        <v>70</v>
      </c>
      <c r="P568" s="4">
        <f t="shared" si="2656"/>
        <v>296747.12033000001</v>
      </c>
      <c r="Q568" s="4">
        <f t="shared" si="2653"/>
        <v>279469.3</v>
      </c>
      <c r="R568" s="4">
        <f t="shared" si="2653"/>
        <v>30.9</v>
      </c>
      <c r="S568" s="4">
        <f t="shared" si="2653"/>
        <v>279500.19999999995</v>
      </c>
      <c r="T568" s="4">
        <f t="shared" si="2653"/>
        <v>0</v>
      </c>
      <c r="U568" s="4">
        <f t="shared" si="2653"/>
        <v>279500.19999999995</v>
      </c>
      <c r="V568" s="4">
        <f t="shared" si="2653"/>
        <v>0</v>
      </c>
      <c r="W568" s="4">
        <f t="shared" si="2653"/>
        <v>279500.19999999995</v>
      </c>
      <c r="X568" s="4">
        <f t="shared" si="2653"/>
        <v>0</v>
      </c>
      <c r="Y568" s="4">
        <f t="shared" si="2653"/>
        <v>279500.19999999995</v>
      </c>
      <c r="Z568" s="4">
        <f t="shared" ref="Z568:AA568" si="2657">Z569+Z604+Z611</f>
        <v>0</v>
      </c>
      <c r="AA568" s="4">
        <f t="shared" si="2657"/>
        <v>279500.19999999995</v>
      </c>
      <c r="AB568" s="4">
        <f t="shared" ref="AB568:AC568" si="2658">AB569+AB604+AB611</f>
        <v>0</v>
      </c>
      <c r="AC568" s="4">
        <f t="shared" si="2658"/>
        <v>279500.19999999995</v>
      </c>
      <c r="AD568" s="4">
        <f t="shared" si="2653"/>
        <v>279056.59999999998</v>
      </c>
      <c r="AE568" s="4">
        <f t="shared" si="2653"/>
        <v>30.7</v>
      </c>
      <c r="AF568" s="4">
        <f t="shared" si="2653"/>
        <v>279087.29999999993</v>
      </c>
      <c r="AG568" s="4">
        <f t="shared" si="2653"/>
        <v>0</v>
      </c>
      <c r="AH568" s="4">
        <f t="shared" si="2653"/>
        <v>279087.29999999993</v>
      </c>
      <c r="AI568" s="4">
        <f t="shared" ref="AI568:AN568" si="2659">AI569+AI604+AI611</f>
        <v>0</v>
      </c>
      <c r="AJ568" s="4">
        <f t="shared" si="2659"/>
        <v>279087.29999999993</v>
      </c>
      <c r="AK568" s="4">
        <f t="shared" si="2659"/>
        <v>0</v>
      </c>
      <c r="AL568" s="4">
        <f t="shared" si="2659"/>
        <v>279087.29999999993</v>
      </c>
      <c r="AM568" s="4">
        <f t="shared" si="2659"/>
        <v>0</v>
      </c>
      <c r="AN568" s="4">
        <f t="shared" si="2659"/>
        <v>279087.29999999993</v>
      </c>
      <c r="AO568" s="95"/>
    </row>
    <row r="569" spans="1:41" ht="31.5" outlineLevel="4" x14ac:dyDescent="0.25">
      <c r="A569" s="102" t="s">
        <v>56</v>
      </c>
      <c r="B569" s="102"/>
      <c r="C569" s="18" t="s">
        <v>57</v>
      </c>
      <c r="D569" s="4">
        <f>D570+D577+D585+D589+D591+D594+D597+D575+D579+D581+D583+D587+D599+D601</f>
        <v>141468.19999999995</v>
      </c>
      <c r="E569" s="4">
        <f t="shared" ref="E569:AH569" si="2660">E570+E577+E585+E589+E591+E594+E597+E575+E579+E581+E583+E587+E599+E601</f>
        <v>15.5</v>
      </c>
      <c r="F569" s="4">
        <f t="shared" si="2660"/>
        <v>141483.69999999995</v>
      </c>
      <c r="G569" s="4">
        <f t="shared" si="2660"/>
        <v>444</v>
      </c>
      <c r="H569" s="4">
        <f t="shared" si="2660"/>
        <v>141927.69999999995</v>
      </c>
      <c r="I569" s="4">
        <f t="shared" si="2660"/>
        <v>3850</v>
      </c>
      <c r="J569" s="4">
        <f t="shared" si="2660"/>
        <v>145777.69999999995</v>
      </c>
      <c r="K569" s="4">
        <f t="shared" ref="K569:L569" si="2661">K570+K577+K585+K589+K591+K594+K597+K575+K579+K581+K583+K587+K599+K601</f>
        <v>110.6</v>
      </c>
      <c r="L569" s="4">
        <f t="shared" si="2661"/>
        <v>145888.29999999999</v>
      </c>
      <c r="M569" s="4">
        <f t="shared" ref="M569:N569" si="2662">M570+M577+M585+M589+M591+M594+M597+M575+M579+M581+M583+M587+M599+M601</f>
        <v>-137.54</v>
      </c>
      <c r="N569" s="4">
        <f t="shared" si="2662"/>
        <v>145750.75999999998</v>
      </c>
      <c r="O569" s="4">
        <f t="shared" ref="O569:P569" si="2663">O570+O577+O585+O589+O591+O594+O597+O575+O579+O581+O583+O587+O599+O601</f>
        <v>-5</v>
      </c>
      <c r="P569" s="4">
        <f t="shared" si="2663"/>
        <v>145745.75999999998</v>
      </c>
      <c r="Q569" s="4">
        <f t="shared" si="2660"/>
        <v>134635.4</v>
      </c>
      <c r="R569" s="4">
        <f t="shared" si="2660"/>
        <v>30.9</v>
      </c>
      <c r="S569" s="4">
        <f t="shared" si="2660"/>
        <v>134666.29999999999</v>
      </c>
      <c r="T569" s="4">
        <f t="shared" si="2660"/>
        <v>0</v>
      </c>
      <c r="U569" s="4">
        <f t="shared" si="2660"/>
        <v>134666.29999999999</v>
      </c>
      <c r="V569" s="4">
        <f t="shared" si="2660"/>
        <v>0</v>
      </c>
      <c r="W569" s="4">
        <f t="shared" si="2660"/>
        <v>134666.29999999999</v>
      </c>
      <c r="X569" s="4">
        <f t="shared" si="2660"/>
        <v>0</v>
      </c>
      <c r="Y569" s="4">
        <f t="shared" si="2660"/>
        <v>134666.29999999999</v>
      </c>
      <c r="Z569" s="4">
        <f t="shared" ref="Z569:AA569" si="2664">Z570+Z577+Z585+Z589+Z591+Z594+Z597+Z575+Z579+Z581+Z583+Z587+Z599+Z601</f>
        <v>0</v>
      </c>
      <c r="AA569" s="4">
        <f t="shared" si="2664"/>
        <v>134666.29999999999</v>
      </c>
      <c r="AB569" s="4">
        <f t="shared" ref="AB569:AC569" si="2665">AB570+AB577+AB585+AB589+AB591+AB594+AB597+AB575+AB579+AB581+AB583+AB587+AB599+AB601</f>
        <v>0</v>
      </c>
      <c r="AC569" s="4">
        <f t="shared" si="2665"/>
        <v>134666.29999999999</v>
      </c>
      <c r="AD569" s="4">
        <f t="shared" si="2660"/>
        <v>134635.4</v>
      </c>
      <c r="AE569" s="4">
        <f t="shared" si="2660"/>
        <v>30.7</v>
      </c>
      <c r="AF569" s="4">
        <f t="shared" si="2660"/>
        <v>134666.09999999998</v>
      </c>
      <c r="AG569" s="4">
        <f t="shared" si="2660"/>
        <v>0</v>
      </c>
      <c r="AH569" s="4">
        <f t="shared" si="2660"/>
        <v>134666.09999999998</v>
      </c>
      <c r="AI569" s="4">
        <f t="shared" ref="AI569:AN569" si="2666">AI570+AI577+AI585+AI589+AI591+AI594+AI597+AI575+AI579+AI581+AI583+AI587+AI599+AI601</f>
        <v>0</v>
      </c>
      <c r="AJ569" s="4">
        <f t="shared" si="2666"/>
        <v>134666.09999999998</v>
      </c>
      <c r="AK569" s="4">
        <f t="shared" si="2666"/>
        <v>0</v>
      </c>
      <c r="AL569" s="4">
        <f t="shared" si="2666"/>
        <v>134666.09999999998</v>
      </c>
      <c r="AM569" s="4">
        <f t="shared" si="2666"/>
        <v>0</v>
      </c>
      <c r="AN569" s="4">
        <f t="shared" si="2666"/>
        <v>134666.09999999998</v>
      </c>
      <c r="AO569" s="95"/>
    </row>
    <row r="570" spans="1:41" ht="15.75" outlineLevel="5" x14ac:dyDescent="0.25">
      <c r="A570" s="102" t="s">
        <v>58</v>
      </c>
      <c r="B570" s="102"/>
      <c r="C570" s="18" t="s">
        <v>59</v>
      </c>
      <c r="D570" s="4">
        <f>D571+D572+D574</f>
        <v>102638.2</v>
      </c>
      <c r="E570" s="4">
        <f t="shared" ref="E570:L570" si="2667">E571+E572+E574</f>
        <v>0</v>
      </c>
      <c r="F570" s="4">
        <f t="shared" si="2667"/>
        <v>102638.2</v>
      </c>
      <c r="G570" s="4">
        <f t="shared" si="2667"/>
        <v>444</v>
      </c>
      <c r="H570" s="4">
        <f t="shared" si="2667"/>
        <v>103082.2</v>
      </c>
      <c r="I570" s="4">
        <f t="shared" si="2667"/>
        <v>0</v>
      </c>
      <c r="J570" s="4">
        <f t="shared" si="2667"/>
        <v>103082.2</v>
      </c>
      <c r="K570" s="4">
        <f t="shared" si="2667"/>
        <v>0</v>
      </c>
      <c r="L570" s="4">
        <f t="shared" si="2667"/>
        <v>103082.2</v>
      </c>
      <c r="M570" s="4">
        <f t="shared" ref="M570:N570" si="2668">M571+M572+M574</f>
        <v>0</v>
      </c>
      <c r="N570" s="4">
        <f t="shared" si="2668"/>
        <v>103082.2</v>
      </c>
      <c r="O570" s="4">
        <f>O571+O572+O574+O573</f>
        <v>0</v>
      </c>
      <c r="P570" s="4">
        <f>P571+P572+P574+P573</f>
        <v>103082.2</v>
      </c>
      <c r="Q570" s="4">
        <f>Q571+Q572+Q574</f>
        <v>96622.8</v>
      </c>
      <c r="R570" s="4">
        <f t="shared" ref="R570:Y570" si="2669">R571+R572+R574</f>
        <v>0</v>
      </c>
      <c r="S570" s="4">
        <f t="shared" si="2669"/>
        <v>96622.8</v>
      </c>
      <c r="T570" s="4">
        <f t="shared" si="2669"/>
        <v>0</v>
      </c>
      <c r="U570" s="4">
        <f t="shared" si="2669"/>
        <v>96622.8</v>
      </c>
      <c r="V570" s="4">
        <f t="shared" si="2669"/>
        <v>0</v>
      </c>
      <c r="W570" s="4">
        <f t="shared" si="2669"/>
        <v>96622.8</v>
      </c>
      <c r="X570" s="4">
        <f t="shared" si="2669"/>
        <v>0</v>
      </c>
      <c r="Y570" s="4">
        <f t="shared" si="2669"/>
        <v>96622.8</v>
      </c>
      <c r="Z570" s="4">
        <f t="shared" ref="Z570:AA570" si="2670">Z571+Z572+Z574</f>
        <v>0</v>
      </c>
      <c r="AA570" s="4">
        <f t="shared" si="2670"/>
        <v>96622.8</v>
      </c>
      <c r="AB570" s="4">
        <f t="shared" ref="AB570:AC570" si="2671">AB571+AB572+AB574</f>
        <v>0</v>
      </c>
      <c r="AC570" s="4">
        <f t="shared" si="2671"/>
        <v>96622.8</v>
      </c>
      <c r="AD570" s="4">
        <f>AD571+AD572+AD574</f>
        <v>96622.8</v>
      </c>
      <c r="AE570" s="4">
        <f t="shared" ref="AE570:AH570" si="2672">AE571+AE572+AE574</f>
        <v>0</v>
      </c>
      <c r="AF570" s="4">
        <f t="shared" si="2672"/>
        <v>96622.8</v>
      </c>
      <c r="AG570" s="4">
        <f t="shared" si="2672"/>
        <v>0</v>
      </c>
      <c r="AH570" s="4">
        <f t="shared" si="2672"/>
        <v>96622.8</v>
      </c>
      <c r="AI570" s="4">
        <f t="shared" ref="AI570:AN570" si="2673">AI571+AI572+AI574</f>
        <v>0</v>
      </c>
      <c r="AJ570" s="4">
        <f t="shared" si="2673"/>
        <v>96622.8</v>
      </c>
      <c r="AK570" s="4">
        <f t="shared" si="2673"/>
        <v>0</v>
      </c>
      <c r="AL570" s="4">
        <f t="shared" si="2673"/>
        <v>96622.8</v>
      </c>
      <c r="AM570" s="4">
        <f t="shared" si="2673"/>
        <v>0</v>
      </c>
      <c r="AN570" s="4">
        <f t="shared" si="2673"/>
        <v>96622.8</v>
      </c>
      <c r="AO570" s="95"/>
    </row>
    <row r="571" spans="1:41" ht="47.25" outlineLevel="7" x14ac:dyDescent="0.25">
      <c r="A571" s="103" t="s">
        <v>58</v>
      </c>
      <c r="B571" s="103" t="s">
        <v>8</v>
      </c>
      <c r="C571" s="17" t="s">
        <v>9</v>
      </c>
      <c r="D571" s="5">
        <v>93787.7</v>
      </c>
      <c r="E571" s="5"/>
      <c r="F571" s="5">
        <f t="shared" ref="F571:F574" si="2674">SUM(D571:E571)</f>
        <v>93787.7</v>
      </c>
      <c r="G571" s="5">
        <v>444</v>
      </c>
      <c r="H571" s="5">
        <f t="shared" ref="H571:H574" si="2675">SUM(F571:G571)</f>
        <v>94231.7</v>
      </c>
      <c r="I571" s="5"/>
      <c r="J571" s="5">
        <f t="shared" ref="J571:J574" si="2676">SUM(H571:I571)</f>
        <v>94231.7</v>
      </c>
      <c r="K571" s="5"/>
      <c r="L571" s="5">
        <f t="shared" ref="L571:L574" si="2677">SUM(J571:K571)</f>
        <v>94231.7</v>
      </c>
      <c r="M571" s="5"/>
      <c r="N571" s="5">
        <f t="shared" ref="N571:N574" si="2678">SUM(L571:M571)</f>
        <v>94231.7</v>
      </c>
      <c r="O571" s="5">
        <v>-75.2</v>
      </c>
      <c r="P571" s="5">
        <f t="shared" ref="P571:P574" si="2679">SUM(N571:O571)</f>
        <v>94156.5</v>
      </c>
      <c r="Q571" s="5">
        <v>87772.2</v>
      </c>
      <c r="R571" s="5"/>
      <c r="S571" s="5">
        <f t="shared" ref="S571:S574" si="2680">SUM(Q571:R571)</f>
        <v>87772.2</v>
      </c>
      <c r="T571" s="5"/>
      <c r="U571" s="5">
        <f t="shared" ref="U571:U574" si="2681">SUM(S571:T571)</f>
        <v>87772.2</v>
      </c>
      <c r="V571" s="5"/>
      <c r="W571" s="5">
        <f t="shared" ref="W571:W574" si="2682">SUM(U571:V571)</f>
        <v>87772.2</v>
      </c>
      <c r="X571" s="5"/>
      <c r="Y571" s="5">
        <f t="shared" ref="Y571:Y574" si="2683">SUM(W571:X571)</f>
        <v>87772.2</v>
      </c>
      <c r="Z571" s="5"/>
      <c r="AA571" s="5">
        <f t="shared" ref="AA571:AA574" si="2684">SUM(Y571:Z571)</f>
        <v>87772.2</v>
      </c>
      <c r="AB571" s="5"/>
      <c r="AC571" s="5">
        <f t="shared" ref="AC571:AC574" si="2685">SUM(AA571:AB571)</f>
        <v>87772.2</v>
      </c>
      <c r="AD571" s="5">
        <v>87772.2</v>
      </c>
      <c r="AE571" s="5"/>
      <c r="AF571" s="5">
        <f t="shared" ref="AF571:AF574" si="2686">SUM(AD571:AE571)</f>
        <v>87772.2</v>
      </c>
      <c r="AG571" s="5"/>
      <c r="AH571" s="5">
        <f t="shared" ref="AH571:AH574" si="2687">SUM(AF571:AG571)</f>
        <v>87772.2</v>
      </c>
      <c r="AI571" s="5"/>
      <c r="AJ571" s="5">
        <f t="shared" ref="AJ571:AJ574" si="2688">SUM(AH571:AI571)</f>
        <v>87772.2</v>
      </c>
      <c r="AK571" s="5"/>
      <c r="AL571" s="5">
        <f t="shared" ref="AL571:AL574" si="2689">SUM(AJ571:AK571)</f>
        <v>87772.2</v>
      </c>
      <c r="AM571" s="5"/>
      <c r="AN571" s="5">
        <f t="shared" ref="AN571:AN574" si="2690">SUM(AL571:AM571)</f>
        <v>87772.2</v>
      </c>
      <c r="AO571" s="95"/>
    </row>
    <row r="572" spans="1:41" ht="31.5" outlineLevel="7" x14ac:dyDescent="0.25">
      <c r="A572" s="103" t="s">
        <v>58</v>
      </c>
      <c r="B572" s="103" t="s">
        <v>11</v>
      </c>
      <c r="C572" s="17" t="s">
        <v>12</v>
      </c>
      <c r="D572" s="5">
        <v>8699.9</v>
      </c>
      <c r="E572" s="5"/>
      <c r="F572" s="5">
        <f t="shared" si="2674"/>
        <v>8699.9</v>
      </c>
      <c r="G572" s="5"/>
      <c r="H572" s="5">
        <f t="shared" si="2675"/>
        <v>8699.9</v>
      </c>
      <c r="I572" s="5"/>
      <c r="J572" s="5">
        <f t="shared" si="2676"/>
        <v>8699.9</v>
      </c>
      <c r="K572" s="5"/>
      <c r="L572" s="5">
        <f t="shared" si="2677"/>
        <v>8699.9</v>
      </c>
      <c r="M572" s="5"/>
      <c r="N572" s="5">
        <f t="shared" si="2678"/>
        <v>8699.9</v>
      </c>
      <c r="O572" s="5">
        <f>-58.2-33.8</f>
        <v>-92</v>
      </c>
      <c r="P572" s="5">
        <f t="shared" si="2679"/>
        <v>8607.9</v>
      </c>
      <c r="Q572" s="5">
        <v>8700</v>
      </c>
      <c r="R572" s="5"/>
      <c r="S572" s="5">
        <f t="shared" si="2680"/>
        <v>8700</v>
      </c>
      <c r="T572" s="5"/>
      <c r="U572" s="5">
        <f t="shared" si="2681"/>
        <v>8700</v>
      </c>
      <c r="V572" s="5"/>
      <c r="W572" s="5">
        <f t="shared" si="2682"/>
        <v>8700</v>
      </c>
      <c r="X572" s="5"/>
      <c r="Y572" s="5">
        <f t="shared" si="2683"/>
        <v>8700</v>
      </c>
      <c r="Z572" s="5"/>
      <c r="AA572" s="5">
        <f t="shared" si="2684"/>
        <v>8700</v>
      </c>
      <c r="AB572" s="5"/>
      <c r="AC572" s="5">
        <f t="shared" si="2685"/>
        <v>8700</v>
      </c>
      <c r="AD572" s="5">
        <v>8700</v>
      </c>
      <c r="AE572" s="5"/>
      <c r="AF572" s="5">
        <f t="shared" si="2686"/>
        <v>8700</v>
      </c>
      <c r="AG572" s="5"/>
      <c r="AH572" s="5">
        <f t="shared" si="2687"/>
        <v>8700</v>
      </c>
      <c r="AI572" s="5"/>
      <c r="AJ572" s="5">
        <f t="shared" si="2688"/>
        <v>8700</v>
      </c>
      <c r="AK572" s="5"/>
      <c r="AL572" s="5">
        <f t="shared" si="2689"/>
        <v>8700</v>
      </c>
      <c r="AM572" s="5"/>
      <c r="AN572" s="5">
        <f t="shared" si="2690"/>
        <v>8700</v>
      </c>
      <c r="AO572" s="95"/>
    </row>
    <row r="573" spans="1:41" ht="15.75" outlineLevel="7" x14ac:dyDescent="0.2">
      <c r="A573" s="103" t="s">
        <v>58</v>
      </c>
      <c r="B573" s="103" t="s">
        <v>33</v>
      </c>
      <c r="C573" s="10" t="s">
        <v>34</v>
      </c>
      <c r="D573" s="5"/>
      <c r="E573" s="5"/>
      <c r="F573" s="5"/>
      <c r="G573" s="5"/>
      <c r="H573" s="5"/>
      <c r="I573" s="5"/>
      <c r="J573" s="5"/>
      <c r="K573" s="5"/>
      <c r="L573" s="5"/>
      <c r="M573" s="5"/>
      <c r="N573" s="5"/>
      <c r="O573" s="5">
        <f>75.2+33.8</f>
        <v>109</v>
      </c>
      <c r="P573" s="5">
        <f t="shared" si="2679"/>
        <v>109</v>
      </c>
      <c r="Q573" s="5"/>
      <c r="R573" s="5"/>
      <c r="S573" s="5"/>
      <c r="T573" s="5"/>
      <c r="U573" s="5"/>
      <c r="V573" s="5"/>
      <c r="W573" s="5"/>
      <c r="X573" s="5"/>
      <c r="Y573" s="5"/>
      <c r="Z573" s="5"/>
      <c r="AA573" s="5"/>
      <c r="AB573" s="5"/>
      <c r="AC573" s="5"/>
      <c r="AD573" s="5"/>
      <c r="AE573" s="5"/>
      <c r="AF573" s="5"/>
      <c r="AG573" s="5"/>
      <c r="AH573" s="5"/>
      <c r="AI573" s="5"/>
      <c r="AJ573" s="5"/>
      <c r="AK573" s="5"/>
      <c r="AL573" s="5"/>
      <c r="AM573" s="5"/>
      <c r="AN573" s="5"/>
      <c r="AO573" s="95"/>
    </row>
    <row r="574" spans="1:41" ht="15.75" outlineLevel="7" x14ac:dyDescent="0.25">
      <c r="A574" s="103" t="s">
        <v>58</v>
      </c>
      <c r="B574" s="103" t="s">
        <v>27</v>
      </c>
      <c r="C574" s="17" t="s">
        <v>28</v>
      </c>
      <c r="D574" s="5">
        <v>150.6</v>
      </c>
      <c r="E574" s="5"/>
      <c r="F574" s="5">
        <f t="shared" si="2674"/>
        <v>150.6</v>
      </c>
      <c r="G574" s="5"/>
      <c r="H574" s="5">
        <f t="shared" si="2675"/>
        <v>150.6</v>
      </c>
      <c r="I574" s="5"/>
      <c r="J574" s="5">
        <f t="shared" si="2676"/>
        <v>150.6</v>
      </c>
      <c r="K574" s="5"/>
      <c r="L574" s="5">
        <f t="shared" si="2677"/>
        <v>150.6</v>
      </c>
      <c r="M574" s="5"/>
      <c r="N574" s="5">
        <f t="shared" si="2678"/>
        <v>150.6</v>
      </c>
      <c r="O574" s="5">
        <v>58.2</v>
      </c>
      <c r="P574" s="5">
        <f t="shared" si="2679"/>
        <v>208.8</v>
      </c>
      <c r="Q574" s="5">
        <v>150.6</v>
      </c>
      <c r="R574" s="5"/>
      <c r="S574" s="5">
        <f t="shared" si="2680"/>
        <v>150.6</v>
      </c>
      <c r="T574" s="5"/>
      <c r="U574" s="5">
        <f t="shared" si="2681"/>
        <v>150.6</v>
      </c>
      <c r="V574" s="5"/>
      <c r="W574" s="5">
        <f t="shared" si="2682"/>
        <v>150.6</v>
      </c>
      <c r="X574" s="5"/>
      <c r="Y574" s="5">
        <f t="shared" si="2683"/>
        <v>150.6</v>
      </c>
      <c r="Z574" s="5"/>
      <c r="AA574" s="5">
        <f t="shared" si="2684"/>
        <v>150.6</v>
      </c>
      <c r="AB574" s="5"/>
      <c r="AC574" s="5">
        <f t="shared" si="2685"/>
        <v>150.6</v>
      </c>
      <c r="AD574" s="5">
        <v>150.6</v>
      </c>
      <c r="AE574" s="5"/>
      <c r="AF574" s="5">
        <f t="shared" si="2686"/>
        <v>150.6</v>
      </c>
      <c r="AG574" s="5"/>
      <c r="AH574" s="5">
        <f t="shared" si="2687"/>
        <v>150.6</v>
      </c>
      <c r="AI574" s="5"/>
      <c r="AJ574" s="5">
        <f t="shared" si="2688"/>
        <v>150.6</v>
      </c>
      <c r="AK574" s="5"/>
      <c r="AL574" s="5">
        <f t="shared" si="2689"/>
        <v>150.6</v>
      </c>
      <c r="AM574" s="5"/>
      <c r="AN574" s="5">
        <f t="shared" si="2690"/>
        <v>150.6</v>
      </c>
      <c r="AO574" s="95"/>
    </row>
    <row r="575" spans="1:41" ht="47.25" outlineLevel="5" x14ac:dyDescent="0.25">
      <c r="A575" s="102" t="s">
        <v>104</v>
      </c>
      <c r="B575" s="102"/>
      <c r="C575" s="18" t="s">
        <v>20</v>
      </c>
      <c r="D575" s="4">
        <f>D576</f>
        <v>4150</v>
      </c>
      <c r="E575" s="4">
        <f t="shared" ref="E575:P575" si="2691">E576</f>
        <v>0</v>
      </c>
      <c r="F575" s="4">
        <f t="shared" si="2691"/>
        <v>4150</v>
      </c>
      <c r="G575" s="4">
        <f t="shared" si="2691"/>
        <v>0</v>
      </c>
      <c r="H575" s="4">
        <f t="shared" si="2691"/>
        <v>4150</v>
      </c>
      <c r="I575" s="4">
        <f t="shared" si="2691"/>
        <v>3850</v>
      </c>
      <c r="J575" s="4">
        <f t="shared" si="2691"/>
        <v>8000</v>
      </c>
      <c r="K575" s="4">
        <f t="shared" si="2691"/>
        <v>0</v>
      </c>
      <c r="L575" s="4">
        <f t="shared" si="2691"/>
        <v>8000</v>
      </c>
      <c r="M575" s="4">
        <f t="shared" si="2691"/>
        <v>0</v>
      </c>
      <c r="N575" s="4">
        <f t="shared" si="2691"/>
        <v>8000</v>
      </c>
      <c r="O575" s="4">
        <f t="shared" si="2691"/>
        <v>-5</v>
      </c>
      <c r="P575" s="4">
        <f t="shared" si="2691"/>
        <v>7995</v>
      </c>
      <c r="Q575" s="4">
        <f>Q576</f>
        <v>4150</v>
      </c>
      <c r="R575" s="4">
        <f t="shared" ref="R575:AC575" si="2692">R576</f>
        <v>0</v>
      </c>
      <c r="S575" s="4">
        <f t="shared" si="2692"/>
        <v>4150</v>
      </c>
      <c r="T575" s="4">
        <f t="shared" si="2692"/>
        <v>0</v>
      </c>
      <c r="U575" s="4">
        <f t="shared" si="2692"/>
        <v>4150</v>
      </c>
      <c r="V575" s="4">
        <f t="shared" si="2692"/>
        <v>0</v>
      </c>
      <c r="W575" s="4">
        <f t="shared" si="2692"/>
        <v>4150</v>
      </c>
      <c r="X575" s="4">
        <f t="shared" si="2692"/>
        <v>0</v>
      </c>
      <c r="Y575" s="4">
        <f t="shared" si="2692"/>
        <v>4150</v>
      </c>
      <c r="Z575" s="4">
        <f t="shared" si="2692"/>
        <v>0</v>
      </c>
      <c r="AA575" s="4">
        <f t="shared" si="2692"/>
        <v>4150</v>
      </c>
      <c r="AB575" s="4">
        <f t="shared" si="2692"/>
        <v>0</v>
      </c>
      <c r="AC575" s="4">
        <f t="shared" si="2692"/>
        <v>4150</v>
      </c>
      <c r="AD575" s="4">
        <f>AD576</f>
        <v>4150</v>
      </c>
      <c r="AE575" s="4">
        <f t="shared" ref="AE575:AN575" si="2693">AE576</f>
        <v>0</v>
      </c>
      <c r="AF575" s="4">
        <f t="shared" si="2693"/>
        <v>4150</v>
      </c>
      <c r="AG575" s="4">
        <f t="shared" si="2693"/>
        <v>0</v>
      </c>
      <c r="AH575" s="4">
        <f t="shared" si="2693"/>
        <v>4150</v>
      </c>
      <c r="AI575" s="4">
        <f t="shared" si="2693"/>
        <v>0</v>
      </c>
      <c r="AJ575" s="4">
        <f t="shared" si="2693"/>
        <v>4150</v>
      </c>
      <c r="AK575" s="4">
        <f t="shared" si="2693"/>
        <v>0</v>
      </c>
      <c r="AL575" s="4">
        <f t="shared" si="2693"/>
        <v>4150</v>
      </c>
      <c r="AM575" s="4">
        <f t="shared" si="2693"/>
        <v>0</v>
      </c>
      <c r="AN575" s="4">
        <f t="shared" si="2693"/>
        <v>4150</v>
      </c>
      <c r="AO575" s="95"/>
    </row>
    <row r="576" spans="1:41" ht="31.5" outlineLevel="7" x14ac:dyDescent="0.25">
      <c r="A576" s="103" t="s">
        <v>104</v>
      </c>
      <c r="B576" s="103" t="s">
        <v>11</v>
      </c>
      <c r="C576" s="17" t="s">
        <v>12</v>
      </c>
      <c r="D576" s="5">
        <v>4150</v>
      </c>
      <c r="E576" s="5"/>
      <c r="F576" s="5">
        <f t="shared" ref="F576" si="2694">SUM(D576:E576)</f>
        <v>4150</v>
      </c>
      <c r="G576" s="5"/>
      <c r="H576" s="5">
        <f t="shared" ref="H576" si="2695">SUM(F576:G576)</f>
        <v>4150</v>
      </c>
      <c r="I576" s="5">
        <v>3850</v>
      </c>
      <c r="J576" s="5">
        <f t="shared" ref="J576" si="2696">SUM(H576:I576)</f>
        <v>8000</v>
      </c>
      <c r="K576" s="5"/>
      <c r="L576" s="5">
        <f t="shared" ref="L576" si="2697">SUM(J576:K576)</f>
        <v>8000</v>
      </c>
      <c r="M576" s="5"/>
      <c r="N576" s="5">
        <f t="shared" ref="N576" si="2698">SUM(L576:M576)</f>
        <v>8000</v>
      </c>
      <c r="O576" s="5">
        <v>-5</v>
      </c>
      <c r="P576" s="5">
        <f t="shared" ref="P576" si="2699">SUM(N576:O576)</f>
        <v>7995</v>
      </c>
      <c r="Q576" s="5">
        <v>4150</v>
      </c>
      <c r="R576" s="5"/>
      <c r="S576" s="5">
        <f t="shared" ref="S576" si="2700">SUM(Q576:R576)</f>
        <v>4150</v>
      </c>
      <c r="T576" s="5"/>
      <c r="U576" s="5">
        <f t="shared" ref="U576" si="2701">SUM(S576:T576)</f>
        <v>4150</v>
      </c>
      <c r="V576" s="5"/>
      <c r="W576" s="5">
        <f t="shared" ref="W576" si="2702">SUM(U576:V576)</f>
        <v>4150</v>
      </c>
      <c r="X576" s="5"/>
      <c r="Y576" s="5">
        <f t="shared" ref="Y576" si="2703">SUM(W576:X576)</f>
        <v>4150</v>
      </c>
      <c r="Z576" s="5"/>
      <c r="AA576" s="5">
        <f t="shared" ref="AA576" si="2704">SUM(Y576:Z576)</f>
        <v>4150</v>
      </c>
      <c r="AB576" s="5"/>
      <c r="AC576" s="5">
        <f t="shared" ref="AC576" si="2705">SUM(AA576:AB576)</f>
        <v>4150</v>
      </c>
      <c r="AD576" s="5">
        <v>4150</v>
      </c>
      <c r="AE576" s="5"/>
      <c r="AF576" s="5">
        <f t="shared" ref="AF576" si="2706">SUM(AD576:AE576)</f>
        <v>4150</v>
      </c>
      <c r="AG576" s="5"/>
      <c r="AH576" s="5">
        <f t="shared" ref="AH576" si="2707">SUM(AF576:AG576)</f>
        <v>4150</v>
      </c>
      <c r="AI576" s="5"/>
      <c r="AJ576" s="5">
        <f t="shared" ref="AJ576" si="2708">SUM(AH576:AI576)</f>
        <v>4150</v>
      </c>
      <c r="AK576" s="5"/>
      <c r="AL576" s="5">
        <f t="shared" ref="AL576" si="2709">SUM(AJ576:AK576)</f>
        <v>4150</v>
      </c>
      <c r="AM576" s="5"/>
      <c r="AN576" s="5">
        <f t="shared" ref="AN576" si="2710">SUM(AL576:AM576)</f>
        <v>4150</v>
      </c>
      <c r="AO576" s="95"/>
    </row>
    <row r="577" spans="1:41" ht="31.5" hidden="1" outlineLevel="5" x14ac:dyDescent="0.25">
      <c r="A577" s="102" t="s">
        <v>60</v>
      </c>
      <c r="B577" s="102"/>
      <c r="C577" s="18" t="s">
        <v>14</v>
      </c>
      <c r="D577" s="4">
        <f>D578</f>
        <v>600</v>
      </c>
      <c r="E577" s="4">
        <f t="shared" ref="E577:P577" si="2711">E578</f>
        <v>0</v>
      </c>
      <c r="F577" s="4">
        <f t="shared" si="2711"/>
        <v>600</v>
      </c>
      <c r="G577" s="4">
        <f t="shared" si="2711"/>
        <v>0</v>
      </c>
      <c r="H577" s="4">
        <f t="shared" si="2711"/>
        <v>600</v>
      </c>
      <c r="I577" s="4">
        <f t="shared" si="2711"/>
        <v>0</v>
      </c>
      <c r="J577" s="4">
        <f t="shared" si="2711"/>
        <v>600</v>
      </c>
      <c r="K577" s="4">
        <f t="shared" si="2711"/>
        <v>0</v>
      </c>
      <c r="L577" s="4">
        <f t="shared" si="2711"/>
        <v>600</v>
      </c>
      <c r="M577" s="4">
        <f t="shared" si="2711"/>
        <v>0</v>
      </c>
      <c r="N577" s="4">
        <f t="shared" si="2711"/>
        <v>600</v>
      </c>
      <c r="O577" s="4">
        <f t="shared" si="2711"/>
        <v>0</v>
      </c>
      <c r="P577" s="4">
        <f t="shared" si="2711"/>
        <v>600</v>
      </c>
      <c r="Q577" s="4">
        <f>Q578</f>
        <v>600</v>
      </c>
      <c r="R577" s="4">
        <f t="shared" ref="R577:AC577" si="2712">R578</f>
        <v>0</v>
      </c>
      <c r="S577" s="4">
        <f t="shared" si="2712"/>
        <v>600</v>
      </c>
      <c r="T577" s="4">
        <f t="shared" si="2712"/>
        <v>0</v>
      </c>
      <c r="U577" s="4">
        <f t="shared" si="2712"/>
        <v>600</v>
      </c>
      <c r="V577" s="4">
        <f t="shared" si="2712"/>
        <v>0</v>
      </c>
      <c r="W577" s="4">
        <f t="shared" si="2712"/>
        <v>600</v>
      </c>
      <c r="X577" s="4">
        <f t="shared" si="2712"/>
        <v>0</v>
      </c>
      <c r="Y577" s="4">
        <f t="shared" si="2712"/>
        <v>600</v>
      </c>
      <c r="Z577" s="4">
        <f t="shared" si="2712"/>
        <v>0</v>
      </c>
      <c r="AA577" s="4">
        <f t="shared" si="2712"/>
        <v>600</v>
      </c>
      <c r="AB577" s="4">
        <f t="shared" si="2712"/>
        <v>0</v>
      </c>
      <c r="AC577" s="4">
        <f t="shared" si="2712"/>
        <v>600</v>
      </c>
      <c r="AD577" s="4">
        <f>AD578</f>
        <v>600</v>
      </c>
      <c r="AE577" s="4">
        <f t="shared" ref="AE577:AN577" si="2713">AE578</f>
        <v>0</v>
      </c>
      <c r="AF577" s="4">
        <f t="shared" si="2713"/>
        <v>600</v>
      </c>
      <c r="AG577" s="4">
        <f t="shared" si="2713"/>
        <v>0</v>
      </c>
      <c r="AH577" s="4">
        <f t="shared" si="2713"/>
        <v>600</v>
      </c>
      <c r="AI577" s="4">
        <f t="shared" si="2713"/>
        <v>0</v>
      </c>
      <c r="AJ577" s="4">
        <f t="shared" si="2713"/>
        <v>600</v>
      </c>
      <c r="AK577" s="4">
        <f t="shared" si="2713"/>
        <v>0</v>
      </c>
      <c r="AL577" s="4">
        <f t="shared" si="2713"/>
        <v>600</v>
      </c>
      <c r="AM577" s="4">
        <f t="shared" si="2713"/>
        <v>0</v>
      </c>
      <c r="AN577" s="4">
        <f t="shared" si="2713"/>
        <v>600</v>
      </c>
      <c r="AO577" s="95"/>
    </row>
    <row r="578" spans="1:41" ht="31.5" hidden="1" outlineLevel="7" x14ac:dyDescent="0.25">
      <c r="A578" s="103" t="s">
        <v>60</v>
      </c>
      <c r="B578" s="103" t="s">
        <v>11</v>
      </c>
      <c r="C578" s="17" t="s">
        <v>12</v>
      </c>
      <c r="D578" s="5">
        <v>600</v>
      </c>
      <c r="E578" s="5"/>
      <c r="F578" s="5">
        <f t="shared" ref="F578" si="2714">SUM(D578:E578)</f>
        <v>600</v>
      </c>
      <c r="G578" s="5"/>
      <c r="H578" s="5">
        <f t="shared" ref="H578" si="2715">SUM(F578:G578)</f>
        <v>600</v>
      </c>
      <c r="I578" s="5"/>
      <c r="J578" s="5">
        <f t="shared" ref="J578" si="2716">SUM(H578:I578)</f>
        <v>600</v>
      </c>
      <c r="K578" s="5"/>
      <c r="L578" s="5">
        <f t="shared" ref="L578" si="2717">SUM(J578:K578)</f>
        <v>600</v>
      </c>
      <c r="M578" s="5"/>
      <c r="N578" s="5">
        <f t="shared" ref="N578" si="2718">SUM(L578:M578)</f>
        <v>600</v>
      </c>
      <c r="O578" s="5"/>
      <c r="P578" s="5">
        <f t="shared" ref="P578" si="2719">SUM(N578:O578)</f>
        <v>600</v>
      </c>
      <c r="Q578" s="5">
        <v>600</v>
      </c>
      <c r="R578" s="5"/>
      <c r="S578" s="5">
        <f t="shared" ref="S578" si="2720">SUM(Q578:R578)</f>
        <v>600</v>
      </c>
      <c r="T578" s="5"/>
      <c r="U578" s="5">
        <f t="shared" ref="U578" si="2721">SUM(S578:T578)</f>
        <v>600</v>
      </c>
      <c r="V578" s="5"/>
      <c r="W578" s="5">
        <f t="shared" ref="W578" si="2722">SUM(U578:V578)</f>
        <v>600</v>
      </c>
      <c r="X578" s="5"/>
      <c r="Y578" s="5">
        <f t="shared" ref="Y578" si="2723">SUM(W578:X578)</f>
        <v>600</v>
      </c>
      <c r="Z578" s="5"/>
      <c r="AA578" s="5">
        <f t="shared" ref="AA578" si="2724">SUM(Y578:Z578)</f>
        <v>600</v>
      </c>
      <c r="AB578" s="5"/>
      <c r="AC578" s="5">
        <f t="shared" ref="AC578" si="2725">SUM(AA578:AB578)</f>
        <v>600</v>
      </c>
      <c r="AD578" s="5">
        <v>600</v>
      </c>
      <c r="AE578" s="5"/>
      <c r="AF578" s="5">
        <f t="shared" ref="AF578" si="2726">SUM(AD578:AE578)</f>
        <v>600</v>
      </c>
      <c r="AG578" s="5"/>
      <c r="AH578" s="5">
        <f t="shared" ref="AH578" si="2727">SUM(AF578:AG578)</f>
        <v>600</v>
      </c>
      <c r="AI578" s="5"/>
      <c r="AJ578" s="5">
        <f t="shared" ref="AJ578" si="2728">SUM(AH578:AI578)</f>
        <v>600</v>
      </c>
      <c r="AK578" s="5"/>
      <c r="AL578" s="5">
        <f t="shared" ref="AL578" si="2729">SUM(AJ578:AK578)</f>
        <v>600</v>
      </c>
      <c r="AM578" s="5"/>
      <c r="AN578" s="5">
        <f t="shared" ref="AN578" si="2730">SUM(AL578:AM578)</f>
        <v>600</v>
      </c>
      <c r="AO578" s="95"/>
    </row>
    <row r="579" spans="1:41" ht="31.5" hidden="1" outlineLevel="5" x14ac:dyDescent="0.25">
      <c r="A579" s="102" t="s">
        <v>105</v>
      </c>
      <c r="B579" s="102"/>
      <c r="C579" s="18" t="s">
        <v>106</v>
      </c>
      <c r="D579" s="4">
        <f>D580</f>
        <v>6472.9</v>
      </c>
      <c r="E579" s="4">
        <f t="shared" ref="E579:P579" si="2731">E580</f>
        <v>0</v>
      </c>
      <c r="F579" s="4">
        <f t="shared" si="2731"/>
        <v>6472.9</v>
      </c>
      <c r="G579" s="4">
        <f t="shared" si="2731"/>
        <v>0</v>
      </c>
      <c r="H579" s="4">
        <f t="shared" si="2731"/>
        <v>6472.9</v>
      </c>
      <c r="I579" s="4">
        <f t="shared" si="2731"/>
        <v>0</v>
      </c>
      <c r="J579" s="4">
        <f t="shared" si="2731"/>
        <v>6472.9</v>
      </c>
      <c r="K579" s="4">
        <f t="shared" si="2731"/>
        <v>0</v>
      </c>
      <c r="L579" s="4">
        <f t="shared" si="2731"/>
        <v>6472.9</v>
      </c>
      <c r="M579" s="4">
        <f t="shared" si="2731"/>
        <v>0</v>
      </c>
      <c r="N579" s="4">
        <f t="shared" si="2731"/>
        <v>6472.9</v>
      </c>
      <c r="O579" s="4">
        <f t="shared" si="2731"/>
        <v>0</v>
      </c>
      <c r="P579" s="4">
        <f t="shared" si="2731"/>
        <v>6472.9</v>
      </c>
      <c r="Q579" s="4">
        <f>Q580</f>
        <v>5825.7</v>
      </c>
      <c r="R579" s="4">
        <f t="shared" ref="R579:AC579" si="2732">R580</f>
        <v>0</v>
      </c>
      <c r="S579" s="4">
        <f t="shared" si="2732"/>
        <v>5825.7</v>
      </c>
      <c r="T579" s="4">
        <f t="shared" si="2732"/>
        <v>0</v>
      </c>
      <c r="U579" s="4">
        <f t="shared" si="2732"/>
        <v>5825.7</v>
      </c>
      <c r="V579" s="4">
        <f t="shared" si="2732"/>
        <v>0</v>
      </c>
      <c r="W579" s="4">
        <f t="shared" si="2732"/>
        <v>5825.7</v>
      </c>
      <c r="X579" s="4">
        <f t="shared" si="2732"/>
        <v>0</v>
      </c>
      <c r="Y579" s="4">
        <f t="shared" si="2732"/>
        <v>5825.7</v>
      </c>
      <c r="Z579" s="4">
        <f t="shared" si="2732"/>
        <v>0</v>
      </c>
      <c r="AA579" s="4">
        <f t="shared" si="2732"/>
        <v>5825.7</v>
      </c>
      <c r="AB579" s="4">
        <f t="shared" si="2732"/>
        <v>0</v>
      </c>
      <c r="AC579" s="4">
        <f t="shared" si="2732"/>
        <v>5825.7</v>
      </c>
      <c r="AD579" s="4">
        <f>AD580</f>
        <v>5825.7</v>
      </c>
      <c r="AE579" s="4">
        <f t="shared" ref="AE579:AN579" si="2733">AE580</f>
        <v>0</v>
      </c>
      <c r="AF579" s="4">
        <f t="shared" si="2733"/>
        <v>5825.7</v>
      </c>
      <c r="AG579" s="4">
        <f t="shared" si="2733"/>
        <v>0</v>
      </c>
      <c r="AH579" s="4">
        <f t="shared" si="2733"/>
        <v>5825.7</v>
      </c>
      <c r="AI579" s="4">
        <f t="shared" si="2733"/>
        <v>0</v>
      </c>
      <c r="AJ579" s="4">
        <f t="shared" si="2733"/>
        <v>5825.7</v>
      </c>
      <c r="AK579" s="4">
        <f t="shared" si="2733"/>
        <v>0</v>
      </c>
      <c r="AL579" s="4">
        <f t="shared" si="2733"/>
        <v>5825.7</v>
      </c>
      <c r="AM579" s="4">
        <f t="shared" si="2733"/>
        <v>0</v>
      </c>
      <c r="AN579" s="4">
        <f t="shared" si="2733"/>
        <v>5825.7</v>
      </c>
      <c r="AO579" s="95"/>
    </row>
    <row r="580" spans="1:41" ht="31.5" hidden="1" outlineLevel="7" x14ac:dyDescent="0.25">
      <c r="A580" s="103" t="s">
        <v>105</v>
      </c>
      <c r="B580" s="103" t="s">
        <v>92</v>
      </c>
      <c r="C580" s="17" t="s">
        <v>93</v>
      </c>
      <c r="D580" s="5">
        <v>6472.9</v>
      </c>
      <c r="E580" s="5"/>
      <c r="F580" s="5">
        <f t="shared" ref="F580" si="2734">SUM(D580:E580)</f>
        <v>6472.9</v>
      </c>
      <c r="G580" s="5"/>
      <c r="H580" s="5">
        <f t="shared" ref="H580" si="2735">SUM(F580:G580)</f>
        <v>6472.9</v>
      </c>
      <c r="I580" s="5"/>
      <c r="J580" s="5">
        <f t="shared" ref="J580" si="2736">SUM(H580:I580)</f>
        <v>6472.9</v>
      </c>
      <c r="K580" s="5"/>
      <c r="L580" s="5">
        <f t="shared" ref="L580" si="2737">SUM(J580:K580)</f>
        <v>6472.9</v>
      </c>
      <c r="M580" s="5"/>
      <c r="N580" s="5">
        <f t="shared" ref="N580" si="2738">SUM(L580:M580)</f>
        <v>6472.9</v>
      </c>
      <c r="O580" s="5"/>
      <c r="P580" s="5">
        <f t="shared" ref="P580" si="2739">SUM(N580:O580)</f>
        <v>6472.9</v>
      </c>
      <c r="Q580" s="5">
        <v>5825.7</v>
      </c>
      <c r="R580" s="5"/>
      <c r="S580" s="5">
        <f t="shared" ref="S580" si="2740">SUM(Q580:R580)</f>
        <v>5825.7</v>
      </c>
      <c r="T580" s="5"/>
      <c r="U580" s="5">
        <f t="shared" ref="U580" si="2741">SUM(S580:T580)</f>
        <v>5825.7</v>
      </c>
      <c r="V580" s="5"/>
      <c r="W580" s="5">
        <f t="shared" ref="W580" si="2742">SUM(U580:V580)</f>
        <v>5825.7</v>
      </c>
      <c r="X580" s="5"/>
      <c r="Y580" s="5">
        <f t="shared" ref="Y580" si="2743">SUM(W580:X580)</f>
        <v>5825.7</v>
      </c>
      <c r="Z580" s="5"/>
      <c r="AA580" s="5">
        <f t="shared" ref="AA580" si="2744">SUM(Y580:Z580)</f>
        <v>5825.7</v>
      </c>
      <c r="AB580" s="5"/>
      <c r="AC580" s="5">
        <f t="shared" ref="AC580" si="2745">SUM(AA580:AB580)</f>
        <v>5825.7</v>
      </c>
      <c r="AD580" s="5">
        <v>5825.7</v>
      </c>
      <c r="AE580" s="5"/>
      <c r="AF580" s="5">
        <f t="shared" ref="AF580" si="2746">SUM(AD580:AE580)</f>
        <v>5825.7</v>
      </c>
      <c r="AG580" s="5"/>
      <c r="AH580" s="5">
        <f t="shared" ref="AH580" si="2747">SUM(AF580:AG580)</f>
        <v>5825.7</v>
      </c>
      <c r="AI580" s="5"/>
      <c r="AJ580" s="5">
        <f t="shared" ref="AJ580" si="2748">SUM(AH580:AI580)</f>
        <v>5825.7</v>
      </c>
      <c r="AK580" s="5"/>
      <c r="AL580" s="5">
        <f t="shared" ref="AL580" si="2749">SUM(AJ580:AK580)</f>
        <v>5825.7</v>
      </c>
      <c r="AM580" s="5"/>
      <c r="AN580" s="5">
        <f t="shared" ref="AN580" si="2750">SUM(AL580:AM580)</f>
        <v>5825.7</v>
      </c>
      <c r="AO580" s="95"/>
    </row>
    <row r="581" spans="1:41" ht="31.5" hidden="1" outlineLevel="5" x14ac:dyDescent="0.25">
      <c r="A581" s="102" t="s">
        <v>307</v>
      </c>
      <c r="B581" s="102"/>
      <c r="C581" s="18" t="s">
        <v>773</v>
      </c>
      <c r="D581" s="4">
        <f>D582</f>
        <v>13877</v>
      </c>
      <c r="E581" s="4">
        <f t="shared" ref="E581:P581" si="2751">E582</f>
        <v>0</v>
      </c>
      <c r="F581" s="4">
        <f t="shared" si="2751"/>
        <v>13877</v>
      </c>
      <c r="G581" s="4">
        <f t="shared" si="2751"/>
        <v>0</v>
      </c>
      <c r="H581" s="4">
        <f t="shared" si="2751"/>
        <v>13877</v>
      </c>
      <c r="I581" s="4">
        <f t="shared" si="2751"/>
        <v>0</v>
      </c>
      <c r="J581" s="4">
        <f t="shared" si="2751"/>
        <v>13877</v>
      </c>
      <c r="K581" s="4">
        <f t="shared" si="2751"/>
        <v>0</v>
      </c>
      <c r="L581" s="4">
        <f t="shared" si="2751"/>
        <v>13877</v>
      </c>
      <c r="M581" s="4">
        <f t="shared" si="2751"/>
        <v>-137.54</v>
      </c>
      <c r="N581" s="4">
        <f t="shared" si="2751"/>
        <v>13739.46</v>
      </c>
      <c r="O581" s="4">
        <f t="shared" si="2751"/>
        <v>0</v>
      </c>
      <c r="P581" s="4">
        <f t="shared" si="2751"/>
        <v>13739.46</v>
      </c>
      <c r="Q581" s="4">
        <f>Q582</f>
        <v>13877</v>
      </c>
      <c r="R581" s="4">
        <f t="shared" ref="R581:AC581" si="2752">R582</f>
        <v>0</v>
      </c>
      <c r="S581" s="4">
        <f t="shared" si="2752"/>
        <v>13877</v>
      </c>
      <c r="T581" s="4">
        <f t="shared" si="2752"/>
        <v>0</v>
      </c>
      <c r="U581" s="4">
        <f t="shared" si="2752"/>
        <v>13877</v>
      </c>
      <c r="V581" s="4">
        <f t="shared" si="2752"/>
        <v>0</v>
      </c>
      <c r="W581" s="4">
        <f t="shared" si="2752"/>
        <v>13877</v>
      </c>
      <c r="X581" s="4">
        <f t="shared" si="2752"/>
        <v>0</v>
      </c>
      <c r="Y581" s="4">
        <f t="shared" si="2752"/>
        <v>13877</v>
      </c>
      <c r="Z581" s="4">
        <f t="shared" si="2752"/>
        <v>0</v>
      </c>
      <c r="AA581" s="4">
        <f t="shared" si="2752"/>
        <v>13877</v>
      </c>
      <c r="AB581" s="4">
        <f t="shared" si="2752"/>
        <v>0</v>
      </c>
      <c r="AC581" s="4">
        <f t="shared" si="2752"/>
        <v>13877</v>
      </c>
      <c r="AD581" s="4">
        <f>AD582</f>
        <v>13877</v>
      </c>
      <c r="AE581" s="4">
        <f t="shared" ref="AE581:AN581" si="2753">AE582</f>
        <v>0</v>
      </c>
      <c r="AF581" s="4">
        <f t="shared" si="2753"/>
        <v>13877</v>
      </c>
      <c r="AG581" s="4">
        <f t="shared" si="2753"/>
        <v>0</v>
      </c>
      <c r="AH581" s="4">
        <f t="shared" si="2753"/>
        <v>13877</v>
      </c>
      <c r="AI581" s="4">
        <f t="shared" si="2753"/>
        <v>0</v>
      </c>
      <c r="AJ581" s="4">
        <f t="shared" si="2753"/>
        <v>13877</v>
      </c>
      <c r="AK581" s="4">
        <f t="shared" si="2753"/>
        <v>0</v>
      </c>
      <c r="AL581" s="4">
        <f t="shared" si="2753"/>
        <v>13877</v>
      </c>
      <c r="AM581" s="4">
        <f t="shared" si="2753"/>
        <v>0</v>
      </c>
      <c r="AN581" s="4">
        <f t="shared" si="2753"/>
        <v>13877</v>
      </c>
      <c r="AO581" s="95"/>
    </row>
    <row r="582" spans="1:41" ht="15.75" hidden="1" outlineLevel="7" x14ac:dyDescent="0.25">
      <c r="A582" s="103" t="s">
        <v>307</v>
      </c>
      <c r="B582" s="103" t="s">
        <v>33</v>
      </c>
      <c r="C582" s="17" t="s">
        <v>34</v>
      </c>
      <c r="D582" s="5">
        <v>13877</v>
      </c>
      <c r="E582" s="5"/>
      <c r="F582" s="5">
        <f t="shared" ref="F582" si="2754">SUM(D582:E582)</f>
        <v>13877</v>
      </c>
      <c r="G582" s="5"/>
      <c r="H582" s="5">
        <f t="shared" ref="H582" si="2755">SUM(F582:G582)</f>
        <v>13877</v>
      </c>
      <c r="I582" s="5"/>
      <c r="J582" s="5">
        <f t="shared" ref="J582" si="2756">SUM(H582:I582)</f>
        <v>13877</v>
      </c>
      <c r="K582" s="5"/>
      <c r="L582" s="5">
        <f t="shared" ref="L582" si="2757">SUM(J582:K582)</f>
        <v>13877</v>
      </c>
      <c r="M582" s="5">
        <v>-137.54</v>
      </c>
      <c r="N582" s="5">
        <f t="shared" ref="N582" si="2758">SUM(L582:M582)</f>
        <v>13739.46</v>
      </c>
      <c r="O582" s="5"/>
      <c r="P582" s="5">
        <f t="shared" ref="P582" si="2759">SUM(N582:O582)</f>
        <v>13739.46</v>
      </c>
      <c r="Q582" s="5">
        <v>13877</v>
      </c>
      <c r="R582" s="5"/>
      <c r="S582" s="5">
        <f t="shared" ref="S582" si="2760">SUM(Q582:R582)</f>
        <v>13877</v>
      </c>
      <c r="T582" s="5"/>
      <c r="U582" s="5">
        <f t="shared" ref="U582" si="2761">SUM(S582:T582)</f>
        <v>13877</v>
      </c>
      <c r="V582" s="5"/>
      <c r="W582" s="5">
        <f t="shared" ref="W582" si="2762">SUM(U582:V582)</f>
        <v>13877</v>
      </c>
      <c r="X582" s="5"/>
      <c r="Y582" s="5">
        <f t="shared" ref="Y582" si="2763">SUM(W582:X582)</f>
        <v>13877</v>
      </c>
      <c r="Z582" s="5"/>
      <c r="AA582" s="5">
        <f t="shared" ref="AA582" si="2764">SUM(Y582:Z582)</f>
        <v>13877</v>
      </c>
      <c r="AB582" s="5"/>
      <c r="AC582" s="5">
        <f t="shared" ref="AC582" si="2765">SUM(AA582:AB582)</f>
        <v>13877</v>
      </c>
      <c r="AD582" s="5">
        <v>13877</v>
      </c>
      <c r="AE582" s="5"/>
      <c r="AF582" s="5">
        <f t="shared" ref="AF582" si="2766">SUM(AD582:AE582)</f>
        <v>13877</v>
      </c>
      <c r="AG582" s="5"/>
      <c r="AH582" s="5">
        <f t="shared" ref="AH582" si="2767">SUM(AF582:AG582)</f>
        <v>13877</v>
      </c>
      <c r="AI582" s="5"/>
      <c r="AJ582" s="5">
        <f t="shared" ref="AJ582" si="2768">SUM(AH582:AI582)</f>
        <v>13877</v>
      </c>
      <c r="AK582" s="5"/>
      <c r="AL582" s="5">
        <f t="shared" ref="AL582" si="2769">SUM(AJ582:AK582)</f>
        <v>13877</v>
      </c>
      <c r="AM582" s="5"/>
      <c r="AN582" s="5">
        <f t="shared" ref="AN582" si="2770">SUM(AL582:AM582)</f>
        <v>13877</v>
      </c>
      <c r="AO582" s="95"/>
    </row>
    <row r="583" spans="1:41" ht="15.75" hidden="1" outlineLevel="5" x14ac:dyDescent="0.25">
      <c r="A583" s="102" t="s">
        <v>107</v>
      </c>
      <c r="B583" s="102"/>
      <c r="C583" s="18" t="s">
        <v>108</v>
      </c>
      <c r="D583" s="4">
        <f>D584</f>
        <v>1434.7</v>
      </c>
      <c r="E583" s="4">
        <f t="shared" ref="E583:P583" si="2771">E584</f>
        <v>0</v>
      </c>
      <c r="F583" s="4">
        <f t="shared" si="2771"/>
        <v>1434.7</v>
      </c>
      <c r="G583" s="4">
        <f t="shared" si="2771"/>
        <v>0</v>
      </c>
      <c r="H583" s="4">
        <f t="shared" si="2771"/>
        <v>1434.7</v>
      </c>
      <c r="I583" s="4">
        <f t="shared" si="2771"/>
        <v>0</v>
      </c>
      <c r="J583" s="4">
        <f t="shared" si="2771"/>
        <v>1434.7</v>
      </c>
      <c r="K583" s="4">
        <f t="shared" si="2771"/>
        <v>0</v>
      </c>
      <c r="L583" s="4">
        <f t="shared" si="2771"/>
        <v>1434.7</v>
      </c>
      <c r="M583" s="4">
        <f t="shared" si="2771"/>
        <v>0</v>
      </c>
      <c r="N583" s="4">
        <f t="shared" si="2771"/>
        <v>1434.7</v>
      </c>
      <c r="O583" s="4">
        <f t="shared" si="2771"/>
        <v>0</v>
      </c>
      <c r="P583" s="4">
        <f t="shared" si="2771"/>
        <v>1434.7</v>
      </c>
      <c r="Q583" s="4">
        <f>Q584</f>
        <v>1434.7</v>
      </c>
      <c r="R583" s="4">
        <f t="shared" ref="R583:AC583" si="2772">R584</f>
        <v>0</v>
      </c>
      <c r="S583" s="4">
        <f t="shared" si="2772"/>
        <v>1434.7</v>
      </c>
      <c r="T583" s="4">
        <f t="shared" si="2772"/>
        <v>0</v>
      </c>
      <c r="U583" s="4">
        <f t="shared" si="2772"/>
        <v>1434.7</v>
      </c>
      <c r="V583" s="4">
        <f t="shared" si="2772"/>
        <v>0</v>
      </c>
      <c r="W583" s="4">
        <f t="shared" si="2772"/>
        <v>1434.7</v>
      </c>
      <c r="X583" s="4">
        <f t="shared" si="2772"/>
        <v>0</v>
      </c>
      <c r="Y583" s="4">
        <f t="shared" si="2772"/>
        <v>1434.7</v>
      </c>
      <c r="Z583" s="4">
        <f t="shared" si="2772"/>
        <v>0</v>
      </c>
      <c r="AA583" s="4">
        <f t="shared" si="2772"/>
        <v>1434.7</v>
      </c>
      <c r="AB583" s="4">
        <f t="shared" si="2772"/>
        <v>0</v>
      </c>
      <c r="AC583" s="4">
        <f t="shared" si="2772"/>
        <v>1434.7</v>
      </c>
      <c r="AD583" s="4">
        <f>AD584</f>
        <v>1434.7</v>
      </c>
      <c r="AE583" s="4">
        <f t="shared" ref="AE583:AN583" si="2773">AE584</f>
        <v>0</v>
      </c>
      <c r="AF583" s="4">
        <f t="shared" si="2773"/>
        <v>1434.7</v>
      </c>
      <c r="AG583" s="4">
        <f t="shared" si="2773"/>
        <v>0</v>
      </c>
      <c r="AH583" s="4">
        <f t="shared" si="2773"/>
        <v>1434.7</v>
      </c>
      <c r="AI583" s="4">
        <f t="shared" si="2773"/>
        <v>0</v>
      </c>
      <c r="AJ583" s="4">
        <f t="shared" si="2773"/>
        <v>1434.7</v>
      </c>
      <c r="AK583" s="4">
        <f t="shared" si="2773"/>
        <v>0</v>
      </c>
      <c r="AL583" s="4">
        <f t="shared" si="2773"/>
        <v>1434.7</v>
      </c>
      <c r="AM583" s="4">
        <f t="shared" si="2773"/>
        <v>0</v>
      </c>
      <c r="AN583" s="4">
        <f t="shared" si="2773"/>
        <v>1434.7</v>
      </c>
      <c r="AO583" s="95"/>
    </row>
    <row r="584" spans="1:41" ht="15.75" hidden="1" outlineLevel="7" x14ac:dyDescent="0.25">
      <c r="A584" s="103" t="s">
        <v>107</v>
      </c>
      <c r="B584" s="103" t="s">
        <v>33</v>
      </c>
      <c r="C584" s="17" t="s">
        <v>34</v>
      </c>
      <c r="D584" s="5">
        <v>1434.7</v>
      </c>
      <c r="E584" s="5"/>
      <c r="F584" s="5">
        <f t="shared" ref="F584" si="2774">SUM(D584:E584)</f>
        <v>1434.7</v>
      </c>
      <c r="G584" s="5"/>
      <c r="H584" s="5">
        <f t="shared" ref="H584" si="2775">SUM(F584:G584)</f>
        <v>1434.7</v>
      </c>
      <c r="I584" s="5"/>
      <c r="J584" s="5">
        <f t="shared" ref="J584" si="2776">SUM(H584:I584)</f>
        <v>1434.7</v>
      </c>
      <c r="K584" s="5"/>
      <c r="L584" s="5">
        <f t="shared" ref="L584" si="2777">SUM(J584:K584)</f>
        <v>1434.7</v>
      </c>
      <c r="M584" s="5"/>
      <c r="N584" s="5">
        <f t="shared" ref="N584" si="2778">SUM(L584:M584)</f>
        <v>1434.7</v>
      </c>
      <c r="O584" s="5"/>
      <c r="P584" s="5">
        <f t="shared" ref="P584" si="2779">SUM(N584:O584)</f>
        <v>1434.7</v>
      </c>
      <c r="Q584" s="5">
        <v>1434.7</v>
      </c>
      <c r="R584" s="5"/>
      <c r="S584" s="5">
        <f t="shared" ref="S584" si="2780">SUM(Q584:R584)</f>
        <v>1434.7</v>
      </c>
      <c r="T584" s="5"/>
      <c r="U584" s="5">
        <f t="shared" ref="U584" si="2781">SUM(S584:T584)</f>
        <v>1434.7</v>
      </c>
      <c r="V584" s="5"/>
      <c r="W584" s="5">
        <f t="shared" ref="W584" si="2782">SUM(U584:V584)</f>
        <v>1434.7</v>
      </c>
      <c r="X584" s="5"/>
      <c r="Y584" s="5">
        <f t="shared" ref="Y584" si="2783">SUM(W584:X584)</f>
        <v>1434.7</v>
      </c>
      <c r="Z584" s="5"/>
      <c r="AA584" s="5">
        <f t="shared" ref="AA584" si="2784">SUM(Y584:Z584)</f>
        <v>1434.7</v>
      </c>
      <c r="AB584" s="5"/>
      <c r="AC584" s="5">
        <f t="shared" ref="AC584" si="2785">SUM(AA584:AB584)</f>
        <v>1434.7</v>
      </c>
      <c r="AD584" s="5">
        <v>1434.7</v>
      </c>
      <c r="AE584" s="5"/>
      <c r="AF584" s="5">
        <f t="shared" ref="AF584" si="2786">SUM(AD584:AE584)</f>
        <v>1434.7</v>
      </c>
      <c r="AG584" s="5"/>
      <c r="AH584" s="5">
        <f t="shared" ref="AH584" si="2787">SUM(AF584:AG584)</f>
        <v>1434.7</v>
      </c>
      <c r="AI584" s="5"/>
      <c r="AJ584" s="5">
        <f t="shared" ref="AJ584" si="2788">SUM(AH584:AI584)</f>
        <v>1434.7</v>
      </c>
      <c r="AK584" s="5"/>
      <c r="AL584" s="5">
        <f t="shared" ref="AL584" si="2789">SUM(AJ584:AK584)</f>
        <v>1434.7</v>
      </c>
      <c r="AM584" s="5"/>
      <c r="AN584" s="5">
        <f t="shared" ref="AN584" si="2790">SUM(AL584:AM584)</f>
        <v>1434.7</v>
      </c>
      <c r="AO584" s="95"/>
    </row>
    <row r="585" spans="1:41" ht="47.25" hidden="1" outlineLevel="5" x14ac:dyDescent="0.25">
      <c r="A585" s="102" t="s">
        <v>61</v>
      </c>
      <c r="B585" s="102"/>
      <c r="C585" s="18" t="s">
        <v>774</v>
      </c>
      <c r="D585" s="4">
        <f>D586</f>
        <v>16.5</v>
      </c>
      <c r="E585" s="4">
        <f t="shared" ref="E585:P585" si="2791">E586</f>
        <v>0</v>
      </c>
      <c r="F585" s="4">
        <f t="shared" si="2791"/>
        <v>16.5</v>
      </c>
      <c r="G585" s="4">
        <f t="shared" si="2791"/>
        <v>0</v>
      </c>
      <c r="H585" s="4">
        <f t="shared" si="2791"/>
        <v>16.5</v>
      </c>
      <c r="I585" s="4">
        <f t="shared" si="2791"/>
        <v>0</v>
      </c>
      <c r="J585" s="4">
        <f t="shared" si="2791"/>
        <v>16.5</v>
      </c>
      <c r="K585" s="4">
        <f t="shared" si="2791"/>
        <v>0.3</v>
      </c>
      <c r="L585" s="4">
        <f t="shared" si="2791"/>
        <v>16.8</v>
      </c>
      <c r="M585" s="4">
        <f t="shared" si="2791"/>
        <v>0</v>
      </c>
      <c r="N585" s="4">
        <f t="shared" si="2791"/>
        <v>16.8</v>
      </c>
      <c r="O585" s="4">
        <f t="shared" si="2791"/>
        <v>0</v>
      </c>
      <c r="P585" s="4">
        <f t="shared" si="2791"/>
        <v>16.8</v>
      </c>
      <c r="Q585" s="4">
        <f>Q586</f>
        <v>17</v>
      </c>
      <c r="R585" s="4">
        <f t="shared" ref="R585:AC585" si="2792">R586</f>
        <v>0</v>
      </c>
      <c r="S585" s="4">
        <f t="shared" si="2792"/>
        <v>17</v>
      </c>
      <c r="T585" s="4">
        <f t="shared" si="2792"/>
        <v>0</v>
      </c>
      <c r="U585" s="4">
        <f t="shared" si="2792"/>
        <v>17</v>
      </c>
      <c r="V585" s="4">
        <f t="shared" si="2792"/>
        <v>0</v>
      </c>
      <c r="W585" s="4">
        <f t="shared" si="2792"/>
        <v>17</v>
      </c>
      <c r="X585" s="4">
        <f t="shared" si="2792"/>
        <v>0</v>
      </c>
      <c r="Y585" s="4">
        <f t="shared" si="2792"/>
        <v>17</v>
      </c>
      <c r="Z585" s="4">
        <f t="shared" si="2792"/>
        <v>0</v>
      </c>
      <c r="AA585" s="4">
        <f t="shared" si="2792"/>
        <v>17</v>
      </c>
      <c r="AB585" s="4">
        <f t="shared" si="2792"/>
        <v>0</v>
      </c>
      <c r="AC585" s="4">
        <f t="shared" si="2792"/>
        <v>17</v>
      </c>
      <c r="AD585" s="4">
        <f>AD586</f>
        <v>17</v>
      </c>
      <c r="AE585" s="4">
        <f t="shared" ref="AE585:AN585" si="2793">AE586</f>
        <v>0</v>
      </c>
      <c r="AF585" s="4">
        <f t="shared" si="2793"/>
        <v>17</v>
      </c>
      <c r="AG585" s="4">
        <f t="shared" si="2793"/>
        <v>0</v>
      </c>
      <c r="AH585" s="4">
        <f t="shared" si="2793"/>
        <v>17</v>
      </c>
      <c r="AI585" s="4">
        <f t="shared" si="2793"/>
        <v>0</v>
      </c>
      <c r="AJ585" s="4">
        <f t="shared" si="2793"/>
        <v>17</v>
      </c>
      <c r="AK585" s="4">
        <f t="shared" si="2793"/>
        <v>0</v>
      </c>
      <c r="AL585" s="4">
        <f t="shared" si="2793"/>
        <v>17</v>
      </c>
      <c r="AM585" s="4">
        <f t="shared" si="2793"/>
        <v>0</v>
      </c>
      <c r="AN585" s="4">
        <f t="shared" si="2793"/>
        <v>17</v>
      </c>
      <c r="AO585" s="95"/>
    </row>
    <row r="586" spans="1:41" ht="47.25" hidden="1" outlineLevel="7" x14ac:dyDescent="0.25">
      <c r="A586" s="103" t="s">
        <v>61</v>
      </c>
      <c r="B586" s="103" t="s">
        <v>8</v>
      </c>
      <c r="C586" s="17" t="s">
        <v>9</v>
      </c>
      <c r="D586" s="5">
        <v>16.5</v>
      </c>
      <c r="E586" s="5"/>
      <c r="F586" s="5">
        <f t="shared" ref="F586" si="2794">SUM(D586:E586)</f>
        <v>16.5</v>
      </c>
      <c r="G586" s="5"/>
      <c r="H586" s="5">
        <f t="shared" ref="H586" si="2795">SUM(F586:G586)</f>
        <v>16.5</v>
      </c>
      <c r="I586" s="5"/>
      <c r="J586" s="5">
        <f t="shared" ref="J586" si="2796">SUM(H586:I586)</f>
        <v>16.5</v>
      </c>
      <c r="K586" s="5">
        <v>0.3</v>
      </c>
      <c r="L586" s="5">
        <f t="shared" ref="L586" si="2797">SUM(J586:K586)</f>
        <v>16.8</v>
      </c>
      <c r="M586" s="5"/>
      <c r="N586" s="5">
        <f t="shared" ref="N586" si="2798">SUM(L586:M586)</f>
        <v>16.8</v>
      </c>
      <c r="O586" s="5"/>
      <c r="P586" s="5">
        <f t="shared" ref="P586" si="2799">SUM(N586:O586)</f>
        <v>16.8</v>
      </c>
      <c r="Q586" s="5">
        <v>17</v>
      </c>
      <c r="R586" s="5"/>
      <c r="S586" s="5">
        <f t="shared" ref="S586" si="2800">SUM(Q586:R586)</f>
        <v>17</v>
      </c>
      <c r="T586" s="5"/>
      <c r="U586" s="5">
        <f t="shared" ref="U586" si="2801">SUM(S586:T586)</f>
        <v>17</v>
      </c>
      <c r="V586" s="5"/>
      <c r="W586" s="5">
        <f t="shared" ref="W586" si="2802">SUM(U586:V586)</f>
        <v>17</v>
      </c>
      <c r="X586" s="5"/>
      <c r="Y586" s="5">
        <f t="shared" ref="Y586" si="2803">SUM(W586:X586)</f>
        <v>17</v>
      </c>
      <c r="Z586" s="5"/>
      <c r="AA586" s="5">
        <f t="shared" ref="AA586" si="2804">SUM(Y586:Z586)</f>
        <v>17</v>
      </c>
      <c r="AB586" s="5"/>
      <c r="AC586" s="5">
        <f t="shared" ref="AC586" si="2805">SUM(AA586:AB586)</f>
        <v>17</v>
      </c>
      <c r="AD586" s="5">
        <v>17</v>
      </c>
      <c r="AE586" s="5"/>
      <c r="AF586" s="5">
        <f t="shared" ref="AF586" si="2806">SUM(AD586:AE586)</f>
        <v>17</v>
      </c>
      <c r="AG586" s="5"/>
      <c r="AH586" s="5">
        <f t="shared" ref="AH586" si="2807">SUM(AF586:AG586)</f>
        <v>17</v>
      </c>
      <c r="AI586" s="5"/>
      <c r="AJ586" s="5">
        <f t="shared" ref="AJ586" si="2808">SUM(AH586:AI586)</f>
        <v>17</v>
      </c>
      <c r="AK586" s="5"/>
      <c r="AL586" s="5">
        <f t="shared" ref="AL586" si="2809">SUM(AJ586:AK586)</f>
        <v>17</v>
      </c>
      <c r="AM586" s="5"/>
      <c r="AN586" s="5">
        <f t="shared" ref="AN586" si="2810">SUM(AL586:AM586)</f>
        <v>17</v>
      </c>
      <c r="AO586" s="95"/>
    </row>
    <row r="587" spans="1:41" ht="47.25" hidden="1" outlineLevel="5" x14ac:dyDescent="0.25">
      <c r="A587" s="102" t="s">
        <v>109</v>
      </c>
      <c r="B587" s="102"/>
      <c r="C587" s="18" t="s">
        <v>110</v>
      </c>
      <c r="D587" s="4">
        <f>D588</f>
        <v>919.3</v>
      </c>
      <c r="E587" s="4">
        <f t="shared" ref="E587:P587" si="2811">E588</f>
        <v>8.1</v>
      </c>
      <c r="F587" s="4">
        <f t="shared" si="2811"/>
        <v>927.4</v>
      </c>
      <c r="G587" s="4">
        <f t="shared" si="2811"/>
        <v>0</v>
      </c>
      <c r="H587" s="4">
        <f t="shared" si="2811"/>
        <v>927.4</v>
      </c>
      <c r="I587" s="4">
        <f t="shared" si="2811"/>
        <v>0</v>
      </c>
      <c r="J587" s="4">
        <f t="shared" si="2811"/>
        <v>927.4</v>
      </c>
      <c r="K587" s="4">
        <f t="shared" si="2811"/>
        <v>16.3</v>
      </c>
      <c r="L587" s="4">
        <f t="shared" si="2811"/>
        <v>943.69999999999993</v>
      </c>
      <c r="M587" s="4">
        <f t="shared" si="2811"/>
        <v>0</v>
      </c>
      <c r="N587" s="4">
        <f t="shared" si="2811"/>
        <v>943.69999999999993</v>
      </c>
      <c r="O587" s="4">
        <f t="shared" si="2811"/>
        <v>0</v>
      </c>
      <c r="P587" s="4">
        <f t="shared" si="2811"/>
        <v>943.69999999999993</v>
      </c>
      <c r="Q587" s="4">
        <f>Q588</f>
        <v>919.3</v>
      </c>
      <c r="R587" s="4">
        <f t="shared" ref="R587:AC587" si="2812">R588</f>
        <v>32.5</v>
      </c>
      <c r="S587" s="4">
        <f t="shared" si="2812"/>
        <v>951.8</v>
      </c>
      <c r="T587" s="4">
        <f t="shared" si="2812"/>
        <v>0</v>
      </c>
      <c r="U587" s="4">
        <f t="shared" si="2812"/>
        <v>951.8</v>
      </c>
      <c r="V587" s="4">
        <f t="shared" si="2812"/>
        <v>0</v>
      </c>
      <c r="W587" s="4">
        <f t="shared" si="2812"/>
        <v>951.8</v>
      </c>
      <c r="X587" s="4">
        <f t="shared" si="2812"/>
        <v>0</v>
      </c>
      <c r="Y587" s="4">
        <f t="shared" si="2812"/>
        <v>951.8</v>
      </c>
      <c r="Z587" s="4">
        <f t="shared" si="2812"/>
        <v>0</v>
      </c>
      <c r="AA587" s="4">
        <f t="shared" si="2812"/>
        <v>951.8</v>
      </c>
      <c r="AB587" s="4">
        <f t="shared" si="2812"/>
        <v>0</v>
      </c>
      <c r="AC587" s="4">
        <f t="shared" si="2812"/>
        <v>951.8</v>
      </c>
      <c r="AD587" s="4">
        <f>AD588</f>
        <v>919.3</v>
      </c>
      <c r="AE587" s="4">
        <f t="shared" ref="AE587:AN587" si="2813">AE588</f>
        <v>32.5</v>
      </c>
      <c r="AF587" s="4">
        <f t="shared" si="2813"/>
        <v>951.8</v>
      </c>
      <c r="AG587" s="4">
        <f t="shared" si="2813"/>
        <v>0</v>
      </c>
      <c r="AH587" s="4">
        <f t="shared" si="2813"/>
        <v>951.8</v>
      </c>
      <c r="AI587" s="4">
        <f t="shared" si="2813"/>
        <v>0</v>
      </c>
      <c r="AJ587" s="4">
        <f t="shared" si="2813"/>
        <v>951.8</v>
      </c>
      <c r="AK587" s="4">
        <f t="shared" si="2813"/>
        <v>0</v>
      </c>
      <c r="AL587" s="4">
        <f t="shared" si="2813"/>
        <v>951.8</v>
      </c>
      <c r="AM587" s="4">
        <f t="shared" si="2813"/>
        <v>0</v>
      </c>
      <c r="AN587" s="4">
        <f t="shared" si="2813"/>
        <v>951.8</v>
      </c>
      <c r="AO587" s="95"/>
    </row>
    <row r="588" spans="1:41" ht="31.5" hidden="1" outlineLevel="7" x14ac:dyDescent="0.25">
      <c r="A588" s="103" t="s">
        <v>109</v>
      </c>
      <c r="B588" s="103" t="s">
        <v>92</v>
      </c>
      <c r="C588" s="17" t="s">
        <v>93</v>
      </c>
      <c r="D588" s="5">
        <v>919.3</v>
      </c>
      <c r="E588" s="5">
        <v>8.1</v>
      </c>
      <c r="F588" s="5">
        <f>SUM(D588:E588)</f>
        <v>927.4</v>
      </c>
      <c r="G588" s="5"/>
      <c r="H588" s="5">
        <f>SUM(F588:G588)</f>
        <v>927.4</v>
      </c>
      <c r="I588" s="5"/>
      <c r="J588" s="5">
        <f>SUM(H588:I588)</f>
        <v>927.4</v>
      </c>
      <c r="K588" s="5">
        <v>16.3</v>
      </c>
      <c r="L588" s="5">
        <f>SUM(J588:K588)</f>
        <v>943.69999999999993</v>
      </c>
      <c r="M588" s="5"/>
      <c r="N588" s="5">
        <f>SUM(L588:M588)</f>
        <v>943.69999999999993</v>
      </c>
      <c r="O588" s="5"/>
      <c r="P588" s="5">
        <f>SUM(N588:O588)</f>
        <v>943.69999999999993</v>
      </c>
      <c r="Q588" s="5">
        <v>919.3</v>
      </c>
      <c r="R588" s="5">
        <v>32.5</v>
      </c>
      <c r="S588" s="5">
        <f>SUM(Q588:R588)</f>
        <v>951.8</v>
      </c>
      <c r="T588" s="5"/>
      <c r="U588" s="5">
        <f>SUM(S588:T588)</f>
        <v>951.8</v>
      </c>
      <c r="V588" s="5"/>
      <c r="W588" s="5">
        <f>SUM(U588:V588)</f>
        <v>951.8</v>
      </c>
      <c r="X588" s="5"/>
      <c r="Y588" s="5">
        <f>SUM(W588:X588)</f>
        <v>951.8</v>
      </c>
      <c r="Z588" s="5"/>
      <c r="AA588" s="5">
        <f>SUM(Y588:Z588)</f>
        <v>951.8</v>
      </c>
      <c r="AB588" s="5"/>
      <c r="AC588" s="5">
        <f>SUM(AA588:AB588)</f>
        <v>951.8</v>
      </c>
      <c r="AD588" s="5">
        <v>919.3</v>
      </c>
      <c r="AE588" s="5">
        <v>32.5</v>
      </c>
      <c r="AF588" s="5">
        <f>SUM(AD588:AE588)</f>
        <v>951.8</v>
      </c>
      <c r="AG588" s="5"/>
      <c r="AH588" s="5">
        <f>SUM(AF588:AG588)</f>
        <v>951.8</v>
      </c>
      <c r="AI588" s="5"/>
      <c r="AJ588" s="5">
        <f>SUM(AH588:AI588)</f>
        <v>951.8</v>
      </c>
      <c r="AK588" s="5"/>
      <c r="AL588" s="5">
        <f>SUM(AJ588:AK588)</f>
        <v>951.8</v>
      </c>
      <c r="AM588" s="5"/>
      <c r="AN588" s="5">
        <f>SUM(AL588:AM588)</f>
        <v>951.8</v>
      </c>
      <c r="AO588" s="95"/>
    </row>
    <row r="589" spans="1:41" ht="15.75" hidden="1" outlineLevel="5" x14ac:dyDescent="0.25">
      <c r="A589" s="102" t="s">
        <v>62</v>
      </c>
      <c r="B589" s="102"/>
      <c r="C589" s="18" t="s">
        <v>63</v>
      </c>
      <c r="D589" s="4">
        <f>D590</f>
        <v>68.400000000000006</v>
      </c>
      <c r="E589" s="4">
        <f t="shared" ref="E589:P589" si="2814">E590</f>
        <v>0</v>
      </c>
      <c r="F589" s="4">
        <f t="shared" si="2814"/>
        <v>68.400000000000006</v>
      </c>
      <c r="G589" s="4">
        <f t="shared" si="2814"/>
        <v>0</v>
      </c>
      <c r="H589" s="4">
        <f t="shared" si="2814"/>
        <v>68.400000000000006</v>
      </c>
      <c r="I589" s="4">
        <f t="shared" si="2814"/>
        <v>0</v>
      </c>
      <c r="J589" s="4">
        <f t="shared" si="2814"/>
        <v>68.400000000000006</v>
      </c>
      <c r="K589" s="4">
        <f t="shared" si="2814"/>
        <v>0</v>
      </c>
      <c r="L589" s="4">
        <f t="shared" si="2814"/>
        <v>68.400000000000006</v>
      </c>
      <c r="M589" s="4">
        <f t="shared" si="2814"/>
        <v>0</v>
      </c>
      <c r="N589" s="4">
        <f t="shared" si="2814"/>
        <v>68.400000000000006</v>
      </c>
      <c r="O589" s="4">
        <f t="shared" si="2814"/>
        <v>0</v>
      </c>
      <c r="P589" s="4">
        <f t="shared" si="2814"/>
        <v>68.400000000000006</v>
      </c>
      <c r="Q589" s="4">
        <f>Q590</f>
        <v>68.400000000000006</v>
      </c>
      <c r="R589" s="4">
        <f t="shared" ref="R589:AC589" si="2815">R590</f>
        <v>0</v>
      </c>
      <c r="S589" s="4">
        <f t="shared" si="2815"/>
        <v>68.400000000000006</v>
      </c>
      <c r="T589" s="4">
        <f t="shared" si="2815"/>
        <v>0</v>
      </c>
      <c r="U589" s="4">
        <f t="shared" si="2815"/>
        <v>68.400000000000006</v>
      </c>
      <c r="V589" s="4">
        <f t="shared" si="2815"/>
        <v>0</v>
      </c>
      <c r="W589" s="4">
        <f t="shared" si="2815"/>
        <v>68.400000000000006</v>
      </c>
      <c r="X589" s="4">
        <f t="shared" si="2815"/>
        <v>0</v>
      </c>
      <c r="Y589" s="4">
        <f t="shared" si="2815"/>
        <v>68.400000000000006</v>
      </c>
      <c r="Z589" s="4">
        <f t="shared" si="2815"/>
        <v>0</v>
      </c>
      <c r="AA589" s="4">
        <f t="shared" si="2815"/>
        <v>68.400000000000006</v>
      </c>
      <c r="AB589" s="4">
        <f t="shared" si="2815"/>
        <v>0</v>
      </c>
      <c r="AC589" s="4">
        <f t="shared" si="2815"/>
        <v>68.400000000000006</v>
      </c>
      <c r="AD589" s="4">
        <f>AD590</f>
        <v>68.400000000000006</v>
      </c>
      <c r="AE589" s="4">
        <f t="shared" ref="AE589:AN589" si="2816">AE590</f>
        <v>0</v>
      </c>
      <c r="AF589" s="4">
        <f t="shared" si="2816"/>
        <v>68.400000000000006</v>
      </c>
      <c r="AG589" s="4">
        <f t="shared" si="2816"/>
        <v>0</v>
      </c>
      <c r="AH589" s="4">
        <f t="shared" si="2816"/>
        <v>68.400000000000006</v>
      </c>
      <c r="AI589" s="4">
        <f t="shared" si="2816"/>
        <v>0</v>
      </c>
      <c r="AJ589" s="4">
        <f t="shared" si="2816"/>
        <v>68.400000000000006</v>
      </c>
      <c r="AK589" s="4">
        <f t="shared" si="2816"/>
        <v>0</v>
      </c>
      <c r="AL589" s="4">
        <f t="shared" si="2816"/>
        <v>68.400000000000006</v>
      </c>
      <c r="AM589" s="4">
        <f t="shared" si="2816"/>
        <v>0</v>
      </c>
      <c r="AN589" s="4">
        <f t="shared" si="2816"/>
        <v>68.400000000000006</v>
      </c>
      <c r="AO589" s="95"/>
    </row>
    <row r="590" spans="1:41" ht="31.5" hidden="1" outlineLevel="7" x14ac:dyDescent="0.25">
      <c r="A590" s="103" t="s">
        <v>62</v>
      </c>
      <c r="B590" s="103" t="s">
        <v>11</v>
      </c>
      <c r="C590" s="17" t="s">
        <v>12</v>
      </c>
      <c r="D590" s="5">
        <v>68.400000000000006</v>
      </c>
      <c r="E590" s="5"/>
      <c r="F590" s="5">
        <f t="shared" ref="F590" si="2817">SUM(D590:E590)</f>
        <v>68.400000000000006</v>
      </c>
      <c r="G590" s="5"/>
      <c r="H590" s="5">
        <f t="shared" ref="H590" si="2818">SUM(F590:G590)</f>
        <v>68.400000000000006</v>
      </c>
      <c r="I590" s="5"/>
      <c r="J590" s="5">
        <f t="shared" ref="J590" si="2819">SUM(H590:I590)</f>
        <v>68.400000000000006</v>
      </c>
      <c r="K590" s="5"/>
      <c r="L590" s="5">
        <f t="shared" ref="L590" si="2820">SUM(J590:K590)</f>
        <v>68.400000000000006</v>
      </c>
      <c r="M590" s="5"/>
      <c r="N590" s="5">
        <f t="shared" ref="N590" si="2821">SUM(L590:M590)</f>
        <v>68.400000000000006</v>
      </c>
      <c r="O590" s="5"/>
      <c r="P590" s="5">
        <f t="shared" ref="P590" si="2822">SUM(N590:O590)</f>
        <v>68.400000000000006</v>
      </c>
      <c r="Q590" s="5">
        <v>68.400000000000006</v>
      </c>
      <c r="R590" s="5"/>
      <c r="S590" s="5">
        <f t="shared" ref="S590" si="2823">SUM(Q590:R590)</f>
        <v>68.400000000000006</v>
      </c>
      <c r="T590" s="5"/>
      <c r="U590" s="5">
        <f t="shared" ref="U590" si="2824">SUM(S590:T590)</f>
        <v>68.400000000000006</v>
      </c>
      <c r="V590" s="5"/>
      <c r="W590" s="5">
        <f t="shared" ref="W590" si="2825">SUM(U590:V590)</f>
        <v>68.400000000000006</v>
      </c>
      <c r="X590" s="5"/>
      <c r="Y590" s="5">
        <f t="shared" ref="Y590" si="2826">SUM(W590:X590)</f>
        <v>68.400000000000006</v>
      </c>
      <c r="Z590" s="5"/>
      <c r="AA590" s="5">
        <f t="shared" ref="AA590" si="2827">SUM(Y590:Z590)</f>
        <v>68.400000000000006</v>
      </c>
      <c r="AB590" s="5"/>
      <c r="AC590" s="5">
        <f t="shared" ref="AC590" si="2828">SUM(AA590:AB590)</f>
        <v>68.400000000000006</v>
      </c>
      <c r="AD590" s="5">
        <v>68.400000000000006</v>
      </c>
      <c r="AE590" s="5"/>
      <c r="AF590" s="5">
        <f t="shared" ref="AF590" si="2829">SUM(AD590:AE590)</f>
        <v>68.400000000000006</v>
      </c>
      <c r="AG590" s="5"/>
      <c r="AH590" s="5">
        <f t="shared" ref="AH590" si="2830">SUM(AF590:AG590)</f>
        <v>68.400000000000006</v>
      </c>
      <c r="AI590" s="5"/>
      <c r="AJ590" s="5">
        <f t="shared" ref="AJ590" si="2831">SUM(AH590:AI590)</f>
        <v>68.400000000000006</v>
      </c>
      <c r="AK590" s="5"/>
      <c r="AL590" s="5">
        <f t="shared" ref="AL590" si="2832">SUM(AJ590:AK590)</f>
        <v>68.400000000000006</v>
      </c>
      <c r="AM590" s="5"/>
      <c r="AN590" s="5">
        <f t="shared" ref="AN590" si="2833">SUM(AL590:AM590)</f>
        <v>68.400000000000006</v>
      </c>
      <c r="AO590" s="95"/>
    </row>
    <row r="591" spans="1:41" ht="31.5" hidden="1" outlineLevel="5" x14ac:dyDescent="0.25">
      <c r="A591" s="102" t="s">
        <v>64</v>
      </c>
      <c r="B591" s="102"/>
      <c r="C591" s="18" t="s">
        <v>65</v>
      </c>
      <c r="D591" s="4">
        <f>D592+D593</f>
        <v>175.7</v>
      </c>
      <c r="E591" s="4">
        <f t="shared" ref="E591:L591" si="2834">E592+E593</f>
        <v>0</v>
      </c>
      <c r="F591" s="4">
        <f t="shared" si="2834"/>
        <v>175.7</v>
      </c>
      <c r="G591" s="4">
        <f t="shared" si="2834"/>
        <v>0</v>
      </c>
      <c r="H591" s="4">
        <f t="shared" si="2834"/>
        <v>175.7</v>
      </c>
      <c r="I591" s="4">
        <f t="shared" si="2834"/>
        <v>0</v>
      </c>
      <c r="J591" s="4">
        <f t="shared" si="2834"/>
        <v>175.7</v>
      </c>
      <c r="K591" s="4">
        <f t="shared" si="2834"/>
        <v>3.3</v>
      </c>
      <c r="L591" s="4">
        <f t="shared" si="2834"/>
        <v>179</v>
      </c>
      <c r="M591" s="4">
        <f t="shared" ref="M591:N591" si="2835">M592+M593</f>
        <v>0</v>
      </c>
      <c r="N591" s="4">
        <f t="shared" si="2835"/>
        <v>179</v>
      </c>
      <c r="O591" s="4">
        <f t="shared" ref="O591:P591" si="2836">O592+O593</f>
        <v>0</v>
      </c>
      <c r="P591" s="4">
        <f t="shared" si="2836"/>
        <v>179</v>
      </c>
      <c r="Q591" s="4">
        <f>Q592+Q593</f>
        <v>180.7</v>
      </c>
      <c r="R591" s="4">
        <f t="shared" ref="R591:Y591" si="2837">R592+R593</f>
        <v>0</v>
      </c>
      <c r="S591" s="4">
        <f t="shared" si="2837"/>
        <v>180.7</v>
      </c>
      <c r="T591" s="4">
        <f t="shared" si="2837"/>
        <v>0</v>
      </c>
      <c r="U591" s="4">
        <f t="shared" si="2837"/>
        <v>180.7</v>
      </c>
      <c r="V591" s="4">
        <f t="shared" si="2837"/>
        <v>0</v>
      </c>
      <c r="W591" s="4">
        <f t="shared" si="2837"/>
        <v>180.7</v>
      </c>
      <c r="X591" s="4">
        <f t="shared" si="2837"/>
        <v>0</v>
      </c>
      <c r="Y591" s="4">
        <f t="shared" si="2837"/>
        <v>180.7</v>
      </c>
      <c r="Z591" s="4">
        <f t="shared" ref="Z591:AA591" si="2838">Z592+Z593</f>
        <v>0</v>
      </c>
      <c r="AA591" s="4">
        <f t="shared" si="2838"/>
        <v>180.7</v>
      </c>
      <c r="AB591" s="4">
        <f t="shared" ref="AB591:AC591" si="2839">AB592+AB593</f>
        <v>0</v>
      </c>
      <c r="AC591" s="4">
        <f t="shared" si="2839"/>
        <v>180.7</v>
      </c>
      <c r="AD591" s="4">
        <f>AD592+AD593</f>
        <v>180.7</v>
      </c>
      <c r="AE591" s="4">
        <f t="shared" ref="AE591:AH591" si="2840">AE592+AE593</f>
        <v>0</v>
      </c>
      <c r="AF591" s="4">
        <f t="shared" si="2840"/>
        <v>180.7</v>
      </c>
      <c r="AG591" s="4">
        <f t="shared" si="2840"/>
        <v>0</v>
      </c>
      <c r="AH591" s="4">
        <f t="shared" si="2840"/>
        <v>180.7</v>
      </c>
      <c r="AI591" s="4">
        <f t="shared" ref="AI591:AN591" si="2841">AI592+AI593</f>
        <v>0</v>
      </c>
      <c r="AJ591" s="4">
        <f t="shared" si="2841"/>
        <v>180.7</v>
      </c>
      <c r="AK591" s="4">
        <f t="shared" si="2841"/>
        <v>0</v>
      </c>
      <c r="AL591" s="4">
        <f t="shared" si="2841"/>
        <v>180.7</v>
      </c>
      <c r="AM591" s="4">
        <f t="shared" si="2841"/>
        <v>0</v>
      </c>
      <c r="AN591" s="4">
        <f t="shared" si="2841"/>
        <v>180.7</v>
      </c>
      <c r="AO591" s="95"/>
    </row>
    <row r="592" spans="1:41" ht="47.25" hidden="1" outlineLevel="7" x14ac:dyDescent="0.25">
      <c r="A592" s="103" t="s">
        <v>64</v>
      </c>
      <c r="B592" s="103" t="s">
        <v>8</v>
      </c>
      <c r="C592" s="17" t="s">
        <v>9</v>
      </c>
      <c r="D592" s="5">
        <v>115.7</v>
      </c>
      <c r="E592" s="5"/>
      <c r="F592" s="5">
        <f t="shared" ref="F592:F593" si="2842">SUM(D592:E592)</f>
        <v>115.7</v>
      </c>
      <c r="G592" s="5"/>
      <c r="H592" s="5">
        <f t="shared" ref="H592:H593" si="2843">SUM(F592:G592)</f>
        <v>115.7</v>
      </c>
      <c r="I592" s="5"/>
      <c r="J592" s="5">
        <f t="shared" ref="J592:J593" si="2844">SUM(H592:I592)</f>
        <v>115.7</v>
      </c>
      <c r="K592" s="5">
        <v>3.3</v>
      </c>
      <c r="L592" s="5">
        <f t="shared" ref="L592:L593" si="2845">SUM(J592:K592)</f>
        <v>119</v>
      </c>
      <c r="M592" s="5"/>
      <c r="N592" s="5">
        <f t="shared" ref="N592:N593" si="2846">SUM(L592:M592)</f>
        <v>119</v>
      </c>
      <c r="O592" s="5"/>
      <c r="P592" s="5">
        <f t="shared" ref="P592:P593" si="2847">SUM(N592:O592)</f>
        <v>119</v>
      </c>
      <c r="Q592" s="5">
        <v>120.7</v>
      </c>
      <c r="R592" s="5"/>
      <c r="S592" s="5">
        <f t="shared" ref="S592:S593" si="2848">SUM(Q592:R592)</f>
        <v>120.7</v>
      </c>
      <c r="T592" s="5"/>
      <c r="U592" s="5">
        <f t="shared" ref="U592:U593" si="2849">SUM(S592:T592)</f>
        <v>120.7</v>
      </c>
      <c r="V592" s="5"/>
      <c r="W592" s="5">
        <f t="shared" ref="W592:W593" si="2850">SUM(U592:V592)</f>
        <v>120.7</v>
      </c>
      <c r="X592" s="5"/>
      <c r="Y592" s="5">
        <f t="shared" ref="Y592:Y593" si="2851">SUM(W592:X592)</f>
        <v>120.7</v>
      </c>
      <c r="Z592" s="5"/>
      <c r="AA592" s="5">
        <f t="shared" ref="AA592:AA593" si="2852">SUM(Y592:Z592)</f>
        <v>120.7</v>
      </c>
      <c r="AB592" s="5"/>
      <c r="AC592" s="5">
        <f t="shared" ref="AC592:AC593" si="2853">SUM(AA592:AB592)</f>
        <v>120.7</v>
      </c>
      <c r="AD592" s="5">
        <v>120.7</v>
      </c>
      <c r="AE592" s="5"/>
      <c r="AF592" s="5">
        <f t="shared" ref="AF592:AF593" si="2854">SUM(AD592:AE592)</f>
        <v>120.7</v>
      </c>
      <c r="AG592" s="5"/>
      <c r="AH592" s="5">
        <f t="shared" ref="AH592:AH593" si="2855">SUM(AF592:AG592)</f>
        <v>120.7</v>
      </c>
      <c r="AI592" s="5"/>
      <c r="AJ592" s="5">
        <f t="shared" ref="AJ592:AJ593" si="2856">SUM(AH592:AI592)</f>
        <v>120.7</v>
      </c>
      <c r="AK592" s="5"/>
      <c r="AL592" s="5">
        <f t="shared" ref="AL592:AL593" si="2857">SUM(AJ592:AK592)</f>
        <v>120.7</v>
      </c>
      <c r="AM592" s="5"/>
      <c r="AN592" s="5">
        <f t="shared" ref="AN592:AN593" si="2858">SUM(AL592:AM592)</f>
        <v>120.7</v>
      </c>
      <c r="AO592" s="95"/>
    </row>
    <row r="593" spans="1:41" ht="31.5" hidden="1" outlineLevel="7" x14ac:dyDescent="0.25">
      <c r="A593" s="103" t="s">
        <v>64</v>
      </c>
      <c r="B593" s="103" t="s">
        <v>11</v>
      </c>
      <c r="C593" s="17" t="s">
        <v>12</v>
      </c>
      <c r="D593" s="5">
        <v>60</v>
      </c>
      <c r="E593" s="5"/>
      <c r="F593" s="5">
        <f t="shared" si="2842"/>
        <v>60</v>
      </c>
      <c r="G593" s="5"/>
      <c r="H593" s="5">
        <f t="shared" si="2843"/>
        <v>60</v>
      </c>
      <c r="I593" s="5"/>
      <c r="J593" s="5">
        <f t="shared" si="2844"/>
        <v>60</v>
      </c>
      <c r="K593" s="5"/>
      <c r="L593" s="5">
        <f t="shared" si="2845"/>
        <v>60</v>
      </c>
      <c r="M593" s="5"/>
      <c r="N593" s="5">
        <f t="shared" si="2846"/>
        <v>60</v>
      </c>
      <c r="O593" s="5"/>
      <c r="P593" s="5">
        <f t="shared" si="2847"/>
        <v>60</v>
      </c>
      <c r="Q593" s="5">
        <v>60</v>
      </c>
      <c r="R593" s="5"/>
      <c r="S593" s="5">
        <f t="shared" si="2848"/>
        <v>60</v>
      </c>
      <c r="T593" s="5"/>
      <c r="U593" s="5">
        <f t="shared" si="2849"/>
        <v>60</v>
      </c>
      <c r="V593" s="5"/>
      <c r="W593" s="5">
        <f t="shared" si="2850"/>
        <v>60</v>
      </c>
      <c r="X593" s="5"/>
      <c r="Y593" s="5">
        <f t="shared" si="2851"/>
        <v>60</v>
      </c>
      <c r="Z593" s="5"/>
      <c r="AA593" s="5">
        <f t="shared" si="2852"/>
        <v>60</v>
      </c>
      <c r="AB593" s="5"/>
      <c r="AC593" s="5">
        <f t="shared" si="2853"/>
        <v>60</v>
      </c>
      <c r="AD593" s="5">
        <v>60</v>
      </c>
      <c r="AE593" s="5"/>
      <c r="AF593" s="5">
        <f t="shared" si="2854"/>
        <v>60</v>
      </c>
      <c r="AG593" s="5"/>
      <c r="AH593" s="5">
        <f t="shared" si="2855"/>
        <v>60</v>
      </c>
      <c r="AI593" s="5"/>
      <c r="AJ593" s="5">
        <f t="shared" si="2856"/>
        <v>60</v>
      </c>
      <c r="AK593" s="5"/>
      <c r="AL593" s="5">
        <f t="shared" si="2857"/>
        <v>60</v>
      </c>
      <c r="AM593" s="5"/>
      <c r="AN593" s="5">
        <f t="shared" si="2858"/>
        <v>60</v>
      </c>
      <c r="AO593" s="95"/>
    </row>
    <row r="594" spans="1:41" ht="31.5" hidden="1" outlineLevel="5" x14ac:dyDescent="0.25">
      <c r="A594" s="102" t="s">
        <v>66</v>
      </c>
      <c r="B594" s="102"/>
      <c r="C594" s="18" t="s">
        <v>608</v>
      </c>
      <c r="D594" s="4">
        <f>D595+D596</f>
        <v>4910.2</v>
      </c>
      <c r="E594" s="4">
        <f t="shared" ref="E594:L594" si="2859">E595+E596</f>
        <v>0</v>
      </c>
      <c r="F594" s="4">
        <f t="shared" si="2859"/>
        <v>4910.2</v>
      </c>
      <c r="G594" s="4">
        <f t="shared" si="2859"/>
        <v>0</v>
      </c>
      <c r="H594" s="4">
        <f t="shared" si="2859"/>
        <v>4910.2</v>
      </c>
      <c r="I594" s="4">
        <f t="shared" si="2859"/>
        <v>0</v>
      </c>
      <c r="J594" s="4">
        <f t="shared" si="2859"/>
        <v>4910.2</v>
      </c>
      <c r="K594" s="4">
        <f t="shared" si="2859"/>
        <v>90.7</v>
      </c>
      <c r="L594" s="4">
        <f t="shared" si="2859"/>
        <v>5000.8999999999996</v>
      </c>
      <c r="M594" s="4">
        <f t="shared" ref="M594:N594" si="2860">M595+M596</f>
        <v>0</v>
      </c>
      <c r="N594" s="4">
        <f t="shared" si="2860"/>
        <v>5000.8999999999996</v>
      </c>
      <c r="O594" s="4">
        <f t="shared" ref="O594:P594" si="2861">O595+O596</f>
        <v>0</v>
      </c>
      <c r="P594" s="4">
        <f t="shared" si="2861"/>
        <v>5000.8999999999996</v>
      </c>
      <c r="Q594" s="4">
        <f>Q595+Q596</f>
        <v>5046.3</v>
      </c>
      <c r="R594" s="4">
        <f t="shared" ref="R594:Y594" si="2862">R595+R596</f>
        <v>0</v>
      </c>
      <c r="S594" s="4">
        <f t="shared" si="2862"/>
        <v>5046.3</v>
      </c>
      <c r="T594" s="4">
        <f t="shared" si="2862"/>
        <v>0</v>
      </c>
      <c r="U594" s="4">
        <f t="shared" si="2862"/>
        <v>5046.3</v>
      </c>
      <c r="V594" s="4">
        <f t="shared" si="2862"/>
        <v>0</v>
      </c>
      <c r="W594" s="4">
        <f t="shared" si="2862"/>
        <v>5046.3</v>
      </c>
      <c r="X594" s="4">
        <f t="shared" si="2862"/>
        <v>0</v>
      </c>
      <c r="Y594" s="4">
        <f t="shared" si="2862"/>
        <v>5046.3</v>
      </c>
      <c r="Z594" s="4">
        <f t="shared" ref="Z594:AA594" si="2863">Z595+Z596</f>
        <v>0</v>
      </c>
      <c r="AA594" s="4">
        <f t="shared" si="2863"/>
        <v>5046.3</v>
      </c>
      <c r="AB594" s="4">
        <f t="shared" ref="AB594:AC594" si="2864">AB595+AB596</f>
        <v>0</v>
      </c>
      <c r="AC594" s="4">
        <f t="shared" si="2864"/>
        <v>5046.3</v>
      </c>
      <c r="AD594" s="4">
        <f>AD595+AD596</f>
        <v>5046.3</v>
      </c>
      <c r="AE594" s="4">
        <f t="shared" ref="AE594:AH594" si="2865">AE595+AE596</f>
        <v>0</v>
      </c>
      <c r="AF594" s="4">
        <f t="shared" si="2865"/>
        <v>5046.3</v>
      </c>
      <c r="AG594" s="4">
        <f t="shared" si="2865"/>
        <v>0</v>
      </c>
      <c r="AH594" s="4">
        <f t="shared" si="2865"/>
        <v>5046.3</v>
      </c>
      <c r="AI594" s="4">
        <f t="shared" ref="AI594:AN594" si="2866">AI595+AI596</f>
        <v>0</v>
      </c>
      <c r="AJ594" s="4">
        <f t="shared" si="2866"/>
        <v>5046.3</v>
      </c>
      <c r="AK594" s="4">
        <f t="shared" si="2866"/>
        <v>0</v>
      </c>
      <c r="AL594" s="4">
        <f t="shared" si="2866"/>
        <v>5046.3</v>
      </c>
      <c r="AM594" s="4">
        <f t="shared" si="2866"/>
        <v>0</v>
      </c>
      <c r="AN594" s="4">
        <f t="shared" si="2866"/>
        <v>5046.3</v>
      </c>
      <c r="AO594" s="95"/>
    </row>
    <row r="595" spans="1:41" ht="47.25" hidden="1" outlineLevel="7" x14ac:dyDescent="0.25">
      <c r="A595" s="103" t="s">
        <v>66</v>
      </c>
      <c r="B595" s="103" t="s">
        <v>8</v>
      </c>
      <c r="C595" s="17" t="s">
        <v>9</v>
      </c>
      <c r="D595" s="5">
        <v>4774.2</v>
      </c>
      <c r="E595" s="5"/>
      <c r="F595" s="5">
        <f t="shared" ref="F595:F596" si="2867">SUM(D595:E595)</f>
        <v>4774.2</v>
      </c>
      <c r="G595" s="5"/>
      <c r="H595" s="5">
        <f t="shared" ref="H595:H596" si="2868">SUM(F595:G595)</f>
        <v>4774.2</v>
      </c>
      <c r="I595" s="5"/>
      <c r="J595" s="5">
        <f t="shared" ref="J595:J596" si="2869">SUM(H595:I595)</f>
        <v>4774.2</v>
      </c>
      <c r="K595" s="5">
        <v>95.7</v>
      </c>
      <c r="L595" s="5">
        <f t="shared" ref="L595:L596" si="2870">SUM(J595:K595)</f>
        <v>4869.8999999999996</v>
      </c>
      <c r="M595" s="5"/>
      <c r="N595" s="5">
        <f t="shared" ref="N595:N596" si="2871">SUM(L595:M595)</f>
        <v>4869.8999999999996</v>
      </c>
      <c r="O595" s="5"/>
      <c r="P595" s="5">
        <f t="shared" ref="P595:P596" si="2872">SUM(N595:O595)</f>
        <v>4869.8999999999996</v>
      </c>
      <c r="Q595" s="5">
        <v>4910.3</v>
      </c>
      <c r="R595" s="5"/>
      <c r="S595" s="5">
        <f t="shared" ref="S595:S596" si="2873">SUM(Q595:R595)</f>
        <v>4910.3</v>
      </c>
      <c r="T595" s="5"/>
      <c r="U595" s="5">
        <f t="shared" ref="U595:U596" si="2874">SUM(S595:T595)</f>
        <v>4910.3</v>
      </c>
      <c r="V595" s="5"/>
      <c r="W595" s="5">
        <f t="shared" ref="W595:W596" si="2875">SUM(U595:V595)</f>
        <v>4910.3</v>
      </c>
      <c r="X595" s="5"/>
      <c r="Y595" s="5">
        <f t="shared" ref="Y595:Y596" si="2876">SUM(W595:X595)</f>
        <v>4910.3</v>
      </c>
      <c r="Z595" s="5"/>
      <c r="AA595" s="5">
        <f t="shared" ref="AA595:AA596" si="2877">SUM(Y595:Z595)</f>
        <v>4910.3</v>
      </c>
      <c r="AB595" s="5"/>
      <c r="AC595" s="5">
        <f t="shared" ref="AC595:AC596" si="2878">SUM(AA595:AB595)</f>
        <v>4910.3</v>
      </c>
      <c r="AD595" s="5">
        <v>4910.3</v>
      </c>
      <c r="AE595" s="5"/>
      <c r="AF595" s="5">
        <f t="shared" ref="AF595:AF596" si="2879">SUM(AD595:AE595)</f>
        <v>4910.3</v>
      </c>
      <c r="AG595" s="5"/>
      <c r="AH595" s="5">
        <f t="shared" ref="AH595:AH596" si="2880">SUM(AF595:AG595)</f>
        <v>4910.3</v>
      </c>
      <c r="AI595" s="5"/>
      <c r="AJ595" s="5">
        <f t="shared" ref="AJ595:AJ596" si="2881">SUM(AH595:AI595)</f>
        <v>4910.3</v>
      </c>
      <c r="AK595" s="5"/>
      <c r="AL595" s="5">
        <f t="shared" ref="AL595:AL596" si="2882">SUM(AJ595:AK595)</f>
        <v>4910.3</v>
      </c>
      <c r="AM595" s="5"/>
      <c r="AN595" s="5">
        <f t="shared" ref="AN595:AN596" si="2883">SUM(AL595:AM595)</f>
        <v>4910.3</v>
      </c>
      <c r="AO595" s="95"/>
    </row>
    <row r="596" spans="1:41" ht="31.5" hidden="1" outlineLevel="7" x14ac:dyDescent="0.25">
      <c r="A596" s="103" t="s">
        <v>66</v>
      </c>
      <c r="B596" s="103" t="s">
        <v>11</v>
      </c>
      <c r="C596" s="17" t="s">
        <v>12</v>
      </c>
      <c r="D596" s="5">
        <v>136</v>
      </c>
      <c r="E596" s="5"/>
      <c r="F596" s="5">
        <f t="shared" si="2867"/>
        <v>136</v>
      </c>
      <c r="G596" s="5"/>
      <c r="H596" s="5">
        <f t="shared" si="2868"/>
        <v>136</v>
      </c>
      <c r="I596" s="5"/>
      <c r="J596" s="5">
        <f t="shared" si="2869"/>
        <v>136</v>
      </c>
      <c r="K596" s="5">
        <v>-5</v>
      </c>
      <c r="L596" s="5">
        <f t="shared" si="2870"/>
        <v>131</v>
      </c>
      <c r="M596" s="5"/>
      <c r="N596" s="5">
        <f t="shared" si="2871"/>
        <v>131</v>
      </c>
      <c r="O596" s="5"/>
      <c r="P596" s="5">
        <f t="shared" si="2872"/>
        <v>131</v>
      </c>
      <c r="Q596" s="5">
        <v>136</v>
      </c>
      <c r="R596" s="5"/>
      <c r="S596" s="5">
        <f t="shared" si="2873"/>
        <v>136</v>
      </c>
      <c r="T596" s="5"/>
      <c r="U596" s="5">
        <f t="shared" si="2874"/>
        <v>136</v>
      </c>
      <c r="V596" s="5"/>
      <c r="W596" s="5">
        <f t="shared" si="2875"/>
        <v>136</v>
      </c>
      <c r="X596" s="5"/>
      <c r="Y596" s="5">
        <f t="shared" si="2876"/>
        <v>136</v>
      </c>
      <c r="Z596" s="5"/>
      <c r="AA596" s="5">
        <f t="shared" si="2877"/>
        <v>136</v>
      </c>
      <c r="AB596" s="5"/>
      <c r="AC596" s="5">
        <f t="shared" si="2878"/>
        <v>136</v>
      </c>
      <c r="AD596" s="5">
        <v>136</v>
      </c>
      <c r="AE596" s="5"/>
      <c r="AF596" s="5">
        <f t="shared" si="2879"/>
        <v>136</v>
      </c>
      <c r="AG596" s="5"/>
      <c r="AH596" s="5">
        <f t="shared" si="2880"/>
        <v>136</v>
      </c>
      <c r="AI596" s="5"/>
      <c r="AJ596" s="5">
        <f t="shared" si="2881"/>
        <v>136</v>
      </c>
      <c r="AK596" s="5"/>
      <c r="AL596" s="5">
        <f t="shared" si="2882"/>
        <v>136</v>
      </c>
      <c r="AM596" s="5"/>
      <c r="AN596" s="5">
        <f t="shared" si="2883"/>
        <v>136</v>
      </c>
      <c r="AO596" s="95"/>
    </row>
    <row r="597" spans="1:41" ht="63" hidden="1" outlineLevel="5" x14ac:dyDescent="0.25">
      <c r="A597" s="102" t="s">
        <v>67</v>
      </c>
      <c r="B597" s="102"/>
      <c r="C597" s="18" t="s">
        <v>68</v>
      </c>
      <c r="D597" s="4">
        <f>D598</f>
        <v>0.5</v>
      </c>
      <c r="E597" s="4">
        <f t="shared" ref="E597:P597" si="2884">E598</f>
        <v>0</v>
      </c>
      <c r="F597" s="4">
        <f t="shared" si="2884"/>
        <v>0.5</v>
      </c>
      <c r="G597" s="4">
        <f t="shared" si="2884"/>
        <v>0</v>
      </c>
      <c r="H597" s="4">
        <f t="shared" si="2884"/>
        <v>0.5</v>
      </c>
      <c r="I597" s="4">
        <f t="shared" si="2884"/>
        <v>0</v>
      </c>
      <c r="J597" s="4">
        <f t="shared" si="2884"/>
        <v>0.5</v>
      </c>
      <c r="K597" s="4">
        <f t="shared" si="2884"/>
        <v>0</v>
      </c>
      <c r="L597" s="4">
        <f t="shared" si="2884"/>
        <v>0.5</v>
      </c>
      <c r="M597" s="4">
        <f t="shared" si="2884"/>
        <v>0</v>
      </c>
      <c r="N597" s="4">
        <f t="shared" si="2884"/>
        <v>0.5</v>
      </c>
      <c r="O597" s="4">
        <f t="shared" si="2884"/>
        <v>0</v>
      </c>
      <c r="P597" s="4">
        <f t="shared" si="2884"/>
        <v>0.5</v>
      </c>
      <c r="Q597" s="4">
        <f>Q598</f>
        <v>0.5</v>
      </c>
      <c r="R597" s="4">
        <f t="shared" ref="R597:AC597" si="2885">R598</f>
        <v>0</v>
      </c>
      <c r="S597" s="4">
        <f t="shared" si="2885"/>
        <v>0.5</v>
      </c>
      <c r="T597" s="4">
        <f t="shared" si="2885"/>
        <v>0</v>
      </c>
      <c r="U597" s="4">
        <f t="shared" si="2885"/>
        <v>0.5</v>
      </c>
      <c r="V597" s="4">
        <f t="shared" si="2885"/>
        <v>0</v>
      </c>
      <c r="W597" s="4">
        <f t="shared" si="2885"/>
        <v>0.5</v>
      </c>
      <c r="X597" s="4">
        <f t="shared" si="2885"/>
        <v>0</v>
      </c>
      <c r="Y597" s="4">
        <f t="shared" si="2885"/>
        <v>0.5</v>
      </c>
      <c r="Z597" s="4">
        <f t="shared" si="2885"/>
        <v>0</v>
      </c>
      <c r="AA597" s="4">
        <f t="shared" si="2885"/>
        <v>0.5</v>
      </c>
      <c r="AB597" s="4">
        <f t="shared" si="2885"/>
        <v>0</v>
      </c>
      <c r="AC597" s="4">
        <f t="shared" si="2885"/>
        <v>0.5</v>
      </c>
      <c r="AD597" s="4">
        <f>AD598</f>
        <v>0.5</v>
      </c>
      <c r="AE597" s="4">
        <f t="shared" ref="AE597:AN597" si="2886">AE598</f>
        <v>0</v>
      </c>
      <c r="AF597" s="4">
        <f t="shared" si="2886"/>
        <v>0.5</v>
      </c>
      <c r="AG597" s="4">
        <f t="shared" si="2886"/>
        <v>0</v>
      </c>
      <c r="AH597" s="4">
        <f t="shared" si="2886"/>
        <v>0.5</v>
      </c>
      <c r="AI597" s="4">
        <f t="shared" si="2886"/>
        <v>0</v>
      </c>
      <c r="AJ597" s="4">
        <f t="shared" si="2886"/>
        <v>0.5</v>
      </c>
      <c r="AK597" s="4">
        <f t="shared" si="2886"/>
        <v>0</v>
      </c>
      <c r="AL597" s="4">
        <f t="shared" si="2886"/>
        <v>0.5</v>
      </c>
      <c r="AM597" s="4">
        <f t="shared" si="2886"/>
        <v>0</v>
      </c>
      <c r="AN597" s="4">
        <f t="shared" si="2886"/>
        <v>0.5</v>
      </c>
      <c r="AO597" s="95"/>
    </row>
    <row r="598" spans="1:41" ht="47.25" hidden="1" outlineLevel="7" x14ac:dyDescent="0.25">
      <c r="A598" s="103" t="s">
        <v>67</v>
      </c>
      <c r="B598" s="103" t="s">
        <v>8</v>
      </c>
      <c r="C598" s="17" t="s">
        <v>9</v>
      </c>
      <c r="D598" s="5">
        <v>0.5</v>
      </c>
      <c r="E598" s="5"/>
      <c r="F598" s="5">
        <f t="shared" ref="F598" si="2887">SUM(D598:E598)</f>
        <v>0.5</v>
      </c>
      <c r="G598" s="5"/>
      <c r="H598" s="5">
        <f t="shared" ref="H598" si="2888">SUM(F598:G598)</f>
        <v>0.5</v>
      </c>
      <c r="I598" s="5"/>
      <c r="J598" s="5">
        <f t="shared" ref="J598" si="2889">SUM(H598:I598)</f>
        <v>0.5</v>
      </c>
      <c r="K598" s="5"/>
      <c r="L598" s="5">
        <f t="shared" ref="L598" si="2890">SUM(J598:K598)</f>
        <v>0.5</v>
      </c>
      <c r="M598" s="5"/>
      <c r="N598" s="5">
        <f t="shared" ref="N598" si="2891">SUM(L598:M598)</f>
        <v>0.5</v>
      </c>
      <c r="O598" s="5"/>
      <c r="P598" s="5">
        <f t="shared" ref="P598" si="2892">SUM(N598:O598)</f>
        <v>0.5</v>
      </c>
      <c r="Q598" s="5">
        <v>0.5</v>
      </c>
      <c r="R598" s="5"/>
      <c r="S598" s="5">
        <f t="shared" ref="S598" si="2893">SUM(Q598:R598)</f>
        <v>0.5</v>
      </c>
      <c r="T598" s="5"/>
      <c r="U598" s="5">
        <f t="shared" ref="U598" si="2894">SUM(S598:T598)</f>
        <v>0.5</v>
      </c>
      <c r="V598" s="5"/>
      <c r="W598" s="5">
        <f t="shared" ref="W598" si="2895">SUM(U598:V598)</f>
        <v>0.5</v>
      </c>
      <c r="X598" s="5"/>
      <c r="Y598" s="5">
        <f t="shared" ref="Y598" si="2896">SUM(W598:X598)</f>
        <v>0.5</v>
      </c>
      <c r="Z598" s="5"/>
      <c r="AA598" s="5">
        <f t="shared" ref="AA598" si="2897">SUM(Y598:Z598)</f>
        <v>0.5</v>
      </c>
      <c r="AB598" s="5"/>
      <c r="AC598" s="5">
        <f t="shared" ref="AC598" si="2898">SUM(AA598:AB598)</f>
        <v>0.5</v>
      </c>
      <c r="AD598" s="5">
        <v>0.5</v>
      </c>
      <c r="AE598" s="5"/>
      <c r="AF598" s="5">
        <f t="shared" ref="AF598" si="2899">SUM(AD598:AE598)</f>
        <v>0.5</v>
      </c>
      <c r="AG598" s="5"/>
      <c r="AH598" s="5">
        <f t="shared" ref="AH598" si="2900">SUM(AF598:AG598)</f>
        <v>0.5</v>
      </c>
      <c r="AI598" s="5"/>
      <c r="AJ598" s="5">
        <f t="shared" ref="AJ598" si="2901">SUM(AH598:AI598)</f>
        <v>0.5</v>
      </c>
      <c r="AK598" s="5"/>
      <c r="AL598" s="5">
        <f t="shared" ref="AL598" si="2902">SUM(AJ598:AK598)</f>
        <v>0.5</v>
      </c>
      <c r="AM598" s="5"/>
      <c r="AN598" s="5">
        <f t="shared" ref="AN598" si="2903">SUM(AL598:AM598)</f>
        <v>0.5</v>
      </c>
      <c r="AO598" s="95"/>
    </row>
    <row r="599" spans="1:41" ht="47.25" hidden="1" outlineLevel="5" x14ac:dyDescent="0.25">
      <c r="A599" s="102" t="s">
        <v>71</v>
      </c>
      <c r="B599" s="102"/>
      <c r="C599" s="18" t="s">
        <v>72</v>
      </c>
      <c r="D599" s="4">
        <f>D600</f>
        <v>324.5</v>
      </c>
      <c r="E599" s="4">
        <f t="shared" ref="E599:P599" si="2904">E600</f>
        <v>7.4</v>
      </c>
      <c r="F599" s="4">
        <f t="shared" si="2904"/>
        <v>331.9</v>
      </c>
      <c r="G599" s="4">
        <f t="shared" si="2904"/>
        <v>0</v>
      </c>
      <c r="H599" s="4">
        <f t="shared" si="2904"/>
        <v>331.9</v>
      </c>
      <c r="I599" s="4">
        <f t="shared" si="2904"/>
        <v>0</v>
      </c>
      <c r="J599" s="4">
        <f t="shared" si="2904"/>
        <v>331.9</v>
      </c>
      <c r="K599" s="4">
        <f t="shared" si="2904"/>
        <v>0</v>
      </c>
      <c r="L599" s="4">
        <f t="shared" si="2904"/>
        <v>331.9</v>
      </c>
      <c r="M599" s="4">
        <f t="shared" si="2904"/>
        <v>0</v>
      </c>
      <c r="N599" s="4">
        <f t="shared" si="2904"/>
        <v>331.9</v>
      </c>
      <c r="O599" s="4">
        <f t="shared" si="2904"/>
        <v>0</v>
      </c>
      <c r="P599" s="4">
        <f t="shared" si="2904"/>
        <v>331.9</v>
      </c>
      <c r="Q599" s="4">
        <f>Q600</f>
        <v>12.7</v>
      </c>
      <c r="R599" s="4">
        <f t="shared" ref="R599:AC599" si="2905">R600</f>
        <v>-1.6</v>
      </c>
      <c r="S599" s="4">
        <f t="shared" si="2905"/>
        <v>11.1</v>
      </c>
      <c r="T599" s="4">
        <f t="shared" si="2905"/>
        <v>0</v>
      </c>
      <c r="U599" s="4">
        <f t="shared" si="2905"/>
        <v>11.1</v>
      </c>
      <c r="V599" s="4">
        <f t="shared" si="2905"/>
        <v>0</v>
      </c>
      <c r="W599" s="4">
        <f t="shared" si="2905"/>
        <v>11.1</v>
      </c>
      <c r="X599" s="4">
        <f t="shared" si="2905"/>
        <v>0</v>
      </c>
      <c r="Y599" s="4">
        <f t="shared" si="2905"/>
        <v>11.1</v>
      </c>
      <c r="Z599" s="4">
        <f t="shared" si="2905"/>
        <v>0</v>
      </c>
      <c r="AA599" s="4">
        <f t="shared" si="2905"/>
        <v>11.1</v>
      </c>
      <c r="AB599" s="4">
        <f t="shared" si="2905"/>
        <v>0</v>
      </c>
      <c r="AC599" s="4">
        <f t="shared" si="2905"/>
        <v>11.1</v>
      </c>
      <c r="AD599" s="4">
        <f>AD600</f>
        <v>12.7</v>
      </c>
      <c r="AE599" s="4">
        <f t="shared" ref="AE599:AN599" si="2906">AE600</f>
        <v>-1.8</v>
      </c>
      <c r="AF599" s="4">
        <f t="shared" si="2906"/>
        <v>10.899999999999999</v>
      </c>
      <c r="AG599" s="4">
        <f t="shared" si="2906"/>
        <v>0</v>
      </c>
      <c r="AH599" s="4">
        <f t="shared" si="2906"/>
        <v>10.899999999999999</v>
      </c>
      <c r="AI599" s="4">
        <f t="shared" si="2906"/>
        <v>0</v>
      </c>
      <c r="AJ599" s="4">
        <f t="shared" si="2906"/>
        <v>10.899999999999999</v>
      </c>
      <c r="AK599" s="4">
        <f t="shared" si="2906"/>
        <v>0</v>
      </c>
      <c r="AL599" s="4">
        <f t="shared" si="2906"/>
        <v>10.899999999999999</v>
      </c>
      <c r="AM599" s="4">
        <f t="shared" si="2906"/>
        <v>0</v>
      </c>
      <c r="AN599" s="4">
        <f t="shared" si="2906"/>
        <v>10.899999999999999</v>
      </c>
      <c r="AO599" s="95"/>
    </row>
    <row r="600" spans="1:41" ht="31.5" hidden="1" outlineLevel="7" x14ac:dyDescent="0.25">
      <c r="A600" s="103" t="s">
        <v>71</v>
      </c>
      <c r="B600" s="103" t="s">
        <v>11</v>
      </c>
      <c r="C600" s="17" t="s">
        <v>12</v>
      </c>
      <c r="D600" s="5">
        <v>324.5</v>
      </c>
      <c r="E600" s="5">
        <v>7.4</v>
      </c>
      <c r="F600" s="5">
        <f>SUM(D600:E600)</f>
        <v>331.9</v>
      </c>
      <c r="G600" s="5"/>
      <c r="H600" s="5">
        <f>SUM(F600:G600)</f>
        <v>331.9</v>
      </c>
      <c r="I600" s="5"/>
      <c r="J600" s="5">
        <f>SUM(H600:I600)</f>
        <v>331.9</v>
      </c>
      <c r="K600" s="5"/>
      <c r="L600" s="5">
        <f>SUM(J600:K600)</f>
        <v>331.9</v>
      </c>
      <c r="M600" s="5"/>
      <c r="N600" s="5">
        <f>SUM(L600:M600)</f>
        <v>331.9</v>
      </c>
      <c r="O600" s="5"/>
      <c r="P600" s="5">
        <f>SUM(N600:O600)</f>
        <v>331.9</v>
      </c>
      <c r="Q600" s="5">
        <v>12.7</v>
      </c>
      <c r="R600" s="5">
        <v>-1.6</v>
      </c>
      <c r="S600" s="5">
        <f>SUM(Q600:R600)</f>
        <v>11.1</v>
      </c>
      <c r="T600" s="5"/>
      <c r="U600" s="5">
        <f>SUM(S600:T600)</f>
        <v>11.1</v>
      </c>
      <c r="V600" s="5"/>
      <c r="W600" s="5">
        <f>SUM(U600:V600)</f>
        <v>11.1</v>
      </c>
      <c r="X600" s="5"/>
      <c r="Y600" s="5">
        <f>SUM(W600:X600)</f>
        <v>11.1</v>
      </c>
      <c r="Z600" s="5"/>
      <c r="AA600" s="5">
        <f>SUM(Y600:Z600)</f>
        <v>11.1</v>
      </c>
      <c r="AB600" s="5"/>
      <c r="AC600" s="5">
        <f>SUM(AA600:AB600)</f>
        <v>11.1</v>
      </c>
      <c r="AD600" s="5">
        <v>12.7</v>
      </c>
      <c r="AE600" s="5">
        <v>-1.8</v>
      </c>
      <c r="AF600" s="5">
        <f>SUM(AD600:AE600)</f>
        <v>10.899999999999999</v>
      </c>
      <c r="AG600" s="5"/>
      <c r="AH600" s="5">
        <f>SUM(AF600:AG600)</f>
        <v>10.899999999999999</v>
      </c>
      <c r="AI600" s="5"/>
      <c r="AJ600" s="5">
        <f>SUM(AH600:AI600)</f>
        <v>10.899999999999999</v>
      </c>
      <c r="AK600" s="5"/>
      <c r="AL600" s="5">
        <f>SUM(AJ600:AK600)</f>
        <v>10.899999999999999</v>
      </c>
      <c r="AM600" s="5"/>
      <c r="AN600" s="5">
        <f>SUM(AL600:AM600)</f>
        <v>10.899999999999999</v>
      </c>
      <c r="AO600" s="95"/>
    </row>
    <row r="601" spans="1:41" ht="15.75" hidden="1" outlineLevel="5" x14ac:dyDescent="0.25">
      <c r="A601" s="102" t="s">
        <v>111</v>
      </c>
      <c r="B601" s="102"/>
      <c r="C601" s="18" t="s">
        <v>112</v>
      </c>
      <c r="D601" s="4">
        <f>D602+D603</f>
        <v>5880.3</v>
      </c>
      <c r="E601" s="4">
        <f t="shared" ref="E601:L601" si="2907">E602+E603</f>
        <v>0</v>
      </c>
      <c r="F601" s="4">
        <f t="shared" si="2907"/>
        <v>5880.3</v>
      </c>
      <c r="G601" s="4">
        <f t="shared" si="2907"/>
        <v>0</v>
      </c>
      <c r="H601" s="4">
        <f t="shared" si="2907"/>
        <v>5880.3</v>
      </c>
      <c r="I601" s="4">
        <f t="shared" si="2907"/>
        <v>0</v>
      </c>
      <c r="J601" s="4">
        <f t="shared" si="2907"/>
        <v>5880.3</v>
      </c>
      <c r="K601" s="4">
        <f t="shared" si="2907"/>
        <v>0</v>
      </c>
      <c r="L601" s="4">
        <f t="shared" si="2907"/>
        <v>5880.3</v>
      </c>
      <c r="M601" s="4">
        <f t="shared" ref="M601:N601" si="2908">M602+M603</f>
        <v>0</v>
      </c>
      <c r="N601" s="4">
        <f t="shared" si="2908"/>
        <v>5880.3</v>
      </c>
      <c r="O601" s="4">
        <f t="shared" ref="O601:P601" si="2909">O602+O603</f>
        <v>0</v>
      </c>
      <c r="P601" s="4">
        <f t="shared" si="2909"/>
        <v>5880.3</v>
      </c>
      <c r="Q601" s="4">
        <f>Q602+Q603</f>
        <v>5880.3</v>
      </c>
      <c r="R601" s="4">
        <f t="shared" ref="R601:Y601" si="2910">R602+R603</f>
        <v>0</v>
      </c>
      <c r="S601" s="4">
        <f t="shared" si="2910"/>
        <v>5880.3</v>
      </c>
      <c r="T601" s="4">
        <f t="shared" si="2910"/>
        <v>0</v>
      </c>
      <c r="U601" s="4">
        <f t="shared" si="2910"/>
        <v>5880.3</v>
      </c>
      <c r="V601" s="4">
        <f t="shared" si="2910"/>
        <v>0</v>
      </c>
      <c r="W601" s="4">
        <f t="shared" si="2910"/>
        <v>5880.3</v>
      </c>
      <c r="X601" s="4">
        <f t="shared" si="2910"/>
        <v>0</v>
      </c>
      <c r="Y601" s="4">
        <f t="shared" si="2910"/>
        <v>5880.3</v>
      </c>
      <c r="Z601" s="4">
        <f t="shared" ref="Z601:AA601" si="2911">Z602+Z603</f>
        <v>0</v>
      </c>
      <c r="AA601" s="4">
        <f t="shared" si="2911"/>
        <v>5880.3</v>
      </c>
      <c r="AB601" s="4">
        <f t="shared" ref="AB601:AC601" si="2912">AB602+AB603</f>
        <v>0</v>
      </c>
      <c r="AC601" s="4">
        <f t="shared" si="2912"/>
        <v>5880.3</v>
      </c>
      <c r="AD601" s="4">
        <f>AD602+AD603</f>
        <v>5880.3</v>
      </c>
      <c r="AE601" s="4">
        <f t="shared" ref="AE601:AH601" si="2913">AE602+AE603</f>
        <v>0</v>
      </c>
      <c r="AF601" s="4">
        <f t="shared" si="2913"/>
        <v>5880.3</v>
      </c>
      <c r="AG601" s="4">
        <f t="shared" si="2913"/>
        <v>0</v>
      </c>
      <c r="AH601" s="4">
        <f t="shared" si="2913"/>
        <v>5880.3</v>
      </c>
      <c r="AI601" s="4">
        <f t="shared" ref="AI601:AN601" si="2914">AI602+AI603</f>
        <v>0</v>
      </c>
      <c r="AJ601" s="4">
        <f t="shared" si="2914"/>
        <v>5880.3</v>
      </c>
      <c r="AK601" s="4">
        <f t="shared" si="2914"/>
        <v>0</v>
      </c>
      <c r="AL601" s="4">
        <f t="shared" si="2914"/>
        <v>5880.3</v>
      </c>
      <c r="AM601" s="4">
        <f t="shared" si="2914"/>
        <v>0</v>
      </c>
      <c r="AN601" s="4">
        <f t="shared" si="2914"/>
        <v>5880.3</v>
      </c>
      <c r="AO601" s="95"/>
    </row>
    <row r="602" spans="1:41" ht="47.25" hidden="1" outlineLevel="7" x14ac:dyDescent="0.25">
      <c r="A602" s="103" t="s">
        <v>111</v>
      </c>
      <c r="B602" s="103" t="s">
        <v>8</v>
      </c>
      <c r="C602" s="17" t="s">
        <v>9</v>
      </c>
      <c r="D602" s="5">
        <v>5194.6000000000004</v>
      </c>
      <c r="E602" s="5"/>
      <c r="F602" s="5">
        <f t="shared" ref="F602:F603" si="2915">SUM(D602:E602)</f>
        <v>5194.6000000000004</v>
      </c>
      <c r="G602" s="5"/>
      <c r="H602" s="5">
        <f t="shared" ref="H602:H603" si="2916">SUM(F602:G602)</f>
        <v>5194.6000000000004</v>
      </c>
      <c r="I602" s="5"/>
      <c r="J602" s="5">
        <f t="shared" ref="J602:J603" si="2917">SUM(H602:I602)</f>
        <v>5194.6000000000004</v>
      </c>
      <c r="K602" s="5"/>
      <c r="L602" s="5">
        <f t="shared" ref="L602:L603" si="2918">SUM(J602:K602)</f>
        <v>5194.6000000000004</v>
      </c>
      <c r="M602" s="5"/>
      <c r="N602" s="5">
        <f t="shared" ref="N602:N603" si="2919">SUM(L602:M602)</f>
        <v>5194.6000000000004</v>
      </c>
      <c r="O602" s="5"/>
      <c r="P602" s="5">
        <f t="shared" ref="P602:P603" si="2920">SUM(N602:O602)</f>
        <v>5194.6000000000004</v>
      </c>
      <c r="Q602" s="5">
        <v>5194.6000000000004</v>
      </c>
      <c r="R602" s="5"/>
      <c r="S602" s="5">
        <f t="shared" ref="S602:S603" si="2921">SUM(Q602:R602)</f>
        <v>5194.6000000000004</v>
      </c>
      <c r="T602" s="5"/>
      <c r="U602" s="5">
        <f t="shared" ref="U602:U603" si="2922">SUM(S602:T602)</f>
        <v>5194.6000000000004</v>
      </c>
      <c r="V602" s="5"/>
      <c r="W602" s="5">
        <f t="shared" ref="W602:W603" si="2923">SUM(U602:V602)</f>
        <v>5194.6000000000004</v>
      </c>
      <c r="X602" s="5"/>
      <c r="Y602" s="5">
        <f t="shared" ref="Y602:Y603" si="2924">SUM(W602:X602)</f>
        <v>5194.6000000000004</v>
      </c>
      <c r="Z602" s="5"/>
      <c r="AA602" s="5">
        <f t="shared" ref="AA602:AA603" si="2925">SUM(Y602:Z602)</f>
        <v>5194.6000000000004</v>
      </c>
      <c r="AB602" s="5"/>
      <c r="AC602" s="5">
        <f t="shared" ref="AC602:AC603" si="2926">SUM(AA602:AB602)</f>
        <v>5194.6000000000004</v>
      </c>
      <c r="AD602" s="5">
        <v>5194.6000000000004</v>
      </c>
      <c r="AE602" s="5"/>
      <c r="AF602" s="5">
        <f t="shared" ref="AF602:AF603" si="2927">SUM(AD602:AE602)</f>
        <v>5194.6000000000004</v>
      </c>
      <c r="AG602" s="5"/>
      <c r="AH602" s="5">
        <f t="shared" ref="AH602:AH603" si="2928">SUM(AF602:AG602)</f>
        <v>5194.6000000000004</v>
      </c>
      <c r="AI602" s="5"/>
      <c r="AJ602" s="5">
        <f t="shared" ref="AJ602:AJ603" si="2929">SUM(AH602:AI602)</f>
        <v>5194.6000000000004</v>
      </c>
      <c r="AK602" s="5"/>
      <c r="AL602" s="5">
        <f t="shared" ref="AL602:AL603" si="2930">SUM(AJ602:AK602)</f>
        <v>5194.6000000000004</v>
      </c>
      <c r="AM602" s="5"/>
      <c r="AN602" s="5">
        <f t="shared" ref="AN602:AN603" si="2931">SUM(AL602:AM602)</f>
        <v>5194.6000000000004</v>
      </c>
      <c r="AO602" s="95"/>
    </row>
    <row r="603" spans="1:41" ht="31.5" hidden="1" outlineLevel="7" x14ac:dyDescent="0.25">
      <c r="A603" s="103" t="s">
        <v>111</v>
      </c>
      <c r="B603" s="103" t="s">
        <v>11</v>
      </c>
      <c r="C603" s="17" t="s">
        <v>12</v>
      </c>
      <c r="D603" s="5">
        <v>685.7</v>
      </c>
      <c r="E603" s="5"/>
      <c r="F603" s="5">
        <f t="shared" si="2915"/>
        <v>685.7</v>
      </c>
      <c r="G603" s="5"/>
      <c r="H603" s="5">
        <f t="shared" si="2916"/>
        <v>685.7</v>
      </c>
      <c r="I603" s="5"/>
      <c r="J603" s="5">
        <f t="shared" si="2917"/>
        <v>685.7</v>
      </c>
      <c r="K603" s="5"/>
      <c r="L603" s="5">
        <f t="shared" si="2918"/>
        <v>685.7</v>
      </c>
      <c r="M603" s="5"/>
      <c r="N603" s="5">
        <f t="shared" si="2919"/>
        <v>685.7</v>
      </c>
      <c r="O603" s="5"/>
      <c r="P603" s="5">
        <f t="shared" si="2920"/>
        <v>685.7</v>
      </c>
      <c r="Q603" s="5">
        <v>685.7</v>
      </c>
      <c r="R603" s="5"/>
      <c r="S603" s="5">
        <f t="shared" si="2921"/>
        <v>685.7</v>
      </c>
      <c r="T603" s="5"/>
      <c r="U603" s="5">
        <f t="shared" si="2922"/>
        <v>685.7</v>
      </c>
      <c r="V603" s="5"/>
      <c r="W603" s="5">
        <f t="shared" si="2923"/>
        <v>685.7</v>
      </c>
      <c r="X603" s="5"/>
      <c r="Y603" s="5">
        <f t="shared" si="2924"/>
        <v>685.7</v>
      </c>
      <c r="Z603" s="5"/>
      <c r="AA603" s="5">
        <f t="shared" si="2925"/>
        <v>685.7</v>
      </c>
      <c r="AB603" s="5"/>
      <c r="AC603" s="5">
        <f t="shared" si="2926"/>
        <v>685.7</v>
      </c>
      <c r="AD603" s="5">
        <v>685.7</v>
      </c>
      <c r="AE603" s="5"/>
      <c r="AF603" s="5">
        <f t="shared" si="2927"/>
        <v>685.7</v>
      </c>
      <c r="AG603" s="5"/>
      <c r="AH603" s="5">
        <f t="shared" si="2928"/>
        <v>685.7</v>
      </c>
      <c r="AI603" s="5"/>
      <c r="AJ603" s="5">
        <f t="shared" si="2929"/>
        <v>685.7</v>
      </c>
      <c r="AK603" s="5"/>
      <c r="AL603" s="5">
        <f t="shared" si="2930"/>
        <v>685.7</v>
      </c>
      <c r="AM603" s="5"/>
      <c r="AN603" s="5">
        <f t="shared" si="2931"/>
        <v>685.7</v>
      </c>
      <c r="AO603" s="95"/>
    </row>
    <row r="604" spans="1:41" ht="47.25" hidden="1" outlineLevel="4" x14ac:dyDescent="0.25">
      <c r="A604" s="102" t="s">
        <v>516</v>
      </c>
      <c r="B604" s="102"/>
      <c r="C604" s="18" t="s">
        <v>517</v>
      </c>
      <c r="D604" s="4">
        <f>D605+D609</f>
        <v>23109.000000000004</v>
      </c>
      <c r="E604" s="4">
        <f t="shared" ref="E604:L604" si="2932">E605+E609</f>
        <v>0</v>
      </c>
      <c r="F604" s="4">
        <f t="shared" si="2932"/>
        <v>23109.000000000004</v>
      </c>
      <c r="G604" s="4">
        <f t="shared" si="2932"/>
        <v>0</v>
      </c>
      <c r="H604" s="4">
        <f t="shared" si="2932"/>
        <v>23109.000000000004</v>
      </c>
      <c r="I604" s="4">
        <f t="shared" si="2932"/>
        <v>0</v>
      </c>
      <c r="J604" s="4">
        <f t="shared" si="2932"/>
        <v>23109.000000000004</v>
      </c>
      <c r="K604" s="4">
        <f t="shared" si="2932"/>
        <v>1.8</v>
      </c>
      <c r="L604" s="4">
        <f t="shared" si="2932"/>
        <v>23110.800000000003</v>
      </c>
      <c r="M604" s="4">
        <f t="shared" ref="M604:N604" si="2933">M605+M609</f>
        <v>0</v>
      </c>
      <c r="N604" s="4">
        <f t="shared" si="2933"/>
        <v>23110.800000000003</v>
      </c>
      <c r="O604" s="4">
        <f t="shared" ref="O604:P604" si="2934">O605+O609</f>
        <v>0</v>
      </c>
      <c r="P604" s="4">
        <f t="shared" si="2934"/>
        <v>23110.800000000003</v>
      </c>
      <c r="Q604" s="4">
        <f>Q605+Q609</f>
        <v>21598.9</v>
      </c>
      <c r="R604" s="4">
        <f t="shared" ref="R604:Y604" si="2935">R605+R609</f>
        <v>0</v>
      </c>
      <c r="S604" s="4">
        <f t="shared" si="2935"/>
        <v>21598.9</v>
      </c>
      <c r="T604" s="4">
        <f t="shared" si="2935"/>
        <v>0</v>
      </c>
      <c r="U604" s="4">
        <f t="shared" si="2935"/>
        <v>21598.9</v>
      </c>
      <c r="V604" s="4">
        <f t="shared" si="2935"/>
        <v>0</v>
      </c>
      <c r="W604" s="4">
        <f t="shared" si="2935"/>
        <v>21598.9</v>
      </c>
      <c r="X604" s="4">
        <f t="shared" si="2935"/>
        <v>0</v>
      </c>
      <c r="Y604" s="4">
        <f t="shared" si="2935"/>
        <v>21598.9</v>
      </c>
      <c r="Z604" s="4">
        <f t="shared" ref="Z604:AA604" si="2936">Z605+Z609</f>
        <v>0</v>
      </c>
      <c r="AA604" s="4">
        <f t="shared" si="2936"/>
        <v>21598.9</v>
      </c>
      <c r="AB604" s="4">
        <f t="shared" ref="AB604:AC604" si="2937">AB605+AB609</f>
        <v>0</v>
      </c>
      <c r="AC604" s="4">
        <f t="shared" si="2937"/>
        <v>21598.9</v>
      </c>
      <c r="AD604" s="4">
        <f>AD605+AD609</f>
        <v>21276.399999999998</v>
      </c>
      <c r="AE604" s="4">
        <f t="shared" ref="AE604:AH604" si="2938">AE605+AE609</f>
        <v>0</v>
      </c>
      <c r="AF604" s="4">
        <f t="shared" si="2938"/>
        <v>21276.399999999998</v>
      </c>
      <c r="AG604" s="4">
        <f t="shared" si="2938"/>
        <v>0</v>
      </c>
      <c r="AH604" s="4">
        <f t="shared" si="2938"/>
        <v>21276.399999999998</v>
      </c>
      <c r="AI604" s="4">
        <f t="shared" ref="AI604:AN604" si="2939">AI605+AI609</f>
        <v>0</v>
      </c>
      <c r="AJ604" s="4">
        <f t="shared" si="2939"/>
        <v>21276.399999999998</v>
      </c>
      <c r="AK604" s="4">
        <f t="shared" si="2939"/>
        <v>0</v>
      </c>
      <c r="AL604" s="4">
        <f t="shared" si="2939"/>
        <v>21276.399999999998</v>
      </c>
      <c r="AM604" s="4">
        <f t="shared" si="2939"/>
        <v>0</v>
      </c>
      <c r="AN604" s="4">
        <f t="shared" si="2939"/>
        <v>21276.399999999998</v>
      </c>
      <c r="AO604" s="95"/>
    </row>
    <row r="605" spans="1:41" ht="15.75" hidden="1" outlineLevel="5" x14ac:dyDescent="0.25">
      <c r="A605" s="102" t="s">
        <v>518</v>
      </c>
      <c r="B605" s="102"/>
      <c r="C605" s="18" t="s">
        <v>59</v>
      </c>
      <c r="D605" s="4">
        <f>D606+D607+D608</f>
        <v>23011.600000000002</v>
      </c>
      <c r="E605" s="4">
        <f t="shared" ref="E605:L605" si="2940">E606+E607+E608</f>
        <v>0</v>
      </c>
      <c r="F605" s="4">
        <f t="shared" si="2940"/>
        <v>23011.600000000002</v>
      </c>
      <c r="G605" s="4">
        <f t="shared" si="2940"/>
        <v>0</v>
      </c>
      <c r="H605" s="4">
        <f t="shared" si="2940"/>
        <v>23011.600000000002</v>
      </c>
      <c r="I605" s="4">
        <f t="shared" si="2940"/>
        <v>0</v>
      </c>
      <c r="J605" s="4">
        <f t="shared" si="2940"/>
        <v>23011.600000000002</v>
      </c>
      <c r="K605" s="4">
        <f t="shared" si="2940"/>
        <v>0</v>
      </c>
      <c r="L605" s="4">
        <f t="shared" si="2940"/>
        <v>23011.600000000002</v>
      </c>
      <c r="M605" s="4">
        <f t="shared" ref="M605:N605" si="2941">M606+M607+M608</f>
        <v>0</v>
      </c>
      <c r="N605" s="4">
        <f t="shared" si="2941"/>
        <v>23011.600000000002</v>
      </c>
      <c r="O605" s="4">
        <f t="shared" ref="O605:P605" si="2942">O606+O607+O608</f>
        <v>0</v>
      </c>
      <c r="P605" s="4">
        <f t="shared" si="2942"/>
        <v>23011.600000000002</v>
      </c>
      <c r="Q605" s="4">
        <f>Q606+Q607+Q608</f>
        <v>21498.800000000003</v>
      </c>
      <c r="R605" s="4">
        <f t="shared" ref="R605:Y605" si="2943">R606+R607+R608</f>
        <v>0</v>
      </c>
      <c r="S605" s="4">
        <f t="shared" si="2943"/>
        <v>21498.800000000003</v>
      </c>
      <c r="T605" s="4">
        <f t="shared" si="2943"/>
        <v>0</v>
      </c>
      <c r="U605" s="4">
        <f t="shared" si="2943"/>
        <v>21498.800000000003</v>
      </c>
      <c r="V605" s="4">
        <f t="shared" si="2943"/>
        <v>0</v>
      </c>
      <c r="W605" s="4">
        <f t="shared" si="2943"/>
        <v>21498.800000000003</v>
      </c>
      <c r="X605" s="4">
        <f t="shared" si="2943"/>
        <v>0</v>
      </c>
      <c r="Y605" s="4">
        <f t="shared" si="2943"/>
        <v>21498.800000000003</v>
      </c>
      <c r="Z605" s="4">
        <f t="shared" ref="Z605:AA605" si="2944">Z606+Z607+Z608</f>
        <v>0</v>
      </c>
      <c r="AA605" s="4">
        <f t="shared" si="2944"/>
        <v>21498.800000000003</v>
      </c>
      <c r="AB605" s="4">
        <f t="shared" ref="AB605:AC605" si="2945">AB606+AB607+AB608</f>
        <v>0</v>
      </c>
      <c r="AC605" s="4">
        <f t="shared" si="2945"/>
        <v>21498.800000000003</v>
      </c>
      <c r="AD605" s="4">
        <f>AD606+AD607+AD608</f>
        <v>21176.3</v>
      </c>
      <c r="AE605" s="4">
        <f t="shared" ref="AE605:AH605" si="2946">AE606+AE607+AE608</f>
        <v>0</v>
      </c>
      <c r="AF605" s="4">
        <f t="shared" si="2946"/>
        <v>21176.3</v>
      </c>
      <c r="AG605" s="4">
        <f t="shared" si="2946"/>
        <v>0</v>
      </c>
      <c r="AH605" s="4">
        <f t="shared" si="2946"/>
        <v>21176.3</v>
      </c>
      <c r="AI605" s="4">
        <f t="shared" ref="AI605:AN605" si="2947">AI606+AI607+AI608</f>
        <v>0</v>
      </c>
      <c r="AJ605" s="4">
        <f t="shared" si="2947"/>
        <v>21176.3</v>
      </c>
      <c r="AK605" s="4">
        <f t="shared" si="2947"/>
        <v>0</v>
      </c>
      <c r="AL605" s="4">
        <f t="shared" si="2947"/>
        <v>21176.3</v>
      </c>
      <c r="AM605" s="4">
        <f t="shared" si="2947"/>
        <v>0</v>
      </c>
      <c r="AN605" s="4">
        <f t="shared" si="2947"/>
        <v>21176.3</v>
      </c>
      <c r="AO605" s="95"/>
    </row>
    <row r="606" spans="1:41" ht="47.25" hidden="1" outlineLevel="7" x14ac:dyDescent="0.25">
      <c r="A606" s="103" t="s">
        <v>518</v>
      </c>
      <c r="B606" s="103" t="s">
        <v>8</v>
      </c>
      <c r="C606" s="17" t="s">
        <v>9</v>
      </c>
      <c r="D606" s="5">
        <v>19972.400000000001</v>
      </c>
      <c r="E606" s="5"/>
      <c r="F606" s="5">
        <f t="shared" ref="F606:F608" si="2948">SUM(D606:E606)</f>
        <v>19972.400000000001</v>
      </c>
      <c r="G606" s="5"/>
      <c r="H606" s="5">
        <f t="shared" ref="H606:H608" si="2949">SUM(F606:G606)</f>
        <v>19972.400000000001</v>
      </c>
      <c r="I606" s="5"/>
      <c r="J606" s="5">
        <f t="shared" ref="J606:J608" si="2950">SUM(H606:I606)</f>
        <v>19972.400000000001</v>
      </c>
      <c r="K606" s="5"/>
      <c r="L606" s="5">
        <f t="shared" ref="L606:L608" si="2951">SUM(J606:K606)</f>
        <v>19972.400000000001</v>
      </c>
      <c r="M606" s="5"/>
      <c r="N606" s="5">
        <f t="shared" ref="N606:N608" si="2952">SUM(L606:M606)</f>
        <v>19972.400000000001</v>
      </c>
      <c r="O606" s="5"/>
      <c r="P606" s="5">
        <f t="shared" ref="P606:P608" si="2953">SUM(N606:O606)</f>
        <v>19972.400000000001</v>
      </c>
      <c r="Q606" s="5">
        <v>18726.900000000001</v>
      </c>
      <c r="R606" s="5"/>
      <c r="S606" s="5">
        <f t="shared" ref="S606:S607" si="2954">SUM(Q606:R606)</f>
        <v>18726.900000000001</v>
      </c>
      <c r="T606" s="5"/>
      <c r="U606" s="5">
        <f t="shared" ref="U606:U608" si="2955">SUM(S606:T606)</f>
        <v>18726.900000000001</v>
      </c>
      <c r="V606" s="5"/>
      <c r="W606" s="5">
        <f t="shared" ref="W606:W608" si="2956">SUM(U606:V606)</f>
        <v>18726.900000000001</v>
      </c>
      <c r="X606" s="5"/>
      <c r="Y606" s="5">
        <f t="shared" ref="Y606:Y608" si="2957">SUM(W606:X606)</f>
        <v>18726.900000000001</v>
      </c>
      <c r="Z606" s="5"/>
      <c r="AA606" s="5">
        <f t="shared" ref="AA606:AA608" si="2958">SUM(Y606:Z606)</f>
        <v>18726.900000000001</v>
      </c>
      <c r="AB606" s="5"/>
      <c r="AC606" s="5">
        <f t="shared" ref="AC606:AC608" si="2959">SUM(AA606:AB606)</f>
        <v>18726.900000000001</v>
      </c>
      <c r="AD606" s="5">
        <v>18710.099999999999</v>
      </c>
      <c r="AE606" s="5"/>
      <c r="AF606" s="5">
        <f t="shared" ref="AF606:AF607" si="2960">SUM(AD606:AE606)</f>
        <v>18710.099999999999</v>
      </c>
      <c r="AG606" s="5"/>
      <c r="AH606" s="5">
        <f t="shared" ref="AH606:AH608" si="2961">SUM(AF606:AG606)</f>
        <v>18710.099999999999</v>
      </c>
      <c r="AI606" s="5"/>
      <c r="AJ606" s="5">
        <f t="shared" ref="AJ606:AJ608" si="2962">SUM(AH606:AI606)</f>
        <v>18710.099999999999</v>
      </c>
      <c r="AK606" s="5"/>
      <c r="AL606" s="5">
        <f t="shared" ref="AL606:AL608" si="2963">SUM(AJ606:AK606)</f>
        <v>18710.099999999999</v>
      </c>
      <c r="AM606" s="5"/>
      <c r="AN606" s="5">
        <f t="shared" ref="AN606:AN608" si="2964">SUM(AL606:AM606)</f>
        <v>18710.099999999999</v>
      </c>
      <c r="AO606" s="95"/>
    </row>
    <row r="607" spans="1:41" ht="31.5" hidden="1" outlineLevel="7" x14ac:dyDescent="0.25">
      <c r="A607" s="103" t="s">
        <v>518</v>
      </c>
      <c r="B607" s="103" t="s">
        <v>11</v>
      </c>
      <c r="C607" s="17" t="s">
        <v>12</v>
      </c>
      <c r="D607" s="5">
        <v>2960.7</v>
      </c>
      <c r="E607" s="5"/>
      <c r="F607" s="5">
        <f t="shared" si="2948"/>
        <v>2960.7</v>
      </c>
      <c r="G607" s="5"/>
      <c r="H607" s="5">
        <f t="shared" si="2949"/>
        <v>2960.7</v>
      </c>
      <c r="I607" s="5"/>
      <c r="J607" s="5">
        <f t="shared" si="2950"/>
        <v>2960.7</v>
      </c>
      <c r="K607" s="5"/>
      <c r="L607" s="5">
        <f t="shared" si="2951"/>
        <v>2960.7</v>
      </c>
      <c r="M607" s="5"/>
      <c r="N607" s="5">
        <f t="shared" si="2952"/>
        <v>2960.7</v>
      </c>
      <c r="O607" s="5"/>
      <c r="P607" s="5">
        <f t="shared" si="2953"/>
        <v>2960.7</v>
      </c>
      <c r="Q607" s="5">
        <v>2771.9</v>
      </c>
      <c r="R607" s="5"/>
      <c r="S607" s="5">
        <f t="shared" si="2954"/>
        <v>2771.9</v>
      </c>
      <c r="T607" s="5"/>
      <c r="U607" s="5">
        <f t="shared" si="2955"/>
        <v>2771.9</v>
      </c>
      <c r="V607" s="5"/>
      <c r="W607" s="5">
        <f t="shared" si="2956"/>
        <v>2771.9</v>
      </c>
      <c r="X607" s="5"/>
      <c r="Y607" s="5">
        <f t="shared" si="2957"/>
        <v>2771.9</v>
      </c>
      <c r="Z607" s="5"/>
      <c r="AA607" s="5">
        <f t="shared" si="2958"/>
        <v>2771.9</v>
      </c>
      <c r="AB607" s="5"/>
      <c r="AC607" s="5">
        <f t="shared" si="2959"/>
        <v>2771.9</v>
      </c>
      <c r="AD607" s="5">
        <v>2466.1999999999998</v>
      </c>
      <c r="AE607" s="5"/>
      <c r="AF607" s="5">
        <f t="shared" si="2960"/>
        <v>2466.1999999999998</v>
      </c>
      <c r="AG607" s="5"/>
      <c r="AH607" s="5">
        <f t="shared" si="2961"/>
        <v>2466.1999999999998</v>
      </c>
      <c r="AI607" s="5"/>
      <c r="AJ607" s="5">
        <f t="shared" si="2962"/>
        <v>2466.1999999999998</v>
      </c>
      <c r="AK607" s="5"/>
      <c r="AL607" s="5">
        <f t="shared" si="2963"/>
        <v>2466.1999999999998</v>
      </c>
      <c r="AM607" s="5"/>
      <c r="AN607" s="5">
        <f t="shared" si="2964"/>
        <v>2466.1999999999998</v>
      </c>
      <c r="AO607" s="95"/>
    </row>
    <row r="608" spans="1:41" ht="15.75" hidden="1" outlineLevel="7" x14ac:dyDescent="0.25">
      <c r="A608" s="103" t="s">
        <v>518</v>
      </c>
      <c r="B608" s="103" t="s">
        <v>27</v>
      </c>
      <c r="C608" s="17" t="s">
        <v>28</v>
      </c>
      <c r="D608" s="5">
        <v>78.5</v>
      </c>
      <c r="E608" s="5"/>
      <c r="F608" s="5">
        <f t="shared" si="2948"/>
        <v>78.5</v>
      </c>
      <c r="G608" s="5"/>
      <c r="H608" s="5">
        <f t="shared" si="2949"/>
        <v>78.5</v>
      </c>
      <c r="I608" s="5"/>
      <c r="J608" s="5">
        <f t="shared" si="2950"/>
        <v>78.5</v>
      </c>
      <c r="K608" s="5"/>
      <c r="L608" s="5">
        <f t="shared" si="2951"/>
        <v>78.5</v>
      </c>
      <c r="M608" s="5"/>
      <c r="N608" s="5">
        <f t="shared" si="2952"/>
        <v>78.5</v>
      </c>
      <c r="O608" s="5"/>
      <c r="P608" s="5">
        <f t="shared" si="2953"/>
        <v>78.5</v>
      </c>
      <c r="Q608" s="5"/>
      <c r="R608" s="5"/>
      <c r="S608" s="5"/>
      <c r="T608" s="5"/>
      <c r="U608" s="5">
        <f t="shared" si="2955"/>
        <v>0</v>
      </c>
      <c r="V608" s="5"/>
      <c r="W608" s="5">
        <f t="shared" si="2956"/>
        <v>0</v>
      </c>
      <c r="X608" s="5"/>
      <c r="Y608" s="5">
        <f t="shared" si="2957"/>
        <v>0</v>
      </c>
      <c r="Z608" s="5"/>
      <c r="AA608" s="5">
        <f t="shared" si="2958"/>
        <v>0</v>
      </c>
      <c r="AB608" s="5"/>
      <c r="AC608" s="5">
        <f t="shared" si="2959"/>
        <v>0</v>
      </c>
      <c r="AD608" s="5"/>
      <c r="AE608" s="5"/>
      <c r="AF608" s="5"/>
      <c r="AG608" s="5"/>
      <c r="AH608" s="5">
        <f t="shared" si="2961"/>
        <v>0</v>
      </c>
      <c r="AI608" s="5"/>
      <c r="AJ608" s="5">
        <f t="shared" si="2962"/>
        <v>0</v>
      </c>
      <c r="AK608" s="5"/>
      <c r="AL608" s="5">
        <f t="shared" si="2963"/>
        <v>0</v>
      </c>
      <c r="AM608" s="5"/>
      <c r="AN608" s="5">
        <f t="shared" si="2964"/>
        <v>0</v>
      </c>
      <c r="AO608" s="95"/>
    </row>
    <row r="609" spans="1:41" ht="47.25" hidden="1" outlineLevel="5" x14ac:dyDescent="0.25">
      <c r="A609" s="102" t="s">
        <v>519</v>
      </c>
      <c r="B609" s="102"/>
      <c r="C609" s="18" t="s">
        <v>520</v>
      </c>
      <c r="D609" s="4">
        <f>D610</f>
        <v>97.4</v>
      </c>
      <c r="E609" s="4">
        <f t="shared" ref="E609:P609" si="2965">E610</f>
        <v>0</v>
      </c>
      <c r="F609" s="4">
        <f t="shared" si="2965"/>
        <v>97.4</v>
      </c>
      <c r="G609" s="4">
        <f t="shared" si="2965"/>
        <v>0</v>
      </c>
      <c r="H609" s="4">
        <f t="shared" si="2965"/>
        <v>97.4</v>
      </c>
      <c r="I609" s="4">
        <f t="shared" si="2965"/>
        <v>0</v>
      </c>
      <c r="J609" s="4">
        <f t="shared" si="2965"/>
        <v>97.4</v>
      </c>
      <c r="K609" s="4">
        <f t="shared" si="2965"/>
        <v>1.8</v>
      </c>
      <c r="L609" s="4">
        <f t="shared" si="2965"/>
        <v>99.2</v>
      </c>
      <c r="M609" s="4">
        <f t="shared" si="2965"/>
        <v>0</v>
      </c>
      <c r="N609" s="4">
        <f t="shared" si="2965"/>
        <v>99.2</v>
      </c>
      <c r="O609" s="4">
        <f t="shared" si="2965"/>
        <v>0</v>
      </c>
      <c r="P609" s="4">
        <f t="shared" si="2965"/>
        <v>99.2</v>
      </c>
      <c r="Q609" s="4">
        <f>Q610</f>
        <v>100.1</v>
      </c>
      <c r="R609" s="4">
        <f t="shared" ref="R609:AC609" si="2966">R610</f>
        <v>0</v>
      </c>
      <c r="S609" s="4">
        <f t="shared" si="2966"/>
        <v>100.1</v>
      </c>
      <c r="T609" s="4">
        <f t="shared" si="2966"/>
        <v>0</v>
      </c>
      <c r="U609" s="4">
        <f t="shared" si="2966"/>
        <v>100.1</v>
      </c>
      <c r="V609" s="4">
        <f t="shared" si="2966"/>
        <v>0</v>
      </c>
      <c r="W609" s="4">
        <f t="shared" si="2966"/>
        <v>100.1</v>
      </c>
      <c r="X609" s="4">
        <f t="shared" si="2966"/>
        <v>0</v>
      </c>
      <c r="Y609" s="4">
        <f t="shared" si="2966"/>
        <v>100.1</v>
      </c>
      <c r="Z609" s="4">
        <f t="shared" si="2966"/>
        <v>0</v>
      </c>
      <c r="AA609" s="4">
        <f t="shared" si="2966"/>
        <v>100.1</v>
      </c>
      <c r="AB609" s="4">
        <f t="shared" si="2966"/>
        <v>0</v>
      </c>
      <c r="AC609" s="4">
        <f t="shared" si="2966"/>
        <v>100.1</v>
      </c>
      <c r="AD609" s="4">
        <f>AD610</f>
        <v>100.1</v>
      </c>
      <c r="AE609" s="4">
        <f t="shared" ref="AE609:AN609" si="2967">AE610</f>
        <v>0</v>
      </c>
      <c r="AF609" s="4">
        <f t="shared" si="2967"/>
        <v>100.1</v>
      </c>
      <c r="AG609" s="4">
        <f t="shared" si="2967"/>
        <v>0</v>
      </c>
      <c r="AH609" s="4">
        <f t="shared" si="2967"/>
        <v>100.1</v>
      </c>
      <c r="AI609" s="4">
        <f t="shared" si="2967"/>
        <v>0</v>
      </c>
      <c r="AJ609" s="4">
        <f t="shared" si="2967"/>
        <v>100.1</v>
      </c>
      <c r="AK609" s="4">
        <f t="shared" si="2967"/>
        <v>0</v>
      </c>
      <c r="AL609" s="4">
        <f t="shared" si="2967"/>
        <v>100.1</v>
      </c>
      <c r="AM609" s="4">
        <f t="shared" si="2967"/>
        <v>0</v>
      </c>
      <c r="AN609" s="4">
        <f t="shared" si="2967"/>
        <v>100.1</v>
      </c>
      <c r="AO609" s="95"/>
    </row>
    <row r="610" spans="1:41" ht="47.25" hidden="1" outlineLevel="7" x14ac:dyDescent="0.25">
      <c r="A610" s="103" t="s">
        <v>519</v>
      </c>
      <c r="B610" s="103" t="s">
        <v>8</v>
      </c>
      <c r="C610" s="17" t="s">
        <v>9</v>
      </c>
      <c r="D610" s="5">
        <v>97.4</v>
      </c>
      <c r="E610" s="5"/>
      <c r="F610" s="5">
        <f t="shared" ref="F610" si="2968">SUM(D610:E610)</f>
        <v>97.4</v>
      </c>
      <c r="G610" s="5"/>
      <c r="H610" s="5">
        <f t="shared" ref="H610" si="2969">SUM(F610:G610)</f>
        <v>97.4</v>
      </c>
      <c r="I610" s="5"/>
      <c r="J610" s="5">
        <f t="shared" ref="J610" si="2970">SUM(H610:I610)</f>
        <v>97.4</v>
      </c>
      <c r="K610" s="5">
        <v>1.8</v>
      </c>
      <c r="L610" s="5">
        <f t="shared" ref="L610" si="2971">SUM(J610:K610)</f>
        <v>99.2</v>
      </c>
      <c r="M610" s="5"/>
      <c r="N610" s="5">
        <f t="shared" ref="N610" si="2972">SUM(L610:M610)</f>
        <v>99.2</v>
      </c>
      <c r="O610" s="5"/>
      <c r="P610" s="5">
        <f t="shared" ref="P610" si="2973">SUM(N610:O610)</f>
        <v>99.2</v>
      </c>
      <c r="Q610" s="5">
        <v>100.1</v>
      </c>
      <c r="R610" s="5"/>
      <c r="S610" s="5">
        <f t="shared" ref="S610" si="2974">SUM(Q610:R610)</f>
        <v>100.1</v>
      </c>
      <c r="T610" s="5"/>
      <c r="U610" s="5">
        <f t="shared" ref="U610" si="2975">SUM(S610:T610)</f>
        <v>100.1</v>
      </c>
      <c r="V610" s="5"/>
      <c r="W610" s="5">
        <f t="shared" ref="W610" si="2976">SUM(U610:V610)</f>
        <v>100.1</v>
      </c>
      <c r="X610" s="5"/>
      <c r="Y610" s="5">
        <f t="shared" ref="Y610" si="2977">SUM(W610:X610)</f>
        <v>100.1</v>
      </c>
      <c r="Z610" s="5"/>
      <c r="AA610" s="5">
        <f t="shared" ref="AA610" si="2978">SUM(Y610:Z610)</f>
        <v>100.1</v>
      </c>
      <c r="AB610" s="5"/>
      <c r="AC610" s="5">
        <f t="shared" ref="AC610" si="2979">SUM(AA610:AB610)</f>
        <v>100.1</v>
      </c>
      <c r="AD610" s="5">
        <v>100.1</v>
      </c>
      <c r="AE610" s="5"/>
      <c r="AF610" s="5">
        <f t="shared" ref="AF610" si="2980">SUM(AD610:AE610)</f>
        <v>100.1</v>
      </c>
      <c r="AG610" s="5"/>
      <c r="AH610" s="5">
        <f t="shared" ref="AH610" si="2981">SUM(AF610:AG610)</f>
        <v>100.1</v>
      </c>
      <c r="AI610" s="5"/>
      <c r="AJ610" s="5">
        <f t="shared" ref="AJ610" si="2982">SUM(AH610:AI610)</f>
        <v>100.1</v>
      </c>
      <c r="AK610" s="5"/>
      <c r="AL610" s="5">
        <f t="shared" ref="AL610" si="2983">SUM(AJ610:AK610)</f>
        <v>100.1</v>
      </c>
      <c r="AM610" s="5"/>
      <c r="AN610" s="5">
        <f t="shared" ref="AN610" si="2984">SUM(AL610:AM610)</f>
        <v>100.1</v>
      </c>
      <c r="AO610" s="95"/>
    </row>
    <row r="611" spans="1:41" ht="34.5" customHeight="1" outlineLevel="4" collapsed="1" x14ac:dyDescent="0.25">
      <c r="A611" s="102" t="s">
        <v>113</v>
      </c>
      <c r="B611" s="102"/>
      <c r="C611" s="18" t="s">
        <v>114</v>
      </c>
      <c r="D611" s="4">
        <f>D618+D622+D620+D612+D616</f>
        <v>132929.5</v>
      </c>
      <c r="E611" s="4">
        <f t="shared" ref="E611:AH611" si="2985">E618+E622+E620+E612+E616</f>
        <v>0</v>
      </c>
      <c r="F611" s="4">
        <f t="shared" si="2985"/>
        <v>132929.5</v>
      </c>
      <c r="G611" s="4">
        <f t="shared" si="2985"/>
        <v>0</v>
      </c>
      <c r="H611" s="4">
        <f t="shared" si="2985"/>
        <v>132929.5</v>
      </c>
      <c r="I611" s="4">
        <f t="shared" si="2985"/>
        <v>0</v>
      </c>
      <c r="J611" s="4">
        <f t="shared" si="2985"/>
        <v>132929.5</v>
      </c>
      <c r="K611" s="4">
        <f t="shared" ref="K611:L611" si="2986">K618+K622+K620+K612+K616</f>
        <v>0</v>
      </c>
      <c r="L611" s="4">
        <f t="shared" si="2986"/>
        <v>132929.5</v>
      </c>
      <c r="M611" s="4">
        <f t="shared" ref="M611:N611" si="2987">M618+M622+M620+M612+M616</f>
        <v>-5113.9396699999998</v>
      </c>
      <c r="N611" s="4">
        <f t="shared" si="2987"/>
        <v>127815.56032999999</v>
      </c>
      <c r="O611" s="4">
        <f t="shared" ref="O611:P611" si="2988">O618+O622+O620+O612+O616</f>
        <v>75</v>
      </c>
      <c r="P611" s="4">
        <f t="shared" si="2988"/>
        <v>127890.56032999999</v>
      </c>
      <c r="Q611" s="4">
        <f t="shared" si="2985"/>
        <v>123235</v>
      </c>
      <c r="R611" s="4">
        <f t="shared" si="2985"/>
        <v>0</v>
      </c>
      <c r="S611" s="4">
        <f t="shared" si="2985"/>
        <v>123235</v>
      </c>
      <c r="T611" s="4">
        <f t="shared" si="2985"/>
        <v>0</v>
      </c>
      <c r="U611" s="4">
        <f t="shared" si="2985"/>
        <v>123235</v>
      </c>
      <c r="V611" s="4">
        <f t="shared" si="2985"/>
        <v>0</v>
      </c>
      <c r="W611" s="4">
        <f t="shared" si="2985"/>
        <v>123235</v>
      </c>
      <c r="X611" s="4">
        <f t="shared" si="2985"/>
        <v>0</v>
      </c>
      <c r="Y611" s="4">
        <f t="shared" si="2985"/>
        <v>123235</v>
      </c>
      <c r="Z611" s="4">
        <f t="shared" ref="Z611:AA611" si="2989">Z618+Z622+Z620+Z612+Z616</f>
        <v>0</v>
      </c>
      <c r="AA611" s="4">
        <f t="shared" si="2989"/>
        <v>123235</v>
      </c>
      <c r="AB611" s="4">
        <f t="shared" ref="AB611:AC611" si="2990">AB618+AB622+AB620+AB612+AB616</f>
        <v>0</v>
      </c>
      <c r="AC611" s="4">
        <f t="shared" si="2990"/>
        <v>123235</v>
      </c>
      <c r="AD611" s="4">
        <f t="shared" si="2985"/>
        <v>123144.79999999999</v>
      </c>
      <c r="AE611" s="4">
        <f t="shared" si="2985"/>
        <v>0</v>
      </c>
      <c r="AF611" s="4">
        <f t="shared" si="2985"/>
        <v>123144.79999999999</v>
      </c>
      <c r="AG611" s="4">
        <f t="shared" si="2985"/>
        <v>0</v>
      </c>
      <c r="AH611" s="4">
        <f t="shared" si="2985"/>
        <v>123144.79999999999</v>
      </c>
      <c r="AI611" s="4">
        <f t="shared" ref="AI611:AN611" si="2991">AI618+AI622+AI620+AI612+AI616</f>
        <v>0</v>
      </c>
      <c r="AJ611" s="4">
        <f t="shared" si="2991"/>
        <v>123144.79999999999</v>
      </c>
      <c r="AK611" s="4">
        <f t="shared" si="2991"/>
        <v>0</v>
      </c>
      <c r="AL611" s="4">
        <f t="shared" si="2991"/>
        <v>123144.79999999999</v>
      </c>
      <c r="AM611" s="4">
        <f t="shared" si="2991"/>
        <v>0</v>
      </c>
      <c r="AN611" s="4">
        <f t="shared" si="2991"/>
        <v>123144.79999999999</v>
      </c>
      <c r="AO611" s="95"/>
    </row>
    <row r="612" spans="1:41" ht="15.75" hidden="1" outlineLevel="5" x14ac:dyDescent="0.25">
      <c r="A612" s="102" t="s">
        <v>521</v>
      </c>
      <c r="B612" s="102"/>
      <c r="C612" s="18" t="s">
        <v>134</v>
      </c>
      <c r="D612" s="4">
        <f>D613+D614+D615</f>
        <v>66765.5</v>
      </c>
      <c r="E612" s="4">
        <f t="shared" ref="E612:L612" si="2992">E613+E614+E615</f>
        <v>0</v>
      </c>
      <c r="F612" s="4">
        <f t="shared" si="2992"/>
        <v>66765.5</v>
      </c>
      <c r="G612" s="4">
        <f t="shared" si="2992"/>
        <v>0</v>
      </c>
      <c r="H612" s="4">
        <f t="shared" si="2992"/>
        <v>66765.5</v>
      </c>
      <c r="I612" s="4">
        <f t="shared" si="2992"/>
        <v>0</v>
      </c>
      <c r="J612" s="4">
        <f t="shared" si="2992"/>
        <v>66765.5</v>
      </c>
      <c r="K612" s="4">
        <f t="shared" si="2992"/>
        <v>0</v>
      </c>
      <c r="L612" s="4">
        <f t="shared" si="2992"/>
        <v>66765.5</v>
      </c>
      <c r="M612" s="4">
        <f t="shared" ref="M612:N612" si="2993">M613+M614+M615</f>
        <v>-660</v>
      </c>
      <c r="N612" s="4">
        <f t="shared" si="2993"/>
        <v>66105.5</v>
      </c>
      <c r="O612" s="4">
        <f t="shared" ref="O612:P612" si="2994">O613+O614+O615</f>
        <v>0</v>
      </c>
      <c r="P612" s="4">
        <f t="shared" si="2994"/>
        <v>66105.5</v>
      </c>
      <c r="Q612" s="4">
        <f>Q613+Q614+Q615</f>
        <v>63727.4</v>
      </c>
      <c r="R612" s="4">
        <f t="shared" ref="R612:Y612" si="2995">R613+R614+R615</f>
        <v>0</v>
      </c>
      <c r="S612" s="4">
        <f t="shared" si="2995"/>
        <v>63727.4</v>
      </c>
      <c r="T612" s="4">
        <f t="shared" si="2995"/>
        <v>0</v>
      </c>
      <c r="U612" s="4">
        <f t="shared" si="2995"/>
        <v>63727.4</v>
      </c>
      <c r="V612" s="4">
        <f t="shared" si="2995"/>
        <v>0</v>
      </c>
      <c r="W612" s="4">
        <f t="shared" si="2995"/>
        <v>63727.4</v>
      </c>
      <c r="X612" s="4">
        <f t="shared" si="2995"/>
        <v>0</v>
      </c>
      <c r="Y612" s="4">
        <f t="shared" si="2995"/>
        <v>63727.4</v>
      </c>
      <c r="Z612" s="4">
        <f t="shared" ref="Z612:AA612" si="2996">Z613+Z614+Z615</f>
        <v>0</v>
      </c>
      <c r="AA612" s="4">
        <f t="shared" si="2996"/>
        <v>63727.4</v>
      </c>
      <c r="AB612" s="4">
        <f t="shared" ref="AB612:AC612" si="2997">AB613+AB614+AB615</f>
        <v>0</v>
      </c>
      <c r="AC612" s="4">
        <f t="shared" si="2997"/>
        <v>63727.4</v>
      </c>
      <c r="AD612" s="4">
        <f>AD613+AD614+AD615</f>
        <v>61123.6</v>
      </c>
      <c r="AE612" s="4">
        <f t="shared" ref="AE612:AH612" si="2998">AE613+AE614+AE615</f>
        <v>0</v>
      </c>
      <c r="AF612" s="4">
        <f t="shared" si="2998"/>
        <v>61123.6</v>
      </c>
      <c r="AG612" s="4">
        <f t="shared" si="2998"/>
        <v>0</v>
      </c>
      <c r="AH612" s="4">
        <f t="shared" si="2998"/>
        <v>61123.6</v>
      </c>
      <c r="AI612" s="4">
        <f t="shared" ref="AI612:AN612" si="2999">AI613+AI614+AI615</f>
        <v>0</v>
      </c>
      <c r="AJ612" s="4">
        <f t="shared" si="2999"/>
        <v>61123.6</v>
      </c>
      <c r="AK612" s="4">
        <f t="shared" si="2999"/>
        <v>0</v>
      </c>
      <c r="AL612" s="4">
        <f t="shared" si="2999"/>
        <v>61123.6</v>
      </c>
      <c r="AM612" s="4">
        <f t="shared" si="2999"/>
        <v>0</v>
      </c>
      <c r="AN612" s="4">
        <f t="shared" si="2999"/>
        <v>61123.6</v>
      </c>
      <c r="AO612" s="95"/>
    </row>
    <row r="613" spans="1:41" ht="47.25" hidden="1" outlineLevel="7" x14ac:dyDescent="0.25">
      <c r="A613" s="103" t="s">
        <v>521</v>
      </c>
      <c r="B613" s="103" t="s">
        <v>8</v>
      </c>
      <c r="C613" s="17" t="s">
        <v>9</v>
      </c>
      <c r="D613" s="5">
        <v>60426.1</v>
      </c>
      <c r="E613" s="5"/>
      <c r="F613" s="5">
        <f t="shared" ref="F613:F615" si="3000">SUM(D613:E613)</f>
        <v>60426.1</v>
      </c>
      <c r="G613" s="5"/>
      <c r="H613" s="5">
        <f t="shared" ref="H613:H615" si="3001">SUM(F613:G613)</f>
        <v>60426.1</v>
      </c>
      <c r="I613" s="5"/>
      <c r="J613" s="5">
        <f t="shared" ref="J613:J615" si="3002">SUM(H613:I613)</f>
        <v>60426.1</v>
      </c>
      <c r="K613" s="5"/>
      <c r="L613" s="5">
        <f t="shared" ref="L613:L615" si="3003">SUM(J613:K613)</f>
        <v>60426.1</v>
      </c>
      <c r="M613" s="5"/>
      <c r="N613" s="5">
        <f t="shared" ref="N613:N615" si="3004">SUM(L613:M613)</f>
        <v>60426.1</v>
      </c>
      <c r="O613" s="5"/>
      <c r="P613" s="5">
        <f t="shared" ref="P613:P615" si="3005">SUM(N613:O613)</f>
        <v>60426.1</v>
      </c>
      <c r="Q613" s="5">
        <v>57388</v>
      </c>
      <c r="R613" s="5"/>
      <c r="S613" s="5">
        <f t="shared" ref="S613:S615" si="3006">SUM(Q613:R613)</f>
        <v>57388</v>
      </c>
      <c r="T613" s="5"/>
      <c r="U613" s="5">
        <f t="shared" ref="U613:U615" si="3007">SUM(S613:T613)</f>
        <v>57388</v>
      </c>
      <c r="V613" s="5"/>
      <c r="W613" s="5">
        <f t="shared" ref="W613:W615" si="3008">SUM(U613:V613)</f>
        <v>57388</v>
      </c>
      <c r="X613" s="5"/>
      <c r="Y613" s="5">
        <f t="shared" ref="Y613:Y615" si="3009">SUM(W613:X613)</f>
        <v>57388</v>
      </c>
      <c r="Z613" s="5"/>
      <c r="AA613" s="5">
        <f t="shared" ref="AA613:AA615" si="3010">SUM(Y613:Z613)</f>
        <v>57388</v>
      </c>
      <c r="AB613" s="5"/>
      <c r="AC613" s="5">
        <f t="shared" ref="AC613:AC615" si="3011">SUM(AA613:AB613)</f>
        <v>57388</v>
      </c>
      <c r="AD613" s="5">
        <v>55090</v>
      </c>
      <c r="AE613" s="5"/>
      <c r="AF613" s="5">
        <f t="shared" ref="AF613:AF615" si="3012">SUM(AD613:AE613)</f>
        <v>55090</v>
      </c>
      <c r="AG613" s="5"/>
      <c r="AH613" s="5">
        <f t="shared" ref="AH613:AH615" si="3013">SUM(AF613:AG613)</f>
        <v>55090</v>
      </c>
      <c r="AI613" s="5"/>
      <c r="AJ613" s="5">
        <f t="shared" ref="AJ613:AJ615" si="3014">SUM(AH613:AI613)</f>
        <v>55090</v>
      </c>
      <c r="AK613" s="5"/>
      <c r="AL613" s="5">
        <f t="shared" ref="AL613:AL615" si="3015">SUM(AJ613:AK613)</f>
        <v>55090</v>
      </c>
      <c r="AM613" s="5"/>
      <c r="AN613" s="5">
        <f t="shared" ref="AN613:AN615" si="3016">SUM(AL613:AM613)</f>
        <v>55090</v>
      </c>
      <c r="AO613" s="95"/>
    </row>
    <row r="614" spans="1:41" ht="31.5" hidden="1" outlineLevel="7" x14ac:dyDescent="0.25">
      <c r="A614" s="103" t="s">
        <v>521</v>
      </c>
      <c r="B614" s="103" t="s">
        <v>11</v>
      </c>
      <c r="C614" s="17" t="s">
        <v>12</v>
      </c>
      <c r="D614" s="5">
        <f>6130.8+100</f>
        <v>6230.8</v>
      </c>
      <c r="E614" s="5"/>
      <c r="F614" s="5">
        <f t="shared" si="3000"/>
        <v>6230.8</v>
      </c>
      <c r="G614" s="5"/>
      <c r="H614" s="5">
        <f t="shared" si="3001"/>
        <v>6230.8</v>
      </c>
      <c r="I614" s="5"/>
      <c r="J614" s="5">
        <f t="shared" si="3002"/>
        <v>6230.8</v>
      </c>
      <c r="K614" s="5"/>
      <c r="L614" s="5">
        <f t="shared" si="3003"/>
        <v>6230.8</v>
      </c>
      <c r="M614" s="5">
        <v>-660</v>
      </c>
      <c r="N614" s="5">
        <f t="shared" si="3004"/>
        <v>5570.8</v>
      </c>
      <c r="O614" s="5"/>
      <c r="P614" s="5">
        <f t="shared" si="3005"/>
        <v>5570.8</v>
      </c>
      <c r="Q614" s="5">
        <f>6130.8+100</f>
        <v>6230.8</v>
      </c>
      <c r="R614" s="5"/>
      <c r="S614" s="5">
        <f t="shared" si="3006"/>
        <v>6230.8</v>
      </c>
      <c r="T614" s="5"/>
      <c r="U614" s="5">
        <f t="shared" si="3007"/>
        <v>6230.8</v>
      </c>
      <c r="V614" s="5"/>
      <c r="W614" s="5">
        <f t="shared" si="3008"/>
        <v>6230.8</v>
      </c>
      <c r="X614" s="5"/>
      <c r="Y614" s="5">
        <f t="shared" si="3009"/>
        <v>6230.8</v>
      </c>
      <c r="Z614" s="5"/>
      <c r="AA614" s="5">
        <f t="shared" si="3010"/>
        <v>6230.8</v>
      </c>
      <c r="AB614" s="5"/>
      <c r="AC614" s="5">
        <f t="shared" si="3011"/>
        <v>6230.8</v>
      </c>
      <c r="AD614" s="5">
        <f>5825+100</f>
        <v>5925</v>
      </c>
      <c r="AE614" s="5"/>
      <c r="AF614" s="5">
        <f t="shared" si="3012"/>
        <v>5925</v>
      </c>
      <c r="AG614" s="5"/>
      <c r="AH614" s="5">
        <f t="shared" si="3013"/>
        <v>5925</v>
      </c>
      <c r="AI614" s="5"/>
      <c r="AJ614" s="5">
        <f t="shared" si="3014"/>
        <v>5925</v>
      </c>
      <c r="AK614" s="5"/>
      <c r="AL614" s="5">
        <f t="shared" si="3015"/>
        <v>5925</v>
      </c>
      <c r="AM614" s="5"/>
      <c r="AN614" s="5">
        <f t="shared" si="3016"/>
        <v>5925</v>
      </c>
      <c r="AO614" s="95"/>
    </row>
    <row r="615" spans="1:41" ht="15.75" hidden="1" outlineLevel="7" x14ac:dyDescent="0.25">
      <c r="A615" s="103" t="s">
        <v>521</v>
      </c>
      <c r="B615" s="103" t="s">
        <v>27</v>
      </c>
      <c r="C615" s="17" t="s">
        <v>28</v>
      </c>
      <c r="D615" s="5">
        <v>108.6</v>
      </c>
      <c r="E615" s="5"/>
      <c r="F615" s="5">
        <f t="shared" si="3000"/>
        <v>108.6</v>
      </c>
      <c r="G615" s="5"/>
      <c r="H615" s="5">
        <f t="shared" si="3001"/>
        <v>108.6</v>
      </c>
      <c r="I615" s="5"/>
      <c r="J615" s="5">
        <f t="shared" si="3002"/>
        <v>108.6</v>
      </c>
      <c r="K615" s="5"/>
      <c r="L615" s="5">
        <f t="shared" si="3003"/>
        <v>108.6</v>
      </c>
      <c r="M615" s="5"/>
      <c r="N615" s="5">
        <f t="shared" si="3004"/>
        <v>108.6</v>
      </c>
      <c r="O615" s="5"/>
      <c r="P615" s="5">
        <f t="shared" si="3005"/>
        <v>108.6</v>
      </c>
      <c r="Q615" s="5">
        <v>108.6</v>
      </c>
      <c r="R615" s="5"/>
      <c r="S615" s="5">
        <f t="shared" si="3006"/>
        <v>108.6</v>
      </c>
      <c r="T615" s="5"/>
      <c r="U615" s="5">
        <f t="shared" si="3007"/>
        <v>108.6</v>
      </c>
      <c r="V615" s="5"/>
      <c r="W615" s="5">
        <f t="shared" si="3008"/>
        <v>108.6</v>
      </c>
      <c r="X615" s="5"/>
      <c r="Y615" s="5">
        <f t="shared" si="3009"/>
        <v>108.6</v>
      </c>
      <c r="Z615" s="5"/>
      <c r="AA615" s="5">
        <f t="shared" si="3010"/>
        <v>108.6</v>
      </c>
      <c r="AB615" s="5"/>
      <c r="AC615" s="5">
        <f t="shared" si="3011"/>
        <v>108.6</v>
      </c>
      <c r="AD615" s="5">
        <v>108.6</v>
      </c>
      <c r="AE615" s="5"/>
      <c r="AF615" s="5">
        <f t="shared" si="3012"/>
        <v>108.6</v>
      </c>
      <c r="AG615" s="5"/>
      <c r="AH615" s="5">
        <f t="shared" si="3013"/>
        <v>108.6</v>
      </c>
      <c r="AI615" s="5"/>
      <c r="AJ615" s="5">
        <f t="shared" si="3014"/>
        <v>108.6</v>
      </c>
      <c r="AK615" s="5"/>
      <c r="AL615" s="5">
        <f t="shared" si="3015"/>
        <v>108.6</v>
      </c>
      <c r="AM615" s="5"/>
      <c r="AN615" s="5">
        <f t="shared" si="3016"/>
        <v>108.6</v>
      </c>
      <c r="AO615" s="95"/>
    </row>
    <row r="616" spans="1:41" ht="15.75" hidden="1" outlineLevel="5" x14ac:dyDescent="0.25">
      <c r="A616" s="102" t="s">
        <v>295</v>
      </c>
      <c r="B616" s="102"/>
      <c r="C616" s="18" t="s">
        <v>296</v>
      </c>
      <c r="D616" s="4">
        <f t="shared" ref="D616:AN616" si="3017">D617</f>
        <v>11926.4</v>
      </c>
      <c r="E616" s="4">
        <f t="shared" si="3017"/>
        <v>0</v>
      </c>
      <c r="F616" s="4">
        <f t="shared" si="3017"/>
        <v>11926.4</v>
      </c>
      <c r="G616" s="4">
        <f t="shared" si="3017"/>
        <v>0</v>
      </c>
      <c r="H616" s="4">
        <f t="shared" si="3017"/>
        <v>11926.4</v>
      </c>
      <c r="I616" s="4">
        <f t="shared" si="3017"/>
        <v>0</v>
      </c>
      <c r="J616" s="4">
        <f t="shared" si="3017"/>
        <v>11926.4</v>
      </c>
      <c r="K616" s="4">
        <f t="shared" si="3017"/>
        <v>0</v>
      </c>
      <c r="L616" s="4">
        <f t="shared" si="3017"/>
        <v>11926.4</v>
      </c>
      <c r="M616" s="4">
        <f t="shared" si="3017"/>
        <v>0</v>
      </c>
      <c r="N616" s="4">
        <f t="shared" si="3017"/>
        <v>11926.4</v>
      </c>
      <c r="O616" s="4">
        <f t="shared" si="3017"/>
        <v>0</v>
      </c>
      <c r="P616" s="4">
        <f t="shared" si="3017"/>
        <v>11926.4</v>
      </c>
      <c r="Q616" s="4">
        <f t="shared" si="3017"/>
        <v>10690</v>
      </c>
      <c r="R616" s="4">
        <f t="shared" si="3017"/>
        <v>0</v>
      </c>
      <c r="S616" s="4">
        <f t="shared" si="3017"/>
        <v>10690</v>
      </c>
      <c r="T616" s="4">
        <f t="shared" si="3017"/>
        <v>0</v>
      </c>
      <c r="U616" s="4">
        <f t="shared" si="3017"/>
        <v>10690</v>
      </c>
      <c r="V616" s="4">
        <f t="shared" si="3017"/>
        <v>0</v>
      </c>
      <c r="W616" s="4">
        <f t="shared" si="3017"/>
        <v>10690</v>
      </c>
      <c r="X616" s="4">
        <f t="shared" si="3017"/>
        <v>0</v>
      </c>
      <c r="Y616" s="4">
        <f t="shared" si="3017"/>
        <v>10690</v>
      </c>
      <c r="Z616" s="4">
        <f t="shared" si="3017"/>
        <v>0</v>
      </c>
      <c r="AA616" s="4">
        <f t="shared" si="3017"/>
        <v>10690</v>
      </c>
      <c r="AB616" s="4">
        <f t="shared" si="3017"/>
        <v>0</v>
      </c>
      <c r="AC616" s="4">
        <f t="shared" si="3017"/>
        <v>10690</v>
      </c>
      <c r="AD616" s="4">
        <f t="shared" si="3017"/>
        <v>10690</v>
      </c>
      <c r="AE616" s="4">
        <f t="shared" si="3017"/>
        <v>0</v>
      </c>
      <c r="AF616" s="4">
        <f t="shared" si="3017"/>
        <v>10690</v>
      </c>
      <c r="AG616" s="4">
        <f t="shared" si="3017"/>
        <v>0</v>
      </c>
      <c r="AH616" s="4">
        <f t="shared" si="3017"/>
        <v>10690</v>
      </c>
      <c r="AI616" s="4">
        <f t="shared" si="3017"/>
        <v>0</v>
      </c>
      <c r="AJ616" s="4">
        <f t="shared" si="3017"/>
        <v>10690</v>
      </c>
      <c r="AK616" s="4">
        <f t="shared" si="3017"/>
        <v>0</v>
      </c>
      <c r="AL616" s="4">
        <f t="shared" si="3017"/>
        <v>10690</v>
      </c>
      <c r="AM616" s="4">
        <f t="shared" si="3017"/>
        <v>0</v>
      </c>
      <c r="AN616" s="4">
        <f t="shared" si="3017"/>
        <v>10690</v>
      </c>
      <c r="AO616" s="95"/>
    </row>
    <row r="617" spans="1:41" ht="31.5" hidden="1" outlineLevel="7" x14ac:dyDescent="0.25">
      <c r="A617" s="103" t="s">
        <v>295</v>
      </c>
      <c r="B617" s="103" t="s">
        <v>92</v>
      </c>
      <c r="C617" s="17" t="s">
        <v>93</v>
      </c>
      <c r="D617" s="5">
        <f>11876.4+50</f>
        <v>11926.4</v>
      </c>
      <c r="E617" s="5"/>
      <c r="F617" s="5">
        <f t="shared" ref="F617" si="3018">SUM(D617:E617)</f>
        <v>11926.4</v>
      </c>
      <c r="G617" s="5"/>
      <c r="H617" s="5">
        <f t="shared" ref="H617" si="3019">SUM(F617:G617)</f>
        <v>11926.4</v>
      </c>
      <c r="I617" s="5"/>
      <c r="J617" s="5">
        <f t="shared" ref="J617" si="3020">SUM(H617:I617)</f>
        <v>11926.4</v>
      </c>
      <c r="K617" s="5"/>
      <c r="L617" s="5">
        <f t="shared" ref="L617" si="3021">SUM(J617:K617)</f>
        <v>11926.4</v>
      </c>
      <c r="M617" s="5"/>
      <c r="N617" s="5">
        <f t="shared" ref="N617" si="3022">SUM(L617:M617)</f>
        <v>11926.4</v>
      </c>
      <c r="O617" s="5"/>
      <c r="P617" s="5">
        <f t="shared" ref="P617" si="3023">SUM(N617:O617)</f>
        <v>11926.4</v>
      </c>
      <c r="Q617" s="5">
        <v>10690</v>
      </c>
      <c r="R617" s="5"/>
      <c r="S617" s="5">
        <f t="shared" ref="S617" si="3024">SUM(Q617:R617)</f>
        <v>10690</v>
      </c>
      <c r="T617" s="5"/>
      <c r="U617" s="5">
        <f t="shared" ref="U617" si="3025">SUM(S617:T617)</f>
        <v>10690</v>
      </c>
      <c r="V617" s="5"/>
      <c r="W617" s="5">
        <f t="shared" ref="W617" si="3026">SUM(U617:V617)</f>
        <v>10690</v>
      </c>
      <c r="X617" s="5"/>
      <c r="Y617" s="5">
        <f t="shared" ref="Y617" si="3027">SUM(W617:X617)</f>
        <v>10690</v>
      </c>
      <c r="Z617" s="5"/>
      <c r="AA617" s="5">
        <f t="shared" ref="AA617" si="3028">SUM(Y617:Z617)</f>
        <v>10690</v>
      </c>
      <c r="AB617" s="5"/>
      <c r="AC617" s="5">
        <f t="shared" ref="AC617" si="3029">SUM(AA617:AB617)</f>
        <v>10690</v>
      </c>
      <c r="AD617" s="5">
        <v>10690</v>
      </c>
      <c r="AE617" s="5"/>
      <c r="AF617" s="5">
        <f t="shared" ref="AF617" si="3030">SUM(AD617:AE617)</f>
        <v>10690</v>
      </c>
      <c r="AG617" s="5"/>
      <c r="AH617" s="5">
        <f t="shared" ref="AH617" si="3031">SUM(AF617:AG617)</f>
        <v>10690</v>
      </c>
      <c r="AI617" s="5"/>
      <c r="AJ617" s="5">
        <f t="shared" ref="AJ617" si="3032">SUM(AH617:AI617)</f>
        <v>10690</v>
      </c>
      <c r="AK617" s="5"/>
      <c r="AL617" s="5">
        <f t="shared" ref="AL617" si="3033">SUM(AJ617:AK617)</f>
        <v>10690</v>
      </c>
      <c r="AM617" s="5"/>
      <c r="AN617" s="5">
        <f t="shared" ref="AN617" si="3034">SUM(AL617:AM617)</f>
        <v>10690</v>
      </c>
      <c r="AO617" s="95"/>
    </row>
    <row r="618" spans="1:41" ht="15.75" hidden="1" outlineLevel="5" x14ac:dyDescent="0.25">
      <c r="A618" s="102" t="s">
        <v>115</v>
      </c>
      <c r="B618" s="102"/>
      <c r="C618" s="18" t="s">
        <v>116</v>
      </c>
      <c r="D618" s="4">
        <f>D619</f>
        <v>53757.599999999999</v>
      </c>
      <c r="E618" s="4">
        <f t="shared" ref="E618:P618" si="3035">E619</f>
        <v>0</v>
      </c>
      <c r="F618" s="4">
        <f t="shared" si="3035"/>
        <v>53757.599999999999</v>
      </c>
      <c r="G618" s="4">
        <f t="shared" si="3035"/>
        <v>0</v>
      </c>
      <c r="H618" s="4">
        <f t="shared" si="3035"/>
        <v>53757.599999999999</v>
      </c>
      <c r="I618" s="4">
        <f t="shared" si="3035"/>
        <v>0</v>
      </c>
      <c r="J618" s="4">
        <f t="shared" si="3035"/>
        <v>53757.599999999999</v>
      </c>
      <c r="K618" s="4">
        <f t="shared" si="3035"/>
        <v>0</v>
      </c>
      <c r="L618" s="4">
        <f t="shared" si="3035"/>
        <v>53757.599999999999</v>
      </c>
      <c r="M618" s="4">
        <f t="shared" si="3035"/>
        <v>-4453.9396699999998</v>
      </c>
      <c r="N618" s="4">
        <f t="shared" si="3035"/>
        <v>49303.660329999999</v>
      </c>
      <c r="O618" s="4">
        <f t="shared" si="3035"/>
        <v>0</v>
      </c>
      <c r="P618" s="4">
        <f t="shared" si="3035"/>
        <v>49303.660329999999</v>
      </c>
      <c r="Q618" s="4">
        <f>Q619</f>
        <v>48337.599999999999</v>
      </c>
      <c r="R618" s="4">
        <f t="shared" ref="R618:AC618" si="3036">R619</f>
        <v>0</v>
      </c>
      <c r="S618" s="4">
        <f t="shared" si="3036"/>
        <v>48337.599999999999</v>
      </c>
      <c r="T618" s="4">
        <f t="shared" si="3036"/>
        <v>0</v>
      </c>
      <c r="U618" s="4">
        <f t="shared" si="3036"/>
        <v>48337.599999999999</v>
      </c>
      <c r="V618" s="4">
        <f t="shared" si="3036"/>
        <v>0</v>
      </c>
      <c r="W618" s="4">
        <f t="shared" si="3036"/>
        <v>48337.599999999999</v>
      </c>
      <c r="X618" s="4">
        <f t="shared" si="3036"/>
        <v>0</v>
      </c>
      <c r="Y618" s="4">
        <f t="shared" si="3036"/>
        <v>48337.599999999999</v>
      </c>
      <c r="Z618" s="4">
        <f t="shared" si="3036"/>
        <v>0</v>
      </c>
      <c r="AA618" s="4">
        <f t="shared" si="3036"/>
        <v>48337.599999999999</v>
      </c>
      <c r="AB618" s="4">
        <f t="shared" si="3036"/>
        <v>0</v>
      </c>
      <c r="AC618" s="4">
        <f t="shared" si="3036"/>
        <v>48337.599999999999</v>
      </c>
      <c r="AD618" s="4">
        <f>AD619</f>
        <v>50851.199999999997</v>
      </c>
      <c r="AE618" s="4">
        <f t="shared" ref="AE618:AN618" si="3037">AE619</f>
        <v>0</v>
      </c>
      <c r="AF618" s="4">
        <f t="shared" si="3037"/>
        <v>50851.199999999997</v>
      </c>
      <c r="AG618" s="4">
        <f t="shared" si="3037"/>
        <v>0</v>
      </c>
      <c r="AH618" s="4">
        <f t="shared" si="3037"/>
        <v>50851.199999999997</v>
      </c>
      <c r="AI618" s="4">
        <f t="shared" si="3037"/>
        <v>0</v>
      </c>
      <c r="AJ618" s="4">
        <f t="shared" si="3037"/>
        <v>50851.199999999997</v>
      </c>
      <c r="AK618" s="4">
        <f t="shared" si="3037"/>
        <v>0</v>
      </c>
      <c r="AL618" s="4">
        <f t="shared" si="3037"/>
        <v>50851.199999999997</v>
      </c>
      <c r="AM618" s="4">
        <f t="shared" si="3037"/>
        <v>0</v>
      </c>
      <c r="AN618" s="4">
        <f t="shared" si="3037"/>
        <v>50851.199999999997</v>
      </c>
      <c r="AO618" s="95"/>
    </row>
    <row r="619" spans="1:41" ht="31.5" hidden="1" outlineLevel="7" x14ac:dyDescent="0.25">
      <c r="A619" s="103" t="s">
        <v>115</v>
      </c>
      <c r="B619" s="103" t="s">
        <v>92</v>
      </c>
      <c r="C619" s="17" t="s">
        <v>93</v>
      </c>
      <c r="D619" s="5">
        <f>53727.6+30</f>
        <v>53757.599999999999</v>
      </c>
      <c r="E619" s="5"/>
      <c r="F619" s="5">
        <f t="shared" ref="F619" si="3038">SUM(D619:E619)</f>
        <v>53757.599999999999</v>
      </c>
      <c r="G619" s="5"/>
      <c r="H619" s="5">
        <f t="shared" ref="H619" si="3039">SUM(F619:G619)</f>
        <v>53757.599999999999</v>
      </c>
      <c r="I619" s="5"/>
      <c r="J619" s="5">
        <f t="shared" ref="J619" si="3040">SUM(H619:I619)</f>
        <v>53757.599999999999</v>
      </c>
      <c r="K619" s="5"/>
      <c r="L619" s="5">
        <f t="shared" ref="L619" si="3041">SUM(J619:K619)</f>
        <v>53757.599999999999</v>
      </c>
      <c r="M619" s="5">
        <v>-4453.9396699999998</v>
      </c>
      <c r="N619" s="5">
        <f t="shared" ref="N619" si="3042">SUM(L619:M619)</f>
        <v>49303.660329999999</v>
      </c>
      <c r="O619" s="5"/>
      <c r="P619" s="5">
        <f t="shared" ref="P619" si="3043">SUM(N619:O619)</f>
        <v>49303.660329999999</v>
      </c>
      <c r="Q619" s="5">
        <v>48337.599999999999</v>
      </c>
      <c r="R619" s="5"/>
      <c r="S619" s="5">
        <f t="shared" ref="S619" si="3044">SUM(Q619:R619)</f>
        <v>48337.599999999999</v>
      </c>
      <c r="T619" s="5"/>
      <c r="U619" s="5">
        <f t="shared" ref="U619" si="3045">SUM(S619:T619)</f>
        <v>48337.599999999999</v>
      </c>
      <c r="V619" s="5"/>
      <c r="W619" s="5">
        <f t="shared" ref="W619" si="3046">SUM(U619:V619)</f>
        <v>48337.599999999999</v>
      </c>
      <c r="X619" s="5"/>
      <c r="Y619" s="5">
        <f t="shared" ref="Y619" si="3047">SUM(W619:X619)</f>
        <v>48337.599999999999</v>
      </c>
      <c r="Z619" s="5"/>
      <c r="AA619" s="5">
        <f t="shared" ref="AA619" si="3048">SUM(Y619:Z619)</f>
        <v>48337.599999999999</v>
      </c>
      <c r="AB619" s="5"/>
      <c r="AC619" s="5">
        <f t="shared" ref="AC619" si="3049">SUM(AA619:AB619)</f>
        <v>48337.599999999999</v>
      </c>
      <c r="AD619" s="5">
        <v>50851.199999999997</v>
      </c>
      <c r="AE619" s="5"/>
      <c r="AF619" s="5">
        <f t="shared" ref="AF619" si="3050">SUM(AD619:AE619)</f>
        <v>50851.199999999997</v>
      </c>
      <c r="AG619" s="5"/>
      <c r="AH619" s="5">
        <f t="shared" ref="AH619" si="3051">SUM(AF619:AG619)</f>
        <v>50851.199999999997</v>
      </c>
      <c r="AI619" s="5"/>
      <c r="AJ619" s="5">
        <f t="shared" ref="AJ619" si="3052">SUM(AH619:AI619)</f>
        <v>50851.199999999997</v>
      </c>
      <c r="AK619" s="5"/>
      <c r="AL619" s="5">
        <f t="shared" ref="AL619" si="3053">SUM(AJ619:AK619)</f>
        <v>50851.199999999997</v>
      </c>
      <c r="AM619" s="5"/>
      <c r="AN619" s="5">
        <f t="shared" ref="AN619" si="3054">SUM(AL619:AM619)</f>
        <v>50851.199999999997</v>
      </c>
      <c r="AO619" s="95"/>
    </row>
    <row r="620" spans="1:41" ht="15.75" outlineLevel="5" collapsed="1" x14ac:dyDescent="0.25">
      <c r="A620" s="102" t="s">
        <v>118</v>
      </c>
      <c r="B620" s="102"/>
      <c r="C620" s="18" t="s">
        <v>119</v>
      </c>
      <c r="D620" s="4">
        <f>D621</f>
        <v>180</v>
      </c>
      <c r="E620" s="4">
        <f t="shared" ref="E620:P620" si="3055">E621</f>
        <v>0</v>
      </c>
      <c r="F620" s="4">
        <f t="shared" si="3055"/>
        <v>180</v>
      </c>
      <c r="G620" s="4">
        <f t="shared" si="3055"/>
        <v>0</v>
      </c>
      <c r="H620" s="4">
        <f t="shared" si="3055"/>
        <v>180</v>
      </c>
      <c r="I620" s="4">
        <f t="shared" si="3055"/>
        <v>0</v>
      </c>
      <c r="J620" s="4">
        <f t="shared" si="3055"/>
        <v>180</v>
      </c>
      <c r="K620" s="4">
        <f t="shared" si="3055"/>
        <v>0</v>
      </c>
      <c r="L620" s="4">
        <f t="shared" si="3055"/>
        <v>180</v>
      </c>
      <c r="M620" s="4">
        <f t="shared" si="3055"/>
        <v>0</v>
      </c>
      <c r="N620" s="4">
        <f t="shared" si="3055"/>
        <v>180</v>
      </c>
      <c r="O620" s="4">
        <f t="shared" si="3055"/>
        <v>5</v>
      </c>
      <c r="P620" s="4">
        <f t="shared" si="3055"/>
        <v>185</v>
      </c>
      <c r="Q620" s="4">
        <f>Q621</f>
        <v>180</v>
      </c>
      <c r="R620" s="4">
        <f t="shared" ref="R620:AC620" si="3056">R621</f>
        <v>0</v>
      </c>
      <c r="S620" s="4">
        <f t="shared" si="3056"/>
        <v>180</v>
      </c>
      <c r="T620" s="4">
        <f t="shared" si="3056"/>
        <v>0</v>
      </c>
      <c r="U620" s="4">
        <f t="shared" si="3056"/>
        <v>180</v>
      </c>
      <c r="V620" s="4">
        <f t="shared" si="3056"/>
        <v>0</v>
      </c>
      <c r="W620" s="4">
        <f t="shared" si="3056"/>
        <v>180</v>
      </c>
      <c r="X620" s="4">
        <f t="shared" si="3056"/>
        <v>0</v>
      </c>
      <c r="Y620" s="4">
        <f t="shared" si="3056"/>
        <v>180</v>
      </c>
      <c r="Z620" s="4">
        <f t="shared" si="3056"/>
        <v>0</v>
      </c>
      <c r="AA620" s="4">
        <f t="shared" si="3056"/>
        <v>180</v>
      </c>
      <c r="AB620" s="4">
        <f t="shared" si="3056"/>
        <v>0</v>
      </c>
      <c r="AC620" s="4">
        <f t="shared" si="3056"/>
        <v>180</v>
      </c>
      <c r="AD620" s="4">
        <f>AD621</f>
        <v>180</v>
      </c>
      <c r="AE620" s="4">
        <f t="shared" ref="AE620:AN620" si="3057">AE621</f>
        <v>0</v>
      </c>
      <c r="AF620" s="4">
        <f t="shared" si="3057"/>
        <v>180</v>
      </c>
      <c r="AG620" s="4">
        <f t="shared" si="3057"/>
        <v>0</v>
      </c>
      <c r="AH620" s="4">
        <f t="shared" si="3057"/>
        <v>180</v>
      </c>
      <c r="AI620" s="4">
        <f t="shared" si="3057"/>
        <v>0</v>
      </c>
      <c r="AJ620" s="4">
        <f t="shared" si="3057"/>
        <v>180</v>
      </c>
      <c r="AK620" s="4">
        <f t="shared" si="3057"/>
        <v>0</v>
      </c>
      <c r="AL620" s="4">
        <f t="shared" si="3057"/>
        <v>180</v>
      </c>
      <c r="AM620" s="4">
        <f t="shared" si="3057"/>
        <v>0</v>
      </c>
      <c r="AN620" s="4">
        <f t="shared" si="3057"/>
        <v>180</v>
      </c>
      <c r="AO620" s="95"/>
    </row>
    <row r="621" spans="1:41" ht="31.5" outlineLevel="7" x14ac:dyDescent="0.25">
      <c r="A621" s="103" t="s">
        <v>118</v>
      </c>
      <c r="B621" s="103" t="s">
        <v>11</v>
      </c>
      <c r="C621" s="17" t="s">
        <v>12</v>
      </c>
      <c r="D621" s="5">
        <v>180</v>
      </c>
      <c r="E621" s="5"/>
      <c r="F621" s="5">
        <f t="shared" ref="F621" si="3058">SUM(D621:E621)</f>
        <v>180</v>
      </c>
      <c r="G621" s="5"/>
      <c r="H621" s="5">
        <f t="shared" ref="H621" si="3059">SUM(F621:G621)</f>
        <v>180</v>
      </c>
      <c r="I621" s="5"/>
      <c r="J621" s="5">
        <f t="shared" ref="J621" si="3060">SUM(H621:I621)</f>
        <v>180</v>
      </c>
      <c r="K621" s="5"/>
      <c r="L621" s="5">
        <f t="shared" ref="L621" si="3061">SUM(J621:K621)</f>
        <v>180</v>
      </c>
      <c r="M621" s="5"/>
      <c r="N621" s="5">
        <f t="shared" ref="N621" si="3062">SUM(L621:M621)</f>
        <v>180</v>
      </c>
      <c r="O621" s="5">
        <v>5</v>
      </c>
      <c r="P621" s="5">
        <f t="shared" ref="P621" si="3063">SUM(N621:O621)</f>
        <v>185</v>
      </c>
      <c r="Q621" s="5">
        <v>180</v>
      </c>
      <c r="R621" s="5"/>
      <c r="S621" s="5">
        <f t="shared" ref="S621" si="3064">SUM(Q621:R621)</f>
        <v>180</v>
      </c>
      <c r="T621" s="5"/>
      <c r="U621" s="5">
        <f t="shared" ref="U621" si="3065">SUM(S621:T621)</f>
        <v>180</v>
      </c>
      <c r="V621" s="5"/>
      <c r="W621" s="5">
        <f t="shared" ref="W621" si="3066">SUM(U621:V621)</f>
        <v>180</v>
      </c>
      <c r="X621" s="5"/>
      <c r="Y621" s="5">
        <f t="shared" ref="Y621" si="3067">SUM(W621:X621)</f>
        <v>180</v>
      </c>
      <c r="Z621" s="5"/>
      <c r="AA621" s="5">
        <f t="shared" ref="AA621" si="3068">SUM(Y621:Z621)</f>
        <v>180</v>
      </c>
      <c r="AB621" s="5"/>
      <c r="AC621" s="5">
        <f t="shared" ref="AC621" si="3069">SUM(AA621:AB621)</f>
        <v>180</v>
      </c>
      <c r="AD621" s="5">
        <v>180</v>
      </c>
      <c r="AE621" s="5"/>
      <c r="AF621" s="5">
        <f t="shared" ref="AF621" si="3070">SUM(AD621:AE621)</f>
        <v>180</v>
      </c>
      <c r="AG621" s="5"/>
      <c r="AH621" s="5">
        <f t="shared" ref="AH621" si="3071">SUM(AF621:AG621)</f>
        <v>180</v>
      </c>
      <c r="AI621" s="5"/>
      <c r="AJ621" s="5">
        <f t="shared" ref="AJ621" si="3072">SUM(AH621:AI621)</f>
        <v>180</v>
      </c>
      <c r="AK621" s="5"/>
      <c r="AL621" s="5">
        <f t="shared" ref="AL621" si="3073">SUM(AJ621:AK621)</f>
        <v>180</v>
      </c>
      <c r="AM621" s="5"/>
      <c r="AN621" s="5">
        <f t="shared" ref="AN621" si="3074">SUM(AL621:AM621)</f>
        <v>180</v>
      </c>
      <c r="AO621" s="95"/>
    </row>
    <row r="622" spans="1:41" ht="31.5" outlineLevel="5" x14ac:dyDescent="0.25">
      <c r="A622" s="102" t="s">
        <v>117</v>
      </c>
      <c r="B622" s="102"/>
      <c r="C622" s="18" t="s">
        <v>14</v>
      </c>
      <c r="D622" s="4">
        <f>D623</f>
        <v>300</v>
      </c>
      <c r="E622" s="4">
        <f t="shared" ref="E622:P622" si="3075">E623</f>
        <v>0</v>
      </c>
      <c r="F622" s="4">
        <f t="shared" si="3075"/>
        <v>300</v>
      </c>
      <c r="G622" s="4">
        <f t="shared" si="3075"/>
        <v>0</v>
      </c>
      <c r="H622" s="4">
        <f t="shared" si="3075"/>
        <v>300</v>
      </c>
      <c r="I622" s="4">
        <f t="shared" si="3075"/>
        <v>0</v>
      </c>
      <c r="J622" s="4">
        <f t="shared" si="3075"/>
        <v>300</v>
      </c>
      <c r="K622" s="4">
        <f t="shared" si="3075"/>
        <v>0</v>
      </c>
      <c r="L622" s="4">
        <f t="shared" si="3075"/>
        <v>300</v>
      </c>
      <c r="M622" s="4">
        <f t="shared" si="3075"/>
        <v>0</v>
      </c>
      <c r="N622" s="4">
        <f t="shared" si="3075"/>
        <v>300</v>
      </c>
      <c r="O622" s="4">
        <f t="shared" si="3075"/>
        <v>70</v>
      </c>
      <c r="P622" s="4">
        <f t="shared" si="3075"/>
        <v>370</v>
      </c>
      <c r="Q622" s="4">
        <f>Q623</f>
        <v>300</v>
      </c>
      <c r="R622" s="4">
        <f t="shared" ref="R622:AC622" si="3076">R623</f>
        <v>0</v>
      </c>
      <c r="S622" s="4">
        <f t="shared" si="3076"/>
        <v>300</v>
      </c>
      <c r="T622" s="4">
        <f t="shared" si="3076"/>
        <v>0</v>
      </c>
      <c r="U622" s="4">
        <f t="shared" si="3076"/>
        <v>300</v>
      </c>
      <c r="V622" s="4">
        <f t="shared" si="3076"/>
        <v>0</v>
      </c>
      <c r="W622" s="4">
        <f t="shared" si="3076"/>
        <v>300</v>
      </c>
      <c r="X622" s="4">
        <f t="shared" si="3076"/>
        <v>0</v>
      </c>
      <c r="Y622" s="4">
        <f t="shared" si="3076"/>
        <v>300</v>
      </c>
      <c r="Z622" s="4">
        <f t="shared" si="3076"/>
        <v>0</v>
      </c>
      <c r="AA622" s="4">
        <f t="shared" si="3076"/>
        <v>300</v>
      </c>
      <c r="AB622" s="4">
        <f t="shared" si="3076"/>
        <v>0</v>
      </c>
      <c r="AC622" s="4">
        <f t="shared" si="3076"/>
        <v>300</v>
      </c>
      <c r="AD622" s="4">
        <f>AD623</f>
        <v>300</v>
      </c>
      <c r="AE622" s="4">
        <f t="shared" ref="AE622:AN622" si="3077">AE623</f>
        <v>0</v>
      </c>
      <c r="AF622" s="4">
        <f t="shared" si="3077"/>
        <v>300</v>
      </c>
      <c r="AG622" s="4">
        <f t="shared" si="3077"/>
        <v>0</v>
      </c>
      <c r="AH622" s="4">
        <f t="shared" si="3077"/>
        <v>300</v>
      </c>
      <c r="AI622" s="4">
        <f t="shared" si="3077"/>
        <v>0</v>
      </c>
      <c r="AJ622" s="4">
        <f t="shared" si="3077"/>
        <v>300</v>
      </c>
      <c r="AK622" s="4">
        <f t="shared" si="3077"/>
        <v>0</v>
      </c>
      <c r="AL622" s="4">
        <f t="shared" si="3077"/>
        <v>300</v>
      </c>
      <c r="AM622" s="4">
        <f t="shared" si="3077"/>
        <v>0</v>
      </c>
      <c r="AN622" s="4">
        <f t="shared" si="3077"/>
        <v>300</v>
      </c>
      <c r="AO622" s="95"/>
    </row>
    <row r="623" spans="1:41" ht="15.75" outlineLevel="7" x14ac:dyDescent="0.25">
      <c r="A623" s="103" t="s">
        <v>117</v>
      </c>
      <c r="B623" s="103" t="s">
        <v>27</v>
      </c>
      <c r="C623" s="17" t="s">
        <v>28</v>
      </c>
      <c r="D623" s="5">
        <v>300</v>
      </c>
      <c r="E623" s="5"/>
      <c r="F623" s="5">
        <f t="shared" ref="F623" si="3078">SUM(D623:E623)</f>
        <v>300</v>
      </c>
      <c r="G623" s="5"/>
      <c r="H623" s="5">
        <f t="shared" ref="H623" si="3079">SUM(F623:G623)</f>
        <v>300</v>
      </c>
      <c r="I623" s="5"/>
      <c r="J623" s="5">
        <f t="shared" ref="J623" si="3080">SUM(H623:I623)</f>
        <v>300</v>
      </c>
      <c r="K623" s="5"/>
      <c r="L623" s="5">
        <f t="shared" ref="L623" si="3081">SUM(J623:K623)</f>
        <v>300</v>
      </c>
      <c r="M623" s="5"/>
      <c r="N623" s="5">
        <f t="shared" ref="N623" si="3082">SUM(L623:M623)</f>
        <v>300</v>
      </c>
      <c r="O623" s="5">
        <v>70</v>
      </c>
      <c r="P623" s="5">
        <f t="shared" ref="P623" si="3083">SUM(N623:O623)</f>
        <v>370</v>
      </c>
      <c r="Q623" s="5">
        <v>300</v>
      </c>
      <c r="R623" s="5"/>
      <c r="S623" s="5">
        <f t="shared" ref="S623" si="3084">SUM(Q623:R623)</f>
        <v>300</v>
      </c>
      <c r="T623" s="5"/>
      <c r="U623" s="5">
        <f t="shared" ref="U623" si="3085">SUM(S623:T623)</f>
        <v>300</v>
      </c>
      <c r="V623" s="5"/>
      <c r="W623" s="5">
        <f t="shared" ref="W623" si="3086">SUM(U623:V623)</f>
        <v>300</v>
      </c>
      <c r="X623" s="5"/>
      <c r="Y623" s="5">
        <f t="shared" ref="Y623" si="3087">SUM(W623:X623)</f>
        <v>300</v>
      </c>
      <c r="Z623" s="5"/>
      <c r="AA623" s="5">
        <f t="shared" ref="AA623" si="3088">SUM(Y623:Z623)</f>
        <v>300</v>
      </c>
      <c r="AB623" s="5"/>
      <c r="AC623" s="5">
        <f t="shared" ref="AC623" si="3089">SUM(AA623:AB623)</f>
        <v>300</v>
      </c>
      <c r="AD623" s="5">
        <v>300</v>
      </c>
      <c r="AE623" s="5"/>
      <c r="AF623" s="5">
        <f t="shared" ref="AF623" si="3090">SUM(AD623:AE623)</f>
        <v>300</v>
      </c>
      <c r="AG623" s="5"/>
      <c r="AH623" s="5">
        <f t="shared" ref="AH623" si="3091">SUM(AF623:AG623)</f>
        <v>300</v>
      </c>
      <c r="AI623" s="5"/>
      <c r="AJ623" s="5">
        <f t="shared" ref="AJ623" si="3092">SUM(AH623:AI623)</f>
        <v>300</v>
      </c>
      <c r="AK623" s="5"/>
      <c r="AL623" s="5">
        <f t="shared" ref="AL623" si="3093">SUM(AJ623:AK623)</f>
        <v>300</v>
      </c>
      <c r="AM623" s="5"/>
      <c r="AN623" s="5">
        <f t="shared" ref="AN623" si="3094">SUM(AL623:AM623)</f>
        <v>300</v>
      </c>
      <c r="AO623" s="95"/>
    </row>
    <row r="624" spans="1:41" ht="20.25" outlineLevel="7" x14ac:dyDescent="0.3">
      <c r="A624" s="55"/>
      <c r="B624" s="55"/>
      <c r="C624" s="56" t="s">
        <v>775</v>
      </c>
      <c r="D624" s="4">
        <f t="shared" ref="D624:AN624" si="3095">D562+D516+D486+D422+D283+D246+D184+D109+D12</f>
        <v>3220641.3794499999</v>
      </c>
      <c r="E624" s="4">
        <f t="shared" si="3095"/>
        <v>-3564.3164600000036</v>
      </c>
      <c r="F624" s="4">
        <f t="shared" si="3095"/>
        <v>3217077.06299</v>
      </c>
      <c r="G624" s="4">
        <f t="shared" si="3095"/>
        <v>272364.96714999998</v>
      </c>
      <c r="H624" s="4">
        <f t="shared" si="3095"/>
        <v>3489442.0301400004</v>
      </c>
      <c r="I624" s="4">
        <f t="shared" si="3095"/>
        <v>51246.008979999999</v>
      </c>
      <c r="J624" s="4">
        <f t="shared" si="3095"/>
        <v>3540688.0391199999</v>
      </c>
      <c r="K624" s="4">
        <f t="shared" si="3095"/>
        <v>105509.66078999999</v>
      </c>
      <c r="L624" s="4">
        <f t="shared" si="3095"/>
        <v>3646197.69991</v>
      </c>
      <c r="M624" s="4">
        <f t="shared" si="3095"/>
        <v>52504.818310000002</v>
      </c>
      <c r="N624" s="4">
        <f t="shared" si="3095"/>
        <v>3698702.51822</v>
      </c>
      <c r="O624" s="4">
        <f t="shared" si="3095"/>
        <v>25056.208249999996</v>
      </c>
      <c r="P624" s="4">
        <f t="shared" si="3095"/>
        <v>3723758.7264700001</v>
      </c>
      <c r="Q624" s="4">
        <f t="shared" si="3095"/>
        <v>2996937.4820500007</v>
      </c>
      <c r="R624" s="4">
        <f t="shared" si="3095"/>
        <v>6328.3999999999987</v>
      </c>
      <c r="S624" s="4">
        <f t="shared" si="3095"/>
        <v>3000654.3795500007</v>
      </c>
      <c r="T624" s="4">
        <f t="shared" si="3095"/>
        <v>4799.3031600000004</v>
      </c>
      <c r="U624" s="4">
        <f t="shared" si="3095"/>
        <v>3005453.6827100003</v>
      </c>
      <c r="V624" s="4">
        <f t="shared" si="3095"/>
        <v>143.01384999999999</v>
      </c>
      <c r="W624" s="4">
        <f t="shared" si="3095"/>
        <v>3005596.6965600005</v>
      </c>
      <c r="X624" s="4">
        <f t="shared" si="3095"/>
        <v>28543.7</v>
      </c>
      <c r="Y624" s="4">
        <f t="shared" si="3095"/>
        <v>3034140.3965600003</v>
      </c>
      <c r="Z624" s="4">
        <f t="shared" si="3095"/>
        <v>0</v>
      </c>
      <c r="AA624" s="4">
        <f t="shared" si="3095"/>
        <v>3034140.3965600003</v>
      </c>
      <c r="AB624" s="4">
        <f t="shared" si="3095"/>
        <v>0</v>
      </c>
      <c r="AC624" s="4">
        <f t="shared" si="3095"/>
        <v>3034140.3965600003</v>
      </c>
      <c r="AD624" s="4">
        <f t="shared" si="3095"/>
        <v>2764485.3200000003</v>
      </c>
      <c r="AE624" s="4">
        <f t="shared" si="3095"/>
        <v>5254.4000000000005</v>
      </c>
      <c r="AF624" s="4">
        <f t="shared" si="3095"/>
        <v>2769739.7199999997</v>
      </c>
      <c r="AG624" s="4">
        <f t="shared" si="3095"/>
        <v>39486.625</v>
      </c>
      <c r="AH624" s="4">
        <f t="shared" si="3095"/>
        <v>2809226.3449999997</v>
      </c>
      <c r="AI624" s="4">
        <f t="shared" si="3095"/>
        <v>14525.650000000001</v>
      </c>
      <c r="AJ624" s="4">
        <f t="shared" si="3095"/>
        <v>2823751.9950000001</v>
      </c>
      <c r="AK624" s="4">
        <f t="shared" si="3095"/>
        <v>0</v>
      </c>
      <c r="AL624" s="4">
        <f t="shared" si="3095"/>
        <v>2823751.9950000001</v>
      </c>
      <c r="AM624" s="4">
        <f t="shared" si="3095"/>
        <v>0</v>
      </c>
      <c r="AN624" s="4">
        <f t="shared" si="3095"/>
        <v>2823751.9950000001</v>
      </c>
      <c r="AO624" s="95"/>
    </row>
    <row r="625" spans="1:41" ht="15.75" outlineLevel="7" x14ac:dyDescent="0.25">
      <c r="A625" s="103"/>
      <c r="B625" s="103"/>
      <c r="C625" s="17"/>
      <c r="D625" s="5"/>
      <c r="E625" s="5"/>
      <c r="F625" s="5"/>
      <c r="G625" s="5"/>
      <c r="H625" s="5"/>
      <c r="I625" s="5"/>
      <c r="J625" s="5"/>
      <c r="K625" s="5"/>
      <c r="L625" s="5"/>
      <c r="M625" s="5"/>
      <c r="N625" s="5"/>
      <c r="O625" s="5"/>
      <c r="P625" s="5"/>
      <c r="Q625" s="5"/>
      <c r="R625" s="5"/>
      <c r="S625" s="5"/>
      <c r="T625" s="5"/>
      <c r="U625" s="5"/>
      <c r="V625" s="5"/>
      <c r="W625" s="5"/>
      <c r="X625" s="5"/>
      <c r="Y625" s="5"/>
      <c r="Z625" s="5"/>
      <c r="AA625" s="5"/>
      <c r="AB625" s="5"/>
      <c r="AC625" s="5"/>
      <c r="AD625" s="5"/>
      <c r="AE625" s="5"/>
      <c r="AF625" s="5"/>
      <c r="AG625" s="5"/>
      <c r="AH625" s="5"/>
      <c r="AI625" s="5"/>
      <c r="AJ625" s="5"/>
      <c r="AK625" s="5"/>
      <c r="AL625" s="5"/>
      <c r="AM625" s="5"/>
      <c r="AN625" s="5"/>
      <c r="AO625" s="95"/>
    </row>
    <row r="626" spans="1:41" ht="15.75" outlineLevel="2" x14ac:dyDescent="0.25">
      <c r="A626" s="102" t="s">
        <v>4</v>
      </c>
      <c r="B626" s="102"/>
      <c r="C626" s="18" t="s">
        <v>5</v>
      </c>
      <c r="D626" s="4">
        <f>D627+D629+D631+D635+D637+D639</f>
        <v>21350.199999999997</v>
      </c>
      <c r="E626" s="4">
        <f t="shared" ref="E626:J626" si="3096">E627+E629+E631+E635+E637+E639</f>
        <v>0</v>
      </c>
      <c r="F626" s="4">
        <f t="shared" si="3096"/>
        <v>21350.199999999997</v>
      </c>
      <c r="G626" s="4">
        <f t="shared" si="3096"/>
        <v>0</v>
      </c>
      <c r="H626" s="4">
        <f t="shared" si="3096"/>
        <v>21350.199999999997</v>
      </c>
      <c r="I626" s="4">
        <f t="shared" si="3096"/>
        <v>0</v>
      </c>
      <c r="J626" s="4">
        <f t="shared" si="3096"/>
        <v>21350.199999999997</v>
      </c>
      <c r="K626" s="4">
        <f>K627+K629+K631+K635+K637+K639+K641</f>
        <v>52.5</v>
      </c>
      <c r="L626" s="4">
        <f t="shared" ref="L626:AN626" si="3097">L627+L629+L631+L635+L637+L639+L641</f>
        <v>21402.699999999997</v>
      </c>
      <c r="M626" s="4">
        <f>M627+M629+M631+M635+M637+M639+M641</f>
        <v>0</v>
      </c>
      <c r="N626" s="4">
        <f t="shared" ref="N626:P626" si="3098">N627+N629+N631+N635+N637+N639+N641</f>
        <v>21402.699999999997</v>
      </c>
      <c r="O626" s="4">
        <f>O627+O629+O631+O635+O637+O639+O641</f>
        <v>52.5</v>
      </c>
      <c r="P626" s="4">
        <f t="shared" si="3098"/>
        <v>21455.199999999997</v>
      </c>
      <c r="Q626" s="4">
        <f t="shared" si="3097"/>
        <v>20597.899999999998</v>
      </c>
      <c r="R626" s="4">
        <f t="shared" si="3097"/>
        <v>0</v>
      </c>
      <c r="S626" s="4">
        <f t="shared" si="3097"/>
        <v>20597.899999999998</v>
      </c>
      <c r="T626" s="4">
        <f t="shared" si="3097"/>
        <v>0</v>
      </c>
      <c r="U626" s="4">
        <f t="shared" si="3097"/>
        <v>20597.899999999998</v>
      </c>
      <c r="V626" s="4">
        <f t="shared" si="3097"/>
        <v>0</v>
      </c>
      <c r="W626" s="4">
        <f t="shared" si="3097"/>
        <v>20597.899999999998</v>
      </c>
      <c r="X626" s="4">
        <f t="shared" si="3097"/>
        <v>0</v>
      </c>
      <c r="Y626" s="4">
        <f t="shared" si="3097"/>
        <v>20597.899999999998</v>
      </c>
      <c r="Z626" s="4">
        <f t="shared" ref="Z626:AA626" si="3099">Z627+Z629+Z631+Z635+Z637+Z639+Z641</f>
        <v>0</v>
      </c>
      <c r="AA626" s="4">
        <f t="shared" si="3099"/>
        <v>20597.899999999998</v>
      </c>
      <c r="AB626" s="4">
        <f t="shared" ref="AB626:AC626" si="3100">AB627+AB629+AB631+AB635+AB637+AB639+AB641</f>
        <v>0</v>
      </c>
      <c r="AC626" s="4">
        <f t="shared" si="3100"/>
        <v>20597.899999999998</v>
      </c>
      <c r="AD626" s="4">
        <f t="shared" si="3097"/>
        <v>20597.899999999998</v>
      </c>
      <c r="AE626" s="4">
        <f t="shared" si="3097"/>
        <v>0</v>
      </c>
      <c r="AF626" s="4">
        <f t="shared" si="3097"/>
        <v>20597.899999999998</v>
      </c>
      <c r="AG626" s="4">
        <f t="shared" si="3097"/>
        <v>0</v>
      </c>
      <c r="AH626" s="4">
        <f t="shared" si="3097"/>
        <v>20597.899999999998</v>
      </c>
      <c r="AI626" s="4">
        <f t="shared" si="3097"/>
        <v>0</v>
      </c>
      <c r="AJ626" s="4">
        <f t="shared" si="3097"/>
        <v>20597.899999999998</v>
      </c>
      <c r="AK626" s="4">
        <f t="shared" si="3097"/>
        <v>0</v>
      </c>
      <c r="AL626" s="4">
        <f t="shared" si="3097"/>
        <v>20597.899999999998</v>
      </c>
      <c r="AM626" s="4">
        <f t="shared" si="3097"/>
        <v>0</v>
      </c>
      <c r="AN626" s="4">
        <f t="shared" si="3097"/>
        <v>20597.899999999998</v>
      </c>
      <c r="AO626" s="95"/>
    </row>
    <row r="627" spans="1:41" ht="31.5" hidden="1" outlineLevel="3" x14ac:dyDescent="0.25">
      <c r="A627" s="102" t="s">
        <v>39</v>
      </c>
      <c r="B627" s="102"/>
      <c r="C627" s="18" t="s">
        <v>554</v>
      </c>
      <c r="D627" s="4">
        <f>D628</f>
        <v>3453.9</v>
      </c>
      <c r="E627" s="4">
        <f t="shared" ref="E627:P627" si="3101">E628</f>
        <v>0</v>
      </c>
      <c r="F627" s="4">
        <f t="shared" si="3101"/>
        <v>3453.9</v>
      </c>
      <c r="G627" s="4">
        <f t="shared" si="3101"/>
        <v>0</v>
      </c>
      <c r="H627" s="4">
        <f t="shared" si="3101"/>
        <v>3453.9</v>
      </c>
      <c r="I627" s="4">
        <f t="shared" si="3101"/>
        <v>0</v>
      </c>
      <c r="J627" s="4">
        <f t="shared" si="3101"/>
        <v>3453.9</v>
      </c>
      <c r="K627" s="4">
        <f t="shared" si="3101"/>
        <v>0</v>
      </c>
      <c r="L627" s="4">
        <f t="shared" si="3101"/>
        <v>3453.9</v>
      </c>
      <c r="M627" s="4">
        <f t="shared" si="3101"/>
        <v>0</v>
      </c>
      <c r="N627" s="4">
        <f t="shared" si="3101"/>
        <v>3453.9</v>
      </c>
      <c r="O627" s="4">
        <f t="shared" si="3101"/>
        <v>0</v>
      </c>
      <c r="P627" s="4">
        <f t="shared" si="3101"/>
        <v>3453.9</v>
      </c>
      <c r="Q627" s="4">
        <f>Q628</f>
        <v>3280.2</v>
      </c>
      <c r="R627" s="4">
        <f t="shared" ref="R627:AC627" si="3102">R628</f>
        <v>0</v>
      </c>
      <c r="S627" s="4">
        <f t="shared" si="3102"/>
        <v>3280.2</v>
      </c>
      <c r="T627" s="4">
        <f t="shared" si="3102"/>
        <v>0</v>
      </c>
      <c r="U627" s="4">
        <f t="shared" si="3102"/>
        <v>3280.2</v>
      </c>
      <c r="V627" s="4">
        <f t="shared" si="3102"/>
        <v>0</v>
      </c>
      <c r="W627" s="4">
        <f t="shared" si="3102"/>
        <v>3280.2</v>
      </c>
      <c r="X627" s="4">
        <f t="shared" si="3102"/>
        <v>0</v>
      </c>
      <c r="Y627" s="4">
        <f t="shared" si="3102"/>
        <v>3280.2</v>
      </c>
      <c r="Z627" s="4">
        <f t="shared" si="3102"/>
        <v>0</v>
      </c>
      <c r="AA627" s="4">
        <f t="shared" si="3102"/>
        <v>3280.2</v>
      </c>
      <c r="AB627" s="4">
        <f t="shared" si="3102"/>
        <v>0</v>
      </c>
      <c r="AC627" s="4">
        <f t="shared" si="3102"/>
        <v>3280.2</v>
      </c>
      <c r="AD627" s="4">
        <f>AD628</f>
        <v>3280.2</v>
      </c>
      <c r="AE627" s="4">
        <f t="shared" ref="AE627:AN627" si="3103">AE628</f>
        <v>0</v>
      </c>
      <c r="AF627" s="4">
        <f t="shared" si="3103"/>
        <v>3280.2</v>
      </c>
      <c r="AG627" s="4">
        <f t="shared" si="3103"/>
        <v>0</v>
      </c>
      <c r="AH627" s="4">
        <f t="shared" si="3103"/>
        <v>3280.2</v>
      </c>
      <c r="AI627" s="4">
        <f t="shared" si="3103"/>
        <v>0</v>
      </c>
      <c r="AJ627" s="4">
        <f t="shared" si="3103"/>
        <v>3280.2</v>
      </c>
      <c r="AK627" s="4">
        <f t="shared" si="3103"/>
        <v>0</v>
      </c>
      <c r="AL627" s="4">
        <f t="shared" si="3103"/>
        <v>3280.2</v>
      </c>
      <c r="AM627" s="4">
        <f t="shared" si="3103"/>
        <v>0</v>
      </c>
      <c r="AN627" s="4">
        <f t="shared" si="3103"/>
        <v>3280.2</v>
      </c>
      <c r="AO627" s="95"/>
    </row>
    <row r="628" spans="1:41" ht="47.25" hidden="1" outlineLevel="7" x14ac:dyDescent="0.25">
      <c r="A628" s="103" t="s">
        <v>39</v>
      </c>
      <c r="B628" s="103" t="s">
        <v>8</v>
      </c>
      <c r="C628" s="17" t="s">
        <v>9</v>
      </c>
      <c r="D628" s="5">
        <v>3453.9</v>
      </c>
      <c r="E628" s="5"/>
      <c r="F628" s="5">
        <f t="shared" ref="F628" si="3104">SUM(D628:E628)</f>
        <v>3453.9</v>
      </c>
      <c r="G628" s="5"/>
      <c r="H628" s="5">
        <f t="shared" ref="H628" si="3105">SUM(F628:G628)</f>
        <v>3453.9</v>
      </c>
      <c r="I628" s="5"/>
      <c r="J628" s="5">
        <f t="shared" ref="J628" si="3106">SUM(H628:I628)</f>
        <v>3453.9</v>
      </c>
      <c r="K628" s="5"/>
      <c r="L628" s="5">
        <f t="shared" ref="L628" si="3107">SUM(J628:K628)</f>
        <v>3453.9</v>
      </c>
      <c r="M628" s="5"/>
      <c r="N628" s="5">
        <f t="shared" ref="N628" si="3108">SUM(L628:M628)</f>
        <v>3453.9</v>
      </c>
      <c r="O628" s="5"/>
      <c r="P628" s="5">
        <f t="shared" ref="P628" si="3109">SUM(N628:O628)</f>
        <v>3453.9</v>
      </c>
      <c r="Q628" s="5">
        <v>3280.2</v>
      </c>
      <c r="R628" s="5"/>
      <c r="S628" s="5">
        <f t="shared" ref="S628" si="3110">SUM(Q628:R628)</f>
        <v>3280.2</v>
      </c>
      <c r="T628" s="5"/>
      <c r="U628" s="5">
        <f t="shared" ref="U628" si="3111">SUM(S628:T628)</f>
        <v>3280.2</v>
      </c>
      <c r="V628" s="5"/>
      <c r="W628" s="5">
        <f t="shared" ref="W628" si="3112">SUM(U628:V628)</f>
        <v>3280.2</v>
      </c>
      <c r="X628" s="5"/>
      <c r="Y628" s="5">
        <f t="shared" ref="Y628" si="3113">SUM(W628:X628)</f>
        <v>3280.2</v>
      </c>
      <c r="Z628" s="5"/>
      <c r="AA628" s="5">
        <f t="shared" ref="AA628" si="3114">SUM(Y628:Z628)</f>
        <v>3280.2</v>
      </c>
      <c r="AB628" s="5"/>
      <c r="AC628" s="5">
        <f t="shared" ref="AC628" si="3115">SUM(AA628:AB628)</f>
        <v>3280.2</v>
      </c>
      <c r="AD628" s="5">
        <v>3280.2</v>
      </c>
      <c r="AE628" s="5"/>
      <c r="AF628" s="5">
        <f t="shared" ref="AF628" si="3116">SUM(AD628:AE628)</f>
        <v>3280.2</v>
      </c>
      <c r="AG628" s="5"/>
      <c r="AH628" s="5">
        <f t="shared" ref="AH628" si="3117">SUM(AF628:AG628)</f>
        <v>3280.2</v>
      </c>
      <c r="AI628" s="5"/>
      <c r="AJ628" s="5">
        <f t="shared" ref="AJ628" si="3118">SUM(AH628:AI628)</f>
        <v>3280.2</v>
      </c>
      <c r="AK628" s="5"/>
      <c r="AL628" s="5">
        <f t="shared" ref="AL628" si="3119">SUM(AJ628:AK628)</f>
        <v>3280.2</v>
      </c>
      <c r="AM628" s="5"/>
      <c r="AN628" s="5">
        <f t="shared" ref="AN628" si="3120">SUM(AL628:AM628)</f>
        <v>3280.2</v>
      </c>
      <c r="AO628" s="95"/>
    </row>
    <row r="629" spans="1:41" ht="31.5" hidden="1" outlineLevel="3" x14ac:dyDescent="0.25">
      <c r="A629" s="102" t="s">
        <v>6</v>
      </c>
      <c r="B629" s="102"/>
      <c r="C629" s="18" t="s">
        <v>7</v>
      </c>
      <c r="D629" s="4">
        <f t="shared" ref="D629:AN629" si="3121">D630</f>
        <v>2205.1999999999998</v>
      </c>
      <c r="E629" s="4">
        <f t="shared" si="3121"/>
        <v>0</v>
      </c>
      <c r="F629" s="4">
        <f t="shared" si="3121"/>
        <v>2205.1999999999998</v>
      </c>
      <c r="G629" s="4">
        <f t="shared" si="3121"/>
        <v>0</v>
      </c>
      <c r="H629" s="4">
        <f t="shared" si="3121"/>
        <v>2205.1999999999998</v>
      </c>
      <c r="I629" s="4">
        <f t="shared" si="3121"/>
        <v>0</v>
      </c>
      <c r="J629" s="4">
        <f t="shared" si="3121"/>
        <v>2205.1999999999998</v>
      </c>
      <c r="K629" s="4">
        <f t="shared" si="3121"/>
        <v>0</v>
      </c>
      <c r="L629" s="4">
        <f t="shared" si="3121"/>
        <v>2205.1999999999998</v>
      </c>
      <c r="M629" s="4">
        <f t="shared" si="3121"/>
        <v>0</v>
      </c>
      <c r="N629" s="4">
        <f t="shared" si="3121"/>
        <v>2205.1999999999998</v>
      </c>
      <c r="O629" s="4">
        <f t="shared" si="3121"/>
        <v>0</v>
      </c>
      <c r="P629" s="4">
        <f t="shared" si="3121"/>
        <v>2205.1999999999998</v>
      </c>
      <c r="Q629" s="4">
        <f t="shared" si="3121"/>
        <v>2094.3000000000002</v>
      </c>
      <c r="R629" s="4">
        <f t="shared" si="3121"/>
        <v>0</v>
      </c>
      <c r="S629" s="4">
        <f t="shared" si="3121"/>
        <v>2094.3000000000002</v>
      </c>
      <c r="T629" s="4">
        <f t="shared" si="3121"/>
        <v>0</v>
      </c>
      <c r="U629" s="4">
        <f t="shared" si="3121"/>
        <v>2094.3000000000002</v>
      </c>
      <c r="V629" s="4">
        <f t="shared" si="3121"/>
        <v>0</v>
      </c>
      <c r="W629" s="4">
        <f t="shared" si="3121"/>
        <v>2094.3000000000002</v>
      </c>
      <c r="X629" s="4">
        <f t="shared" si="3121"/>
        <v>0</v>
      </c>
      <c r="Y629" s="4">
        <f t="shared" si="3121"/>
        <v>2094.3000000000002</v>
      </c>
      <c r="Z629" s="4">
        <f t="shared" si="3121"/>
        <v>0</v>
      </c>
      <c r="AA629" s="4">
        <f t="shared" si="3121"/>
        <v>2094.3000000000002</v>
      </c>
      <c r="AB629" s="4">
        <f t="shared" si="3121"/>
        <v>0</v>
      </c>
      <c r="AC629" s="4">
        <f t="shared" si="3121"/>
        <v>2094.3000000000002</v>
      </c>
      <c r="AD629" s="4">
        <f t="shared" si="3121"/>
        <v>2094.3000000000002</v>
      </c>
      <c r="AE629" s="4">
        <f t="shared" si="3121"/>
        <v>0</v>
      </c>
      <c r="AF629" s="4">
        <f t="shared" si="3121"/>
        <v>2094.3000000000002</v>
      </c>
      <c r="AG629" s="4">
        <f t="shared" si="3121"/>
        <v>0</v>
      </c>
      <c r="AH629" s="4">
        <f t="shared" si="3121"/>
        <v>2094.3000000000002</v>
      </c>
      <c r="AI629" s="4">
        <f t="shared" si="3121"/>
        <v>0</v>
      </c>
      <c r="AJ629" s="4">
        <f t="shared" si="3121"/>
        <v>2094.3000000000002</v>
      </c>
      <c r="AK629" s="4">
        <f t="shared" si="3121"/>
        <v>0</v>
      </c>
      <c r="AL629" s="4">
        <f t="shared" si="3121"/>
        <v>2094.3000000000002</v>
      </c>
      <c r="AM629" s="4">
        <f t="shared" si="3121"/>
        <v>0</v>
      </c>
      <c r="AN629" s="4">
        <f t="shared" si="3121"/>
        <v>2094.3000000000002</v>
      </c>
      <c r="AO629" s="95"/>
    </row>
    <row r="630" spans="1:41" ht="47.25" hidden="1" outlineLevel="7" x14ac:dyDescent="0.25">
      <c r="A630" s="103" t="s">
        <v>6</v>
      </c>
      <c r="B630" s="103" t="s">
        <v>8</v>
      </c>
      <c r="C630" s="17" t="s">
        <v>9</v>
      </c>
      <c r="D630" s="5">
        <v>2205.1999999999998</v>
      </c>
      <c r="E630" s="5"/>
      <c r="F630" s="5">
        <f t="shared" ref="F630" si="3122">SUM(D630:E630)</f>
        <v>2205.1999999999998</v>
      </c>
      <c r="G630" s="5"/>
      <c r="H630" s="5">
        <f t="shared" ref="H630" si="3123">SUM(F630:G630)</f>
        <v>2205.1999999999998</v>
      </c>
      <c r="I630" s="5"/>
      <c r="J630" s="5">
        <f t="shared" ref="J630" si="3124">SUM(H630:I630)</f>
        <v>2205.1999999999998</v>
      </c>
      <c r="K630" s="5"/>
      <c r="L630" s="5">
        <f t="shared" ref="L630" si="3125">SUM(J630:K630)</f>
        <v>2205.1999999999998</v>
      </c>
      <c r="M630" s="5"/>
      <c r="N630" s="5">
        <f t="shared" ref="N630" si="3126">SUM(L630:M630)</f>
        <v>2205.1999999999998</v>
      </c>
      <c r="O630" s="5"/>
      <c r="P630" s="5">
        <f t="shared" ref="P630" si="3127">SUM(N630:O630)</f>
        <v>2205.1999999999998</v>
      </c>
      <c r="Q630" s="5">
        <v>2094.3000000000002</v>
      </c>
      <c r="R630" s="5"/>
      <c r="S630" s="5">
        <f t="shared" ref="S630" si="3128">SUM(Q630:R630)</f>
        <v>2094.3000000000002</v>
      </c>
      <c r="T630" s="5"/>
      <c r="U630" s="5">
        <f t="shared" ref="U630" si="3129">SUM(S630:T630)</f>
        <v>2094.3000000000002</v>
      </c>
      <c r="V630" s="5"/>
      <c r="W630" s="5">
        <f t="shared" ref="W630" si="3130">SUM(U630:V630)</f>
        <v>2094.3000000000002</v>
      </c>
      <c r="X630" s="5"/>
      <c r="Y630" s="5">
        <f t="shared" ref="Y630" si="3131">SUM(W630:X630)</f>
        <v>2094.3000000000002</v>
      </c>
      <c r="Z630" s="5"/>
      <c r="AA630" s="5">
        <f t="shared" ref="AA630" si="3132">SUM(Y630:Z630)</f>
        <v>2094.3000000000002</v>
      </c>
      <c r="AB630" s="5"/>
      <c r="AC630" s="5">
        <f t="shared" ref="AC630" si="3133">SUM(AA630:AB630)</f>
        <v>2094.3000000000002</v>
      </c>
      <c r="AD630" s="5">
        <v>2094.3000000000002</v>
      </c>
      <c r="AE630" s="5"/>
      <c r="AF630" s="5">
        <f t="shared" ref="AF630" si="3134">SUM(AD630:AE630)</f>
        <v>2094.3000000000002</v>
      </c>
      <c r="AG630" s="5"/>
      <c r="AH630" s="5">
        <f t="shared" ref="AH630" si="3135">SUM(AF630:AG630)</f>
        <v>2094.3000000000002</v>
      </c>
      <c r="AI630" s="5"/>
      <c r="AJ630" s="5">
        <f t="shared" ref="AJ630" si="3136">SUM(AH630:AI630)</f>
        <v>2094.3000000000002</v>
      </c>
      <c r="AK630" s="5"/>
      <c r="AL630" s="5">
        <f t="shared" ref="AL630" si="3137">SUM(AJ630:AK630)</f>
        <v>2094.3000000000002</v>
      </c>
      <c r="AM630" s="5"/>
      <c r="AN630" s="5">
        <f t="shared" ref="AN630" si="3138">SUM(AL630:AM630)</f>
        <v>2094.3000000000002</v>
      </c>
      <c r="AO630" s="95"/>
    </row>
    <row r="631" spans="1:41" ht="15.75" hidden="1" outlineLevel="3" x14ac:dyDescent="0.25">
      <c r="A631" s="102" t="s">
        <v>10</v>
      </c>
      <c r="B631" s="102"/>
      <c r="C631" s="18" t="s">
        <v>59</v>
      </c>
      <c r="D631" s="4">
        <f>D632+D633+D634</f>
        <v>10913.5</v>
      </c>
      <c r="E631" s="4">
        <f t="shared" ref="E631:AH631" si="3139">E632+E633+E634</f>
        <v>0</v>
      </c>
      <c r="F631" s="4">
        <f t="shared" si="3139"/>
        <v>10913.5</v>
      </c>
      <c r="G631" s="4">
        <f t="shared" si="3139"/>
        <v>0</v>
      </c>
      <c r="H631" s="4">
        <f t="shared" si="3139"/>
        <v>10913.5</v>
      </c>
      <c r="I631" s="4">
        <f t="shared" si="3139"/>
        <v>0</v>
      </c>
      <c r="J631" s="4">
        <f t="shared" si="3139"/>
        <v>10913.5</v>
      </c>
      <c r="K631" s="4">
        <f t="shared" ref="K631:L631" si="3140">K632+K633+K634</f>
        <v>0</v>
      </c>
      <c r="L631" s="4">
        <f t="shared" si="3140"/>
        <v>10913.5</v>
      </c>
      <c r="M631" s="4">
        <f t="shared" ref="M631:N631" si="3141">M632+M633+M634</f>
        <v>0</v>
      </c>
      <c r="N631" s="4">
        <f t="shared" si="3141"/>
        <v>10913.5</v>
      </c>
      <c r="O631" s="4">
        <f t="shared" ref="O631:P631" si="3142">O632+O633+O634</f>
        <v>0</v>
      </c>
      <c r="P631" s="4">
        <f t="shared" si="3142"/>
        <v>10913.5</v>
      </c>
      <c r="Q631" s="4">
        <f t="shared" si="3139"/>
        <v>10445.799999999999</v>
      </c>
      <c r="R631" s="4">
        <f t="shared" si="3139"/>
        <v>0</v>
      </c>
      <c r="S631" s="4">
        <f t="shared" si="3139"/>
        <v>10445.799999999999</v>
      </c>
      <c r="T631" s="4">
        <f t="shared" si="3139"/>
        <v>0</v>
      </c>
      <c r="U631" s="4">
        <f t="shared" si="3139"/>
        <v>10445.799999999999</v>
      </c>
      <c r="V631" s="4">
        <f t="shared" si="3139"/>
        <v>0</v>
      </c>
      <c r="W631" s="4">
        <f t="shared" si="3139"/>
        <v>10445.799999999999</v>
      </c>
      <c r="X631" s="4">
        <f t="shared" si="3139"/>
        <v>0</v>
      </c>
      <c r="Y631" s="4">
        <f t="shared" si="3139"/>
        <v>10445.799999999999</v>
      </c>
      <c r="Z631" s="4">
        <f t="shared" ref="Z631:AA631" si="3143">Z632+Z633+Z634</f>
        <v>0</v>
      </c>
      <c r="AA631" s="4">
        <f t="shared" si="3143"/>
        <v>10445.799999999999</v>
      </c>
      <c r="AB631" s="4">
        <f t="shared" ref="AB631:AC631" si="3144">AB632+AB633+AB634</f>
        <v>0</v>
      </c>
      <c r="AC631" s="4">
        <f t="shared" si="3144"/>
        <v>10445.799999999999</v>
      </c>
      <c r="AD631" s="4">
        <f t="shared" si="3139"/>
        <v>10445.799999999999</v>
      </c>
      <c r="AE631" s="4">
        <f t="shared" si="3139"/>
        <v>0</v>
      </c>
      <c r="AF631" s="4">
        <f t="shared" si="3139"/>
        <v>10445.799999999999</v>
      </c>
      <c r="AG631" s="4">
        <f t="shared" si="3139"/>
        <v>0</v>
      </c>
      <c r="AH631" s="4">
        <f t="shared" si="3139"/>
        <v>10445.799999999999</v>
      </c>
      <c r="AI631" s="4">
        <f t="shared" ref="AI631:AN631" si="3145">AI632+AI633+AI634</f>
        <v>0</v>
      </c>
      <c r="AJ631" s="4">
        <f t="shared" si="3145"/>
        <v>10445.799999999999</v>
      </c>
      <c r="AK631" s="4">
        <f t="shared" si="3145"/>
        <v>0</v>
      </c>
      <c r="AL631" s="4">
        <f t="shared" si="3145"/>
        <v>10445.799999999999</v>
      </c>
      <c r="AM631" s="4">
        <f t="shared" si="3145"/>
        <v>0</v>
      </c>
      <c r="AN631" s="4">
        <f t="shared" si="3145"/>
        <v>10445.799999999999</v>
      </c>
      <c r="AO631" s="95"/>
    </row>
    <row r="632" spans="1:41" ht="47.25" hidden="1" outlineLevel="7" x14ac:dyDescent="0.25">
      <c r="A632" s="103" t="s">
        <v>10</v>
      </c>
      <c r="B632" s="103" t="s">
        <v>8</v>
      </c>
      <c r="C632" s="17" t="s">
        <v>9</v>
      </c>
      <c r="D632" s="5">
        <v>9303</v>
      </c>
      <c r="E632" s="5"/>
      <c r="F632" s="5">
        <f t="shared" ref="F632:F634" si="3146">SUM(D632:E632)</f>
        <v>9303</v>
      </c>
      <c r="G632" s="5"/>
      <c r="H632" s="5">
        <f t="shared" ref="H632:H634" si="3147">SUM(F632:G632)</f>
        <v>9303</v>
      </c>
      <c r="I632" s="5"/>
      <c r="J632" s="5">
        <f t="shared" ref="J632:J634" si="3148">SUM(H632:I632)</f>
        <v>9303</v>
      </c>
      <c r="K632" s="5"/>
      <c r="L632" s="5">
        <f t="shared" ref="L632:L634" si="3149">SUM(J632:K632)</f>
        <v>9303</v>
      </c>
      <c r="M632" s="5"/>
      <c r="N632" s="5">
        <f t="shared" ref="N632:N634" si="3150">SUM(L632:M632)</f>
        <v>9303</v>
      </c>
      <c r="O632" s="5"/>
      <c r="P632" s="5">
        <f t="shared" ref="P632:P634" si="3151">SUM(N632:O632)</f>
        <v>9303</v>
      </c>
      <c r="Q632" s="5">
        <v>8835.2999999999993</v>
      </c>
      <c r="R632" s="5"/>
      <c r="S632" s="5">
        <f t="shared" ref="S632:S634" si="3152">SUM(Q632:R632)</f>
        <v>8835.2999999999993</v>
      </c>
      <c r="T632" s="5"/>
      <c r="U632" s="5">
        <f t="shared" ref="U632:U634" si="3153">SUM(S632:T632)</f>
        <v>8835.2999999999993</v>
      </c>
      <c r="V632" s="5"/>
      <c r="W632" s="5">
        <f t="shared" ref="W632:W634" si="3154">SUM(U632:V632)</f>
        <v>8835.2999999999993</v>
      </c>
      <c r="X632" s="5"/>
      <c r="Y632" s="5">
        <f t="shared" ref="Y632:Y634" si="3155">SUM(W632:X632)</f>
        <v>8835.2999999999993</v>
      </c>
      <c r="Z632" s="5"/>
      <c r="AA632" s="5">
        <f t="shared" ref="AA632:AA634" si="3156">SUM(Y632:Z632)</f>
        <v>8835.2999999999993</v>
      </c>
      <c r="AB632" s="5"/>
      <c r="AC632" s="5">
        <f t="shared" ref="AC632:AC634" si="3157">SUM(AA632:AB632)</f>
        <v>8835.2999999999993</v>
      </c>
      <c r="AD632" s="5">
        <v>8835.2999999999993</v>
      </c>
      <c r="AE632" s="5"/>
      <c r="AF632" s="5">
        <f t="shared" ref="AF632:AF634" si="3158">SUM(AD632:AE632)</f>
        <v>8835.2999999999993</v>
      </c>
      <c r="AG632" s="5"/>
      <c r="AH632" s="5">
        <f t="shared" ref="AH632:AH634" si="3159">SUM(AF632:AG632)</f>
        <v>8835.2999999999993</v>
      </c>
      <c r="AI632" s="5"/>
      <c r="AJ632" s="5">
        <f t="shared" ref="AJ632:AJ634" si="3160">SUM(AH632:AI632)</f>
        <v>8835.2999999999993</v>
      </c>
      <c r="AK632" s="5"/>
      <c r="AL632" s="5">
        <f t="shared" ref="AL632:AL634" si="3161">SUM(AJ632:AK632)</f>
        <v>8835.2999999999993</v>
      </c>
      <c r="AM632" s="5"/>
      <c r="AN632" s="5">
        <f t="shared" ref="AN632:AN634" si="3162">SUM(AL632:AM632)</f>
        <v>8835.2999999999993</v>
      </c>
      <c r="AO632" s="95"/>
    </row>
    <row r="633" spans="1:41" ht="31.5" hidden="1" outlineLevel="7" x14ac:dyDescent="0.25">
      <c r="A633" s="103" t="s">
        <v>10</v>
      </c>
      <c r="B633" s="103" t="s">
        <v>11</v>
      </c>
      <c r="C633" s="17" t="s">
        <v>12</v>
      </c>
      <c r="D633" s="5">
        <v>1607.7</v>
      </c>
      <c r="E633" s="5"/>
      <c r="F633" s="5">
        <f t="shared" si="3146"/>
        <v>1607.7</v>
      </c>
      <c r="G633" s="5"/>
      <c r="H633" s="5">
        <f t="shared" si="3147"/>
        <v>1607.7</v>
      </c>
      <c r="I633" s="5"/>
      <c r="J633" s="5">
        <f t="shared" si="3148"/>
        <v>1607.7</v>
      </c>
      <c r="K633" s="5"/>
      <c r="L633" s="5">
        <f t="shared" si="3149"/>
        <v>1607.7</v>
      </c>
      <c r="M633" s="5"/>
      <c r="N633" s="5">
        <f t="shared" si="3150"/>
        <v>1607.7</v>
      </c>
      <c r="O633" s="5"/>
      <c r="P633" s="5">
        <f t="shared" si="3151"/>
        <v>1607.7</v>
      </c>
      <c r="Q633" s="5">
        <v>1607.7</v>
      </c>
      <c r="R633" s="5"/>
      <c r="S633" s="5">
        <f t="shared" si="3152"/>
        <v>1607.7</v>
      </c>
      <c r="T633" s="5"/>
      <c r="U633" s="5">
        <f t="shared" si="3153"/>
        <v>1607.7</v>
      </c>
      <c r="V633" s="5"/>
      <c r="W633" s="5">
        <f t="shared" si="3154"/>
        <v>1607.7</v>
      </c>
      <c r="X633" s="5"/>
      <c r="Y633" s="5">
        <f t="shared" si="3155"/>
        <v>1607.7</v>
      </c>
      <c r="Z633" s="5"/>
      <c r="AA633" s="5">
        <f t="shared" si="3156"/>
        <v>1607.7</v>
      </c>
      <c r="AB633" s="5"/>
      <c r="AC633" s="5">
        <f t="shared" si="3157"/>
        <v>1607.7</v>
      </c>
      <c r="AD633" s="5">
        <v>1607.7</v>
      </c>
      <c r="AE633" s="5"/>
      <c r="AF633" s="5">
        <f t="shared" si="3158"/>
        <v>1607.7</v>
      </c>
      <c r="AG633" s="5"/>
      <c r="AH633" s="5">
        <f t="shared" si="3159"/>
        <v>1607.7</v>
      </c>
      <c r="AI633" s="5"/>
      <c r="AJ633" s="5">
        <f t="shared" si="3160"/>
        <v>1607.7</v>
      </c>
      <c r="AK633" s="5"/>
      <c r="AL633" s="5">
        <f t="shared" si="3161"/>
        <v>1607.7</v>
      </c>
      <c r="AM633" s="5"/>
      <c r="AN633" s="5">
        <f t="shared" si="3162"/>
        <v>1607.7</v>
      </c>
      <c r="AO633" s="95"/>
    </row>
    <row r="634" spans="1:41" ht="15.75" hidden="1" outlineLevel="7" x14ac:dyDescent="0.25">
      <c r="A634" s="103" t="s">
        <v>10</v>
      </c>
      <c r="B634" s="103" t="s">
        <v>27</v>
      </c>
      <c r="C634" s="17" t="s">
        <v>28</v>
      </c>
      <c r="D634" s="5">
        <v>2.8</v>
      </c>
      <c r="E634" s="5"/>
      <c r="F634" s="5">
        <f t="shared" si="3146"/>
        <v>2.8</v>
      </c>
      <c r="G634" s="5"/>
      <c r="H634" s="5">
        <f t="shared" si="3147"/>
        <v>2.8</v>
      </c>
      <c r="I634" s="5"/>
      <c r="J634" s="5">
        <f t="shared" si="3148"/>
        <v>2.8</v>
      </c>
      <c r="K634" s="5"/>
      <c r="L634" s="5">
        <f t="shared" si="3149"/>
        <v>2.8</v>
      </c>
      <c r="M634" s="5"/>
      <c r="N634" s="5">
        <f t="shared" si="3150"/>
        <v>2.8</v>
      </c>
      <c r="O634" s="5"/>
      <c r="P634" s="5">
        <f t="shared" si="3151"/>
        <v>2.8</v>
      </c>
      <c r="Q634" s="5">
        <v>2.8</v>
      </c>
      <c r="R634" s="5"/>
      <c r="S634" s="5">
        <f t="shared" si="3152"/>
        <v>2.8</v>
      </c>
      <c r="T634" s="5"/>
      <c r="U634" s="5">
        <f t="shared" si="3153"/>
        <v>2.8</v>
      </c>
      <c r="V634" s="5"/>
      <c r="W634" s="5">
        <f t="shared" si="3154"/>
        <v>2.8</v>
      </c>
      <c r="X634" s="5"/>
      <c r="Y634" s="5">
        <f t="shared" si="3155"/>
        <v>2.8</v>
      </c>
      <c r="Z634" s="5"/>
      <c r="AA634" s="5">
        <f t="shared" si="3156"/>
        <v>2.8</v>
      </c>
      <c r="AB634" s="5"/>
      <c r="AC634" s="5">
        <f t="shared" si="3157"/>
        <v>2.8</v>
      </c>
      <c r="AD634" s="5">
        <v>2.8</v>
      </c>
      <c r="AE634" s="5"/>
      <c r="AF634" s="5">
        <f t="shared" si="3158"/>
        <v>2.8</v>
      </c>
      <c r="AG634" s="5"/>
      <c r="AH634" s="5">
        <f t="shared" si="3159"/>
        <v>2.8</v>
      </c>
      <c r="AI634" s="5"/>
      <c r="AJ634" s="5">
        <f t="shared" si="3160"/>
        <v>2.8</v>
      </c>
      <c r="AK634" s="5"/>
      <c r="AL634" s="5">
        <f t="shared" si="3161"/>
        <v>2.8</v>
      </c>
      <c r="AM634" s="5"/>
      <c r="AN634" s="5">
        <f t="shared" si="3162"/>
        <v>2.8</v>
      </c>
      <c r="AO634" s="95"/>
    </row>
    <row r="635" spans="1:41" ht="15.75" hidden="1" outlineLevel="3" x14ac:dyDescent="0.25">
      <c r="A635" s="102" t="s">
        <v>29</v>
      </c>
      <c r="B635" s="102"/>
      <c r="C635" s="18" t="s">
        <v>30</v>
      </c>
      <c r="D635" s="4">
        <f>D636</f>
        <v>1978.6</v>
      </c>
      <c r="E635" s="4">
        <f t="shared" ref="E635:P635" si="3163">E636</f>
        <v>0</v>
      </c>
      <c r="F635" s="4">
        <f t="shared" si="3163"/>
        <v>1978.6</v>
      </c>
      <c r="G635" s="4">
        <f t="shared" si="3163"/>
        <v>0</v>
      </c>
      <c r="H635" s="4">
        <f t="shared" si="3163"/>
        <v>1978.6</v>
      </c>
      <c r="I635" s="4">
        <f t="shared" si="3163"/>
        <v>0</v>
      </c>
      <c r="J635" s="4">
        <f t="shared" si="3163"/>
        <v>1978.6</v>
      </c>
      <c r="K635" s="4">
        <f t="shared" si="3163"/>
        <v>0</v>
      </c>
      <c r="L635" s="4">
        <f t="shared" si="3163"/>
        <v>1978.6</v>
      </c>
      <c r="M635" s="4">
        <f t="shared" si="3163"/>
        <v>0</v>
      </c>
      <c r="N635" s="4">
        <f t="shared" si="3163"/>
        <v>1978.6</v>
      </c>
      <c r="O635" s="4">
        <f t="shared" si="3163"/>
        <v>0</v>
      </c>
      <c r="P635" s="4">
        <f t="shared" si="3163"/>
        <v>1978.6</v>
      </c>
      <c r="Q635" s="4">
        <f>Q636</f>
        <v>1978.6</v>
      </c>
      <c r="R635" s="4">
        <f t="shared" ref="R635:AC635" si="3164">R636</f>
        <v>0</v>
      </c>
      <c r="S635" s="4">
        <f t="shared" si="3164"/>
        <v>1978.6</v>
      </c>
      <c r="T635" s="4">
        <f t="shared" si="3164"/>
        <v>0</v>
      </c>
      <c r="U635" s="4">
        <f t="shared" si="3164"/>
        <v>1978.6</v>
      </c>
      <c r="V635" s="4">
        <f t="shared" si="3164"/>
        <v>0</v>
      </c>
      <c r="W635" s="4">
        <f t="shared" si="3164"/>
        <v>1978.6</v>
      </c>
      <c r="X635" s="4">
        <f t="shared" si="3164"/>
        <v>0</v>
      </c>
      <c r="Y635" s="4">
        <f t="shared" si="3164"/>
        <v>1978.6</v>
      </c>
      <c r="Z635" s="4">
        <f t="shared" si="3164"/>
        <v>0</v>
      </c>
      <c r="AA635" s="4">
        <f t="shared" si="3164"/>
        <v>1978.6</v>
      </c>
      <c r="AB635" s="4">
        <f t="shared" si="3164"/>
        <v>0</v>
      </c>
      <c r="AC635" s="4">
        <f t="shared" si="3164"/>
        <v>1978.6</v>
      </c>
      <c r="AD635" s="4">
        <f>AD636</f>
        <v>1978.6</v>
      </c>
      <c r="AE635" s="4">
        <f t="shared" ref="AE635:AN635" si="3165">AE636</f>
        <v>0</v>
      </c>
      <c r="AF635" s="4">
        <f t="shared" si="3165"/>
        <v>1978.6</v>
      </c>
      <c r="AG635" s="4">
        <f t="shared" si="3165"/>
        <v>0</v>
      </c>
      <c r="AH635" s="4">
        <f t="shared" si="3165"/>
        <v>1978.6</v>
      </c>
      <c r="AI635" s="4">
        <f t="shared" si="3165"/>
        <v>0</v>
      </c>
      <c r="AJ635" s="4">
        <f t="shared" si="3165"/>
        <v>1978.6</v>
      </c>
      <c r="AK635" s="4">
        <f t="shared" si="3165"/>
        <v>0</v>
      </c>
      <c r="AL635" s="4">
        <f t="shared" si="3165"/>
        <v>1978.6</v>
      </c>
      <c r="AM635" s="4">
        <f t="shared" si="3165"/>
        <v>0</v>
      </c>
      <c r="AN635" s="4">
        <f t="shared" si="3165"/>
        <v>1978.6</v>
      </c>
      <c r="AO635" s="95"/>
    </row>
    <row r="636" spans="1:41" ht="47.25" hidden="1" outlineLevel="7" x14ac:dyDescent="0.25">
      <c r="A636" s="103" t="s">
        <v>29</v>
      </c>
      <c r="B636" s="103" t="s">
        <v>8</v>
      </c>
      <c r="C636" s="17" t="s">
        <v>9</v>
      </c>
      <c r="D636" s="5">
        <v>1978.6</v>
      </c>
      <c r="E636" s="5"/>
      <c r="F636" s="5">
        <f t="shared" ref="F636" si="3166">SUM(D636:E636)</f>
        <v>1978.6</v>
      </c>
      <c r="G636" s="5"/>
      <c r="H636" s="5">
        <f t="shared" ref="H636" si="3167">SUM(F636:G636)</f>
        <v>1978.6</v>
      </c>
      <c r="I636" s="5"/>
      <c r="J636" s="5">
        <f t="shared" ref="J636" si="3168">SUM(H636:I636)</f>
        <v>1978.6</v>
      </c>
      <c r="K636" s="5"/>
      <c r="L636" s="5">
        <f t="shared" ref="L636" si="3169">SUM(J636:K636)</f>
        <v>1978.6</v>
      </c>
      <c r="M636" s="5"/>
      <c r="N636" s="5">
        <f t="shared" ref="N636" si="3170">SUM(L636:M636)</f>
        <v>1978.6</v>
      </c>
      <c r="O636" s="5"/>
      <c r="P636" s="5">
        <f t="shared" ref="P636" si="3171">SUM(N636:O636)</f>
        <v>1978.6</v>
      </c>
      <c r="Q636" s="5">
        <v>1978.6</v>
      </c>
      <c r="R636" s="5"/>
      <c r="S636" s="5">
        <f t="shared" ref="S636" si="3172">SUM(Q636:R636)</f>
        <v>1978.6</v>
      </c>
      <c r="T636" s="5"/>
      <c r="U636" s="5">
        <f t="shared" ref="U636" si="3173">SUM(S636:T636)</f>
        <v>1978.6</v>
      </c>
      <c r="V636" s="5"/>
      <c r="W636" s="5">
        <f t="shared" ref="W636" si="3174">SUM(U636:V636)</f>
        <v>1978.6</v>
      </c>
      <c r="X636" s="5"/>
      <c r="Y636" s="5">
        <f t="shared" ref="Y636" si="3175">SUM(W636:X636)</f>
        <v>1978.6</v>
      </c>
      <c r="Z636" s="5"/>
      <c r="AA636" s="5">
        <f t="shared" ref="AA636" si="3176">SUM(Y636:Z636)</f>
        <v>1978.6</v>
      </c>
      <c r="AB636" s="5"/>
      <c r="AC636" s="5">
        <f t="shared" ref="AC636" si="3177">SUM(AA636:AB636)</f>
        <v>1978.6</v>
      </c>
      <c r="AD636" s="5">
        <v>1978.6</v>
      </c>
      <c r="AE636" s="5"/>
      <c r="AF636" s="5">
        <f t="shared" ref="AF636" si="3178">SUM(AD636:AE636)</f>
        <v>1978.6</v>
      </c>
      <c r="AG636" s="5"/>
      <c r="AH636" s="5">
        <f t="shared" ref="AH636" si="3179">SUM(AF636:AG636)</f>
        <v>1978.6</v>
      </c>
      <c r="AI636" s="5"/>
      <c r="AJ636" s="5">
        <f t="shared" ref="AJ636" si="3180">SUM(AH636:AI636)</f>
        <v>1978.6</v>
      </c>
      <c r="AK636" s="5"/>
      <c r="AL636" s="5">
        <f t="shared" ref="AL636" si="3181">SUM(AJ636:AK636)</f>
        <v>1978.6</v>
      </c>
      <c r="AM636" s="5"/>
      <c r="AN636" s="5">
        <f t="shared" ref="AN636" si="3182">SUM(AL636:AM636)</f>
        <v>1978.6</v>
      </c>
      <c r="AO636" s="95"/>
    </row>
    <row r="637" spans="1:41" ht="31.5" hidden="1" outlineLevel="3" x14ac:dyDescent="0.25">
      <c r="A637" s="102" t="s">
        <v>13</v>
      </c>
      <c r="B637" s="102"/>
      <c r="C637" s="18" t="s">
        <v>14</v>
      </c>
      <c r="D637" s="4">
        <f>D638</f>
        <v>120.6</v>
      </c>
      <c r="E637" s="4">
        <f t="shared" ref="E637:P637" si="3183">E638</f>
        <v>0</v>
      </c>
      <c r="F637" s="4">
        <f t="shared" si="3183"/>
        <v>120.6</v>
      </c>
      <c r="G637" s="4">
        <f t="shared" si="3183"/>
        <v>0</v>
      </c>
      <c r="H637" s="4">
        <f t="shared" si="3183"/>
        <v>120.6</v>
      </c>
      <c r="I637" s="4">
        <f t="shared" si="3183"/>
        <v>0</v>
      </c>
      <c r="J637" s="4">
        <f t="shared" si="3183"/>
        <v>120.6</v>
      </c>
      <c r="K637" s="4">
        <f t="shared" si="3183"/>
        <v>0</v>
      </c>
      <c r="L637" s="4">
        <f t="shared" si="3183"/>
        <v>120.6</v>
      </c>
      <c r="M637" s="4">
        <f t="shared" si="3183"/>
        <v>0</v>
      </c>
      <c r="N637" s="4">
        <f t="shared" si="3183"/>
        <v>120.6</v>
      </c>
      <c r="O637" s="4">
        <f t="shared" si="3183"/>
        <v>0</v>
      </c>
      <c r="P637" s="4">
        <f t="shared" si="3183"/>
        <v>120.6</v>
      </c>
      <c r="Q637" s="4">
        <f>Q638</f>
        <v>120.6</v>
      </c>
      <c r="R637" s="4">
        <f t="shared" ref="R637:AC637" si="3184">R638</f>
        <v>0</v>
      </c>
      <c r="S637" s="4">
        <f t="shared" si="3184"/>
        <v>120.6</v>
      </c>
      <c r="T637" s="4">
        <f t="shared" si="3184"/>
        <v>0</v>
      </c>
      <c r="U637" s="4">
        <f t="shared" si="3184"/>
        <v>120.6</v>
      </c>
      <c r="V637" s="4">
        <f t="shared" si="3184"/>
        <v>0</v>
      </c>
      <c r="W637" s="4">
        <f t="shared" si="3184"/>
        <v>120.6</v>
      </c>
      <c r="X637" s="4">
        <f t="shared" si="3184"/>
        <v>0</v>
      </c>
      <c r="Y637" s="4">
        <f t="shared" si="3184"/>
        <v>120.6</v>
      </c>
      <c r="Z637" s="4">
        <f t="shared" si="3184"/>
        <v>0</v>
      </c>
      <c r="AA637" s="4">
        <f t="shared" si="3184"/>
        <v>120.6</v>
      </c>
      <c r="AB637" s="4">
        <f t="shared" si="3184"/>
        <v>0</v>
      </c>
      <c r="AC637" s="4">
        <f t="shared" si="3184"/>
        <v>120.6</v>
      </c>
      <c r="AD637" s="4">
        <f>AD638</f>
        <v>120.6</v>
      </c>
      <c r="AE637" s="4">
        <f t="shared" ref="AE637:AN637" si="3185">AE638</f>
        <v>0</v>
      </c>
      <c r="AF637" s="4">
        <f t="shared" si="3185"/>
        <v>120.6</v>
      </c>
      <c r="AG637" s="4">
        <f t="shared" si="3185"/>
        <v>0</v>
      </c>
      <c r="AH637" s="4">
        <f t="shared" si="3185"/>
        <v>120.6</v>
      </c>
      <c r="AI637" s="4">
        <f t="shared" si="3185"/>
        <v>0</v>
      </c>
      <c r="AJ637" s="4">
        <f t="shared" si="3185"/>
        <v>120.6</v>
      </c>
      <c r="AK637" s="4">
        <f t="shared" si="3185"/>
        <v>0</v>
      </c>
      <c r="AL637" s="4">
        <f t="shared" si="3185"/>
        <v>120.6</v>
      </c>
      <c r="AM637" s="4">
        <f t="shared" si="3185"/>
        <v>0</v>
      </c>
      <c r="AN637" s="4">
        <f t="shared" si="3185"/>
        <v>120.6</v>
      </c>
      <c r="AO637" s="95"/>
    </row>
    <row r="638" spans="1:41" ht="31.5" hidden="1" outlineLevel="7" x14ac:dyDescent="0.25">
      <c r="A638" s="103" t="s">
        <v>13</v>
      </c>
      <c r="B638" s="103" t="s">
        <v>11</v>
      </c>
      <c r="C638" s="17" t="s">
        <v>12</v>
      </c>
      <c r="D638" s="5">
        <f>105.6+15</f>
        <v>120.6</v>
      </c>
      <c r="E638" s="5"/>
      <c r="F638" s="5">
        <f t="shared" ref="F638" si="3186">SUM(D638:E638)</f>
        <v>120.6</v>
      </c>
      <c r="G638" s="5"/>
      <c r="H638" s="5">
        <f t="shared" ref="H638" si="3187">SUM(F638:G638)</f>
        <v>120.6</v>
      </c>
      <c r="I638" s="5"/>
      <c r="J638" s="5">
        <f t="shared" ref="J638" si="3188">SUM(H638:I638)</f>
        <v>120.6</v>
      </c>
      <c r="K638" s="5"/>
      <c r="L638" s="5">
        <f t="shared" ref="L638" si="3189">SUM(J638:K638)</f>
        <v>120.6</v>
      </c>
      <c r="M638" s="5"/>
      <c r="N638" s="5">
        <f t="shared" ref="N638" si="3190">SUM(L638:M638)</f>
        <v>120.6</v>
      </c>
      <c r="O638" s="5"/>
      <c r="P638" s="5">
        <f t="shared" ref="P638" si="3191">SUM(N638:O638)</f>
        <v>120.6</v>
      </c>
      <c r="Q638" s="5">
        <v>120.6</v>
      </c>
      <c r="R638" s="5"/>
      <c r="S638" s="5">
        <f t="shared" ref="S638" si="3192">SUM(Q638:R638)</f>
        <v>120.6</v>
      </c>
      <c r="T638" s="5"/>
      <c r="U638" s="5">
        <f t="shared" ref="U638" si="3193">SUM(S638:T638)</f>
        <v>120.6</v>
      </c>
      <c r="V638" s="5"/>
      <c r="W638" s="5">
        <f t="shared" ref="W638" si="3194">SUM(U638:V638)</f>
        <v>120.6</v>
      </c>
      <c r="X638" s="5"/>
      <c r="Y638" s="5">
        <f t="shared" ref="Y638" si="3195">SUM(W638:X638)</f>
        <v>120.6</v>
      </c>
      <c r="Z638" s="5"/>
      <c r="AA638" s="5">
        <f t="shared" ref="AA638" si="3196">SUM(Y638:Z638)</f>
        <v>120.6</v>
      </c>
      <c r="AB638" s="5"/>
      <c r="AC638" s="5">
        <f t="shared" ref="AC638" si="3197">SUM(AA638:AB638)</f>
        <v>120.6</v>
      </c>
      <c r="AD638" s="5">
        <v>120.6</v>
      </c>
      <c r="AE638" s="5"/>
      <c r="AF638" s="5">
        <f t="shared" ref="AF638" si="3198">SUM(AD638:AE638)</f>
        <v>120.6</v>
      </c>
      <c r="AG638" s="5"/>
      <c r="AH638" s="5">
        <f t="shared" ref="AH638" si="3199">SUM(AF638:AG638)</f>
        <v>120.6</v>
      </c>
      <c r="AI638" s="5"/>
      <c r="AJ638" s="5">
        <f t="shared" ref="AJ638" si="3200">SUM(AH638:AI638)</f>
        <v>120.6</v>
      </c>
      <c r="AK638" s="5"/>
      <c r="AL638" s="5">
        <f t="shared" ref="AL638" si="3201">SUM(AJ638:AK638)</f>
        <v>120.6</v>
      </c>
      <c r="AM638" s="5"/>
      <c r="AN638" s="5">
        <f t="shared" ref="AN638" si="3202">SUM(AL638:AM638)</f>
        <v>120.6</v>
      </c>
      <c r="AO638" s="95"/>
    </row>
    <row r="639" spans="1:41" ht="15.75" hidden="1" outlineLevel="3" x14ac:dyDescent="0.25">
      <c r="A639" s="102" t="s">
        <v>31</v>
      </c>
      <c r="B639" s="102"/>
      <c r="C639" s="18" t="s">
        <v>32</v>
      </c>
      <c r="D639" s="4">
        <f>D640</f>
        <v>2678.4</v>
      </c>
      <c r="E639" s="4">
        <f t="shared" ref="E639:P639" si="3203">E640</f>
        <v>0</v>
      </c>
      <c r="F639" s="4">
        <f t="shared" si="3203"/>
        <v>2678.4</v>
      </c>
      <c r="G639" s="4">
        <f t="shared" si="3203"/>
        <v>0</v>
      </c>
      <c r="H639" s="4">
        <f t="shared" si="3203"/>
        <v>2678.4</v>
      </c>
      <c r="I639" s="4">
        <f t="shared" si="3203"/>
        <v>0</v>
      </c>
      <c r="J639" s="4">
        <f t="shared" si="3203"/>
        <v>2678.4</v>
      </c>
      <c r="K639" s="4">
        <f t="shared" si="3203"/>
        <v>0</v>
      </c>
      <c r="L639" s="4">
        <f t="shared" si="3203"/>
        <v>2678.4</v>
      </c>
      <c r="M639" s="4">
        <f t="shared" si="3203"/>
        <v>0</v>
      </c>
      <c r="N639" s="4">
        <f t="shared" si="3203"/>
        <v>2678.4</v>
      </c>
      <c r="O639" s="4">
        <f t="shared" si="3203"/>
        <v>0</v>
      </c>
      <c r="P639" s="4">
        <f t="shared" si="3203"/>
        <v>2678.4</v>
      </c>
      <c r="Q639" s="4">
        <f>Q640</f>
        <v>2678.4</v>
      </c>
      <c r="R639" s="4">
        <f t="shared" ref="R639:AC639" si="3204">R640</f>
        <v>0</v>
      </c>
      <c r="S639" s="4">
        <f t="shared" si="3204"/>
        <v>2678.4</v>
      </c>
      <c r="T639" s="4">
        <f t="shared" si="3204"/>
        <v>0</v>
      </c>
      <c r="U639" s="4">
        <f t="shared" si="3204"/>
        <v>2678.4</v>
      </c>
      <c r="V639" s="4">
        <f t="shared" si="3204"/>
        <v>0</v>
      </c>
      <c r="W639" s="4">
        <f t="shared" si="3204"/>
        <v>2678.4</v>
      </c>
      <c r="X639" s="4">
        <f t="shared" si="3204"/>
        <v>0</v>
      </c>
      <c r="Y639" s="4">
        <f t="shared" si="3204"/>
        <v>2678.4</v>
      </c>
      <c r="Z639" s="4">
        <f t="shared" si="3204"/>
        <v>0</v>
      </c>
      <c r="AA639" s="4">
        <f t="shared" si="3204"/>
        <v>2678.4</v>
      </c>
      <c r="AB639" s="4">
        <f t="shared" si="3204"/>
        <v>0</v>
      </c>
      <c r="AC639" s="4">
        <f t="shared" si="3204"/>
        <v>2678.4</v>
      </c>
      <c r="AD639" s="4">
        <f>AD640</f>
        <v>2678.4</v>
      </c>
      <c r="AE639" s="4">
        <f t="shared" ref="AE639:AN639" si="3205">AE640</f>
        <v>0</v>
      </c>
      <c r="AF639" s="4">
        <f t="shared" si="3205"/>
        <v>2678.4</v>
      </c>
      <c r="AG639" s="4">
        <f t="shared" si="3205"/>
        <v>0</v>
      </c>
      <c r="AH639" s="4">
        <f t="shared" si="3205"/>
        <v>2678.4</v>
      </c>
      <c r="AI639" s="4">
        <f t="shared" si="3205"/>
        <v>0</v>
      </c>
      <c r="AJ639" s="4">
        <f t="shared" si="3205"/>
        <v>2678.4</v>
      </c>
      <c r="AK639" s="4">
        <f t="shared" si="3205"/>
        <v>0</v>
      </c>
      <c r="AL639" s="4">
        <f t="shared" si="3205"/>
        <v>2678.4</v>
      </c>
      <c r="AM639" s="4">
        <f t="shared" si="3205"/>
        <v>0</v>
      </c>
      <c r="AN639" s="4">
        <f t="shared" si="3205"/>
        <v>2678.4</v>
      </c>
      <c r="AO639" s="95"/>
    </row>
    <row r="640" spans="1:41" ht="15.75" hidden="1" outlineLevel="7" x14ac:dyDescent="0.25">
      <c r="A640" s="103" t="s">
        <v>31</v>
      </c>
      <c r="B640" s="103" t="s">
        <v>33</v>
      </c>
      <c r="C640" s="17" t="s">
        <v>34</v>
      </c>
      <c r="D640" s="5">
        <v>2678.4</v>
      </c>
      <c r="E640" s="5"/>
      <c r="F640" s="5">
        <f t="shared" ref="F640" si="3206">SUM(D640:E640)</f>
        <v>2678.4</v>
      </c>
      <c r="G640" s="5"/>
      <c r="H640" s="5">
        <f t="shared" ref="H640" si="3207">SUM(F640:G640)</f>
        <v>2678.4</v>
      </c>
      <c r="I640" s="5"/>
      <c r="J640" s="5">
        <f t="shared" ref="J640" si="3208">SUM(H640:I640)</f>
        <v>2678.4</v>
      </c>
      <c r="K640" s="5"/>
      <c r="L640" s="5">
        <f t="shared" ref="L640" si="3209">SUM(J640:K640)</f>
        <v>2678.4</v>
      </c>
      <c r="M640" s="5"/>
      <c r="N640" s="5">
        <f t="shared" ref="N640" si="3210">SUM(L640:M640)</f>
        <v>2678.4</v>
      </c>
      <c r="O640" s="5"/>
      <c r="P640" s="5">
        <f t="shared" ref="P640" si="3211">SUM(N640:O640)</f>
        <v>2678.4</v>
      </c>
      <c r="Q640" s="5">
        <v>2678.4</v>
      </c>
      <c r="R640" s="5"/>
      <c r="S640" s="5">
        <f t="shared" ref="S640" si="3212">SUM(Q640:R640)</f>
        <v>2678.4</v>
      </c>
      <c r="T640" s="5"/>
      <c r="U640" s="5">
        <f t="shared" ref="U640" si="3213">SUM(S640:T640)</f>
        <v>2678.4</v>
      </c>
      <c r="V640" s="5"/>
      <c r="W640" s="5">
        <f t="shared" ref="W640" si="3214">SUM(U640:V640)</f>
        <v>2678.4</v>
      </c>
      <c r="X640" s="5"/>
      <c r="Y640" s="5">
        <f t="shared" ref="Y640" si="3215">SUM(W640:X640)</f>
        <v>2678.4</v>
      </c>
      <c r="Z640" s="5"/>
      <c r="AA640" s="5">
        <f t="shared" ref="AA640" si="3216">SUM(Y640:Z640)</f>
        <v>2678.4</v>
      </c>
      <c r="AB640" s="5"/>
      <c r="AC640" s="5">
        <f t="shared" ref="AC640" si="3217">SUM(AA640:AB640)</f>
        <v>2678.4</v>
      </c>
      <c r="AD640" s="5">
        <v>2678.4</v>
      </c>
      <c r="AE640" s="5"/>
      <c r="AF640" s="5">
        <f t="shared" ref="AF640" si="3218">SUM(AD640:AE640)</f>
        <v>2678.4</v>
      </c>
      <c r="AG640" s="5"/>
      <c r="AH640" s="5">
        <f t="shared" ref="AH640" si="3219">SUM(AF640:AG640)</f>
        <v>2678.4</v>
      </c>
      <c r="AI640" s="5"/>
      <c r="AJ640" s="5">
        <f t="shared" ref="AJ640" si="3220">SUM(AH640:AI640)</f>
        <v>2678.4</v>
      </c>
      <c r="AK640" s="5"/>
      <c r="AL640" s="5">
        <f t="shared" ref="AL640" si="3221">SUM(AJ640:AK640)</f>
        <v>2678.4</v>
      </c>
      <c r="AM640" s="5"/>
      <c r="AN640" s="5">
        <f t="shared" ref="AN640" si="3222">SUM(AL640:AM640)</f>
        <v>2678.4</v>
      </c>
      <c r="AO640" s="95"/>
    </row>
    <row r="641" spans="1:41" ht="47.25" outlineLevel="7" x14ac:dyDescent="0.2">
      <c r="A641" s="7" t="s">
        <v>742</v>
      </c>
      <c r="B641" s="7"/>
      <c r="C641" s="31" t="s">
        <v>743</v>
      </c>
      <c r="D641" s="5"/>
      <c r="E641" s="5"/>
      <c r="F641" s="5"/>
      <c r="G641" s="5"/>
      <c r="H641" s="5"/>
      <c r="I641" s="5"/>
      <c r="J641" s="5"/>
      <c r="K641" s="4">
        <f t="shared" ref="K641:P641" si="3223">K642</f>
        <v>52.5</v>
      </c>
      <c r="L641" s="4">
        <f t="shared" si="3223"/>
        <v>52.5</v>
      </c>
      <c r="M641" s="4">
        <f t="shared" si="3223"/>
        <v>0</v>
      </c>
      <c r="N641" s="4">
        <f t="shared" si="3223"/>
        <v>52.5</v>
      </c>
      <c r="O641" s="4">
        <f t="shared" si="3223"/>
        <v>52.5</v>
      </c>
      <c r="P641" s="4">
        <f t="shared" si="3223"/>
        <v>105</v>
      </c>
      <c r="Q641" s="5"/>
      <c r="R641" s="5"/>
      <c r="S641" s="5"/>
      <c r="T641" s="5"/>
      <c r="U641" s="5"/>
      <c r="V641" s="5"/>
      <c r="W641" s="5"/>
      <c r="X641" s="5"/>
      <c r="Y641" s="5"/>
      <c r="Z641" s="5"/>
      <c r="AA641" s="5"/>
      <c r="AB641" s="5"/>
      <c r="AC641" s="5"/>
      <c r="AD641" s="5"/>
      <c r="AE641" s="5"/>
      <c r="AF641" s="5"/>
      <c r="AG641" s="5"/>
      <c r="AH641" s="5"/>
      <c r="AI641" s="5"/>
      <c r="AJ641" s="5"/>
      <c r="AK641" s="5"/>
      <c r="AL641" s="5"/>
      <c r="AM641" s="5"/>
      <c r="AN641" s="5"/>
      <c r="AO641" s="95"/>
    </row>
    <row r="642" spans="1:41" ht="47.25" outlineLevel="7" x14ac:dyDescent="0.2">
      <c r="A642" s="6" t="s">
        <v>742</v>
      </c>
      <c r="B642" s="6" t="s">
        <v>8</v>
      </c>
      <c r="C642" s="19" t="s">
        <v>9</v>
      </c>
      <c r="D642" s="5"/>
      <c r="E642" s="5"/>
      <c r="F642" s="5"/>
      <c r="G642" s="5"/>
      <c r="H642" s="5"/>
      <c r="I642" s="5"/>
      <c r="J642" s="5"/>
      <c r="K642" s="5">
        <v>52.5</v>
      </c>
      <c r="L642" s="5">
        <f t="shared" ref="L642" si="3224">SUM(J642:K642)</f>
        <v>52.5</v>
      </c>
      <c r="M642" s="5"/>
      <c r="N642" s="5">
        <f t="shared" ref="N642" si="3225">SUM(L642:M642)</f>
        <v>52.5</v>
      </c>
      <c r="O642" s="5">
        <v>52.5</v>
      </c>
      <c r="P642" s="5">
        <f t="shared" ref="P642" si="3226">SUM(N642:O642)</f>
        <v>105</v>
      </c>
      <c r="Q642" s="5"/>
      <c r="R642" s="5"/>
      <c r="S642" s="5"/>
      <c r="T642" s="5"/>
      <c r="U642" s="5"/>
      <c r="V642" s="5"/>
      <c r="W642" s="5"/>
      <c r="X642" s="5"/>
      <c r="Y642" s="5"/>
      <c r="Z642" s="5"/>
      <c r="AA642" s="5"/>
      <c r="AB642" s="5"/>
      <c r="AC642" s="5"/>
      <c r="AD642" s="5"/>
      <c r="AE642" s="5"/>
      <c r="AF642" s="5"/>
      <c r="AG642" s="5"/>
      <c r="AH642" s="5"/>
      <c r="AI642" s="5"/>
      <c r="AJ642" s="5"/>
      <c r="AK642" s="5"/>
      <c r="AL642" s="5"/>
      <c r="AM642" s="5"/>
      <c r="AN642" s="5"/>
      <c r="AO642" s="95"/>
    </row>
    <row r="643" spans="1:41" ht="31.5" outlineLevel="2" x14ac:dyDescent="0.25">
      <c r="A643" s="102" t="s">
        <v>17</v>
      </c>
      <c r="B643" s="102"/>
      <c r="C643" s="18" t="s">
        <v>18</v>
      </c>
      <c r="D643" s="4">
        <f>D644+D650+D652+D656+D658+D660+D646</f>
        <v>85100.92525</v>
      </c>
      <c r="E643" s="4">
        <f>E644+E650+E652+E656+E658+E660+E646</f>
        <v>-11653.204259999999</v>
      </c>
      <c r="F643" s="4">
        <f>F644+F650+F652+F656+F658+F660+F646</f>
        <v>73447.720990000002</v>
      </c>
      <c r="G643" s="4">
        <f>G644+G650+G652+G656+G658+G660+G646+G648</f>
        <v>-41614.419629999997</v>
      </c>
      <c r="H643" s="4">
        <f>H644+H650+H652+H656+H658+H660+H646+H648</f>
        <v>31833.301359999998</v>
      </c>
      <c r="I643" s="4">
        <f>I644+I650+I652+I656+I658+I660+I646+I648+I664</f>
        <v>11921</v>
      </c>
      <c r="J643" s="4">
        <f>J644+J650+J652+J656+J658+J660+J646+J648+J664</f>
        <v>43754.301359999998</v>
      </c>
      <c r="K643" s="4">
        <f>K644+K650+K652+K656+K658+K660+K646+K648+K664+K662+K666</f>
        <v>152257.29775</v>
      </c>
      <c r="L643" s="4">
        <f>L644+L650+L652+L656+L658+L660+L646+L648+L664+L662+L666</f>
        <v>196011.59911000001</v>
      </c>
      <c r="M643" s="4">
        <f>M644+M650+M652+M656+M658+M660+M646+M648+M664+M662+M666</f>
        <v>-52455.817929999997</v>
      </c>
      <c r="N643" s="4">
        <f>N644+N650+N652+N656+N658+N660+N646+N648+N664+N662+N666</f>
        <v>143555.78117999999</v>
      </c>
      <c r="O643" s="4">
        <f>O644+O650+O652+O656+O658+O660+O646+O648+O664+O662+O666+O654</f>
        <v>-98811.717980000001</v>
      </c>
      <c r="P643" s="4">
        <f>P644+P650+P652+P656+P658+P660+P646+P648+P664+P662+P666+P654</f>
        <v>44744.06319999999</v>
      </c>
      <c r="Q643" s="4">
        <f t="shared" ref="Q643:AN643" si="3227">Q644+Q650+Q652+Q656+Q658+Q660+Q646+Q648+Q664+Q662+Q666</f>
        <v>200132.65</v>
      </c>
      <c r="R643" s="4">
        <f t="shared" si="3227"/>
        <v>-1306</v>
      </c>
      <c r="S643" s="4">
        <f t="shared" si="3227"/>
        <v>198826.65</v>
      </c>
      <c r="T643" s="4">
        <f t="shared" si="3227"/>
        <v>0</v>
      </c>
      <c r="U643" s="4">
        <f t="shared" si="3227"/>
        <v>198826.65</v>
      </c>
      <c r="V643" s="4">
        <f t="shared" si="3227"/>
        <v>-143.01385000000005</v>
      </c>
      <c r="W643" s="4">
        <f t="shared" si="3227"/>
        <v>198683.63615000001</v>
      </c>
      <c r="X643" s="4">
        <f t="shared" si="3227"/>
        <v>112000</v>
      </c>
      <c r="Y643" s="4">
        <f t="shared" si="3227"/>
        <v>310683.63615000003</v>
      </c>
      <c r="Z643" s="4">
        <f t="shared" si="3227"/>
        <v>0</v>
      </c>
      <c r="AA643" s="4">
        <f t="shared" si="3227"/>
        <v>310683.63614999998</v>
      </c>
      <c r="AB643" s="4">
        <f t="shared" si="3227"/>
        <v>0</v>
      </c>
      <c r="AC643" s="4">
        <f t="shared" si="3227"/>
        <v>310683.63614999998</v>
      </c>
      <c r="AD643" s="4">
        <f t="shared" si="3227"/>
        <v>233475.59999999998</v>
      </c>
      <c r="AE643" s="4">
        <f t="shared" si="3227"/>
        <v>-1100</v>
      </c>
      <c r="AF643" s="4">
        <f t="shared" si="3227"/>
        <v>232375.59999999998</v>
      </c>
      <c r="AG643" s="4">
        <f t="shared" si="3227"/>
        <v>0</v>
      </c>
      <c r="AH643" s="4">
        <f t="shared" si="3227"/>
        <v>232375.59999999998</v>
      </c>
      <c r="AI643" s="4">
        <f t="shared" si="3227"/>
        <v>42000</v>
      </c>
      <c r="AJ643" s="4">
        <f t="shared" si="3227"/>
        <v>274375.59999999998</v>
      </c>
      <c r="AK643" s="4">
        <f t="shared" si="3227"/>
        <v>0</v>
      </c>
      <c r="AL643" s="4">
        <f t="shared" si="3227"/>
        <v>274375.59999999998</v>
      </c>
      <c r="AM643" s="4">
        <f t="shared" si="3227"/>
        <v>0</v>
      </c>
      <c r="AN643" s="4">
        <f t="shared" si="3227"/>
        <v>274375.59999999998</v>
      </c>
      <c r="AO643" s="95"/>
    </row>
    <row r="644" spans="1:41" ht="47.25" hidden="1" outlineLevel="3" x14ac:dyDescent="0.25">
      <c r="A644" s="102" t="s">
        <v>19</v>
      </c>
      <c r="B644" s="102"/>
      <c r="C644" s="18" t="s">
        <v>20</v>
      </c>
      <c r="D644" s="4">
        <f t="shared" ref="D644:AN644" si="3228">D645</f>
        <v>1182</v>
      </c>
      <c r="E644" s="4">
        <f t="shared" si="3228"/>
        <v>0</v>
      </c>
      <c r="F644" s="4">
        <f t="shared" si="3228"/>
        <v>1182</v>
      </c>
      <c r="G644" s="4">
        <f t="shared" si="3228"/>
        <v>0</v>
      </c>
      <c r="H644" s="4">
        <f t="shared" si="3228"/>
        <v>1182</v>
      </c>
      <c r="I644" s="4">
        <f t="shared" si="3228"/>
        <v>0</v>
      </c>
      <c r="J644" s="4">
        <f t="shared" si="3228"/>
        <v>1182</v>
      </c>
      <c r="K644" s="4">
        <f t="shared" si="3228"/>
        <v>0</v>
      </c>
      <c r="L644" s="4">
        <f t="shared" si="3228"/>
        <v>1182</v>
      </c>
      <c r="M644" s="4">
        <f t="shared" si="3228"/>
        <v>0</v>
      </c>
      <c r="N644" s="4">
        <f t="shared" si="3228"/>
        <v>1182</v>
      </c>
      <c r="O644" s="4">
        <f t="shared" si="3228"/>
        <v>0</v>
      </c>
      <c r="P644" s="4">
        <f t="shared" si="3228"/>
        <v>1182</v>
      </c>
      <c r="Q644" s="4">
        <f t="shared" si="3228"/>
        <v>1182</v>
      </c>
      <c r="R644" s="4">
        <f t="shared" si="3228"/>
        <v>0</v>
      </c>
      <c r="S644" s="4">
        <f t="shared" si="3228"/>
        <v>1182</v>
      </c>
      <c r="T644" s="4">
        <f t="shared" si="3228"/>
        <v>0</v>
      </c>
      <c r="U644" s="4">
        <f t="shared" si="3228"/>
        <v>1182</v>
      </c>
      <c r="V644" s="4">
        <f t="shared" si="3228"/>
        <v>0</v>
      </c>
      <c r="W644" s="4">
        <f t="shared" si="3228"/>
        <v>1182</v>
      </c>
      <c r="X644" s="4">
        <f t="shared" si="3228"/>
        <v>0</v>
      </c>
      <c r="Y644" s="4">
        <f t="shared" si="3228"/>
        <v>1182</v>
      </c>
      <c r="Z644" s="4">
        <f t="shared" si="3228"/>
        <v>0</v>
      </c>
      <c r="AA644" s="4">
        <f t="shared" si="3228"/>
        <v>1182</v>
      </c>
      <c r="AB644" s="4">
        <f t="shared" si="3228"/>
        <v>0</v>
      </c>
      <c r="AC644" s="4">
        <f t="shared" si="3228"/>
        <v>1182</v>
      </c>
      <c r="AD644" s="4">
        <f t="shared" si="3228"/>
        <v>1182</v>
      </c>
      <c r="AE644" s="4">
        <f t="shared" si="3228"/>
        <v>0</v>
      </c>
      <c r="AF644" s="4">
        <f t="shared" si="3228"/>
        <v>1182</v>
      </c>
      <c r="AG644" s="4">
        <f t="shared" si="3228"/>
        <v>0</v>
      </c>
      <c r="AH644" s="4">
        <f t="shared" si="3228"/>
        <v>1182</v>
      </c>
      <c r="AI644" s="4">
        <f t="shared" si="3228"/>
        <v>0</v>
      </c>
      <c r="AJ644" s="4">
        <f t="shared" si="3228"/>
        <v>1182</v>
      </c>
      <c r="AK644" s="4">
        <f t="shared" si="3228"/>
        <v>0</v>
      </c>
      <c r="AL644" s="4">
        <f t="shared" si="3228"/>
        <v>1182</v>
      </c>
      <c r="AM644" s="4">
        <f t="shared" si="3228"/>
        <v>0</v>
      </c>
      <c r="AN644" s="4">
        <f t="shared" si="3228"/>
        <v>1182</v>
      </c>
      <c r="AO644" s="95"/>
    </row>
    <row r="645" spans="1:41" ht="31.5" hidden="1" outlineLevel="7" x14ac:dyDescent="0.25">
      <c r="A645" s="103" t="s">
        <v>19</v>
      </c>
      <c r="B645" s="103" t="s">
        <v>11</v>
      </c>
      <c r="C645" s="17" t="s">
        <v>12</v>
      </c>
      <c r="D645" s="5">
        <f>1146+36</f>
        <v>1182</v>
      </c>
      <c r="E645" s="5"/>
      <c r="F645" s="5">
        <f t="shared" ref="F645" si="3229">SUM(D645:E645)</f>
        <v>1182</v>
      </c>
      <c r="G645" s="5"/>
      <c r="H645" s="5">
        <f t="shared" ref="H645" si="3230">SUM(F645:G645)</f>
        <v>1182</v>
      </c>
      <c r="I645" s="5"/>
      <c r="J645" s="5">
        <f t="shared" ref="J645" si="3231">SUM(H645:I645)</f>
        <v>1182</v>
      </c>
      <c r="K645" s="5"/>
      <c r="L645" s="5">
        <f t="shared" ref="L645" si="3232">SUM(J645:K645)</f>
        <v>1182</v>
      </c>
      <c r="M645" s="5"/>
      <c r="N645" s="5">
        <f t="shared" ref="N645" si="3233">SUM(L645:M645)</f>
        <v>1182</v>
      </c>
      <c r="O645" s="5"/>
      <c r="P645" s="5">
        <f t="shared" ref="P645" si="3234">SUM(N645:O645)</f>
        <v>1182</v>
      </c>
      <c r="Q645" s="5">
        <v>1182</v>
      </c>
      <c r="R645" s="5"/>
      <c r="S645" s="5">
        <f t="shared" ref="S645" si="3235">SUM(Q645:R645)</f>
        <v>1182</v>
      </c>
      <c r="T645" s="5"/>
      <c r="U645" s="5">
        <f t="shared" ref="U645" si="3236">SUM(S645:T645)</f>
        <v>1182</v>
      </c>
      <c r="V645" s="5"/>
      <c r="W645" s="5">
        <f t="shared" ref="W645" si="3237">SUM(U645:V645)</f>
        <v>1182</v>
      </c>
      <c r="X645" s="5"/>
      <c r="Y645" s="5">
        <f t="shared" ref="Y645" si="3238">SUM(W645:X645)</f>
        <v>1182</v>
      </c>
      <c r="Z645" s="5"/>
      <c r="AA645" s="5">
        <f t="shared" ref="AA645" si="3239">SUM(Y645:Z645)</f>
        <v>1182</v>
      </c>
      <c r="AB645" s="5"/>
      <c r="AC645" s="5">
        <f t="shared" ref="AC645" si="3240">SUM(AA645:AB645)</f>
        <v>1182</v>
      </c>
      <c r="AD645" s="5">
        <v>1182</v>
      </c>
      <c r="AE645" s="5"/>
      <c r="AF645" s="5">
        <f t="shared" ref="AF645" si="3241">SUM(AD645:AE645)</f>
        <v>1182</v>
      </c>
      <c r="AG645" s="5"/>
      <c r="AH645" s="5">
        <f t="shared" ref="AH645" si="3242">SUM(AF645:AG645)</f>
        <v>1182</v>
      </c>
      <c r="AI645" s="5"/>
      <c r="AJ645" s="5">
        <f t="shared" ref="AJ645" si="3243">SUM(AH645:AI645)</f>
        <v>1182</v>
      </c>
      <c r="AK645" s="5"/>
      <c r="AL645" s="5">
        <f t="shared" ref="AL645" si="3244">SUM(AJ645:AK645)</f>
        <v>1182</v>
      </c>
      <c r="AM645" s="5"/>
      <c r="AN645" s="5">
        <f t="shared" ref="AN645" si="3245">SUM(AL645:AM645)</f>
        <v>1182</v>
      </c>
      <c r="AO645" s="95"/>
    </row>
    <row r="646" spans="1:41" ht="15.75" outlineLevel="7" x14ac:dyDescent="0.25">
      <c r="A646" s="102" t="s">
        <v>75</v>
      </c>
      <c r="B646" s="102"/>
      <c r="C646" s="18" t="s">
        <v>806</v>
      </c>
      <c r="D646" s="4">
        <f t="shared" ref="D646:AM648" si="3246">D647</f>
        <v>5000</v>
      </c>
      <c r="E646" s="4">
        <f t="shared" si="3246"/>
        <v>0</v>
      </c>
      <c r="F646" s="4">
        <f t="shared" si="3246"/>
        <v>5000</v>
      </c>
      <c r="G646" s="4">
        <f t="shared" si="3246"/>
        <v>-61.699640000000002</v>
      </c>
      <c r="H646" s="4">
        <f t="shared" si="3246"/>
        <v>4938.3003600000002</v>
      </c>
      <c r="I646" s="4">
        <f t="shared" si="3246"/>
        <v>0</v>
      </c>
      <c r="J646" s="4">
        <f t="shared" si="3246"/>
        <v>4938.3003600000002</v>
      </c>
      <c r="K646" s="4">
        <f t="shared" si="3246"/>
        <v>-2.6297899999999998</v>
      </c>
      <c r="L646" s="4">
        <f t="shared" si="3246"/>
        <v>4935.6705700000002</v>
      </c>
      <c r="M646" s="4">
        <f t="shared" si="3246"/>
        <v>-80</v>
      </c>
      <c r="N646" s="4">
        <f t="shared" si="3246"/>
        <v>4855.6705700000002</v>
      </c>
      <c r="O646" s="4">
        <f t="shared" si="3246"/>
        <v>-1329.3</v>
      </c>
      <c r="P646" s="4">
        <f t="shared" si="3246"/>
        <v>3526.37057</v>
      </c>
      <c r="Q646" s="4">
        <f t="shared" si="3246"/>
        <v>5000</v>
      </c>
      <c r="R646" s="4">
        <f t="shared" si="3246"/>
        <v>0</v>
      </c>
      <c r="S646" s="4">
        <f t="shared" si="3246"/>
        <v>5000</v>
      </c>
      <c r="T646" s="4">
        <f t="shared" si="3246"/>
        <v>0</v>
      </c>
      <c r="U646" s="4">
        <f t="shared" si="3246"/>
        <v>5000</v>
      </c>
      <c r="V646" s="4">
        <f t="shared" si="3246"/>
        <v>0</v>
      </c>
      <c r="W646" s="4">
        <f t="shared" si="3246"/>
        <v>5000</v>
      </c>
      <c r="X646" s="4">
        <f t="shared" si="3246"/>
        <v>0</v>
      </c>
      <c r="Y646" s="4">
        <f t="shared" si="3246"/>
        <v>5000</v>
      </c>
      <c r="Z646" s="4">
        <f t="shared" si="3246"/>
        <v>0</v>
      </c>
      <c r="AA646" s="4">
        <f t="shared" si="3246"/>
        <v>5000</v>
      </c>
      <c r="AB646" s="4">
        <f t="shared" si="3246"/>
        <v>0</v>
      </c>
      <c r="AC646" s="4">
        <f t="shared" si="3246"/>
        <v>5000</v>
      </c>
      <c r="AD646" s="4">
        <f t="shared" si="3246"/>
        <v>5000</v>
      </c>
      <c r="AE646" s="4">
        <f t="shared" si="3246"/>
        <v>0</v>
      </c>
      <c r="AF646" s="4">
        <f t="shared" si="3246"/>
        <v>5000</v>
      </c>
      <c r="AG646" s="4">
        <f t="shared" si="3246"/>
        <v>0</v>
      </c>
      <c r="AH646" s="4">
        <f t="shared" si="3246"/>
        <v>5000</v>
      </c>
      <c r="AI646" s="4">
        <f t="shared" si="3246"/>
        <v>0</v>
      </c>
      <c r="AJ646" s="4">
        <f t="shared" ref="AJ646" si="3247">AJ647</f>
        <v>5000</v>
      </c>
      <c r="AK646" s="4">
        <f t="shared" si="3246"/>
        <v>0</v>
      </c>
      <c r="AL646" s="4">
        <f t="shared" ref="AL646" si="3248">AL647</f>
        <v>5000</v>
      </c>
      <c r="AM646" s="4">
        <f t="shared" si="3246"/>
        <v>0</v>
      </c>
      <c r="AN646" s="4">
        <f t="shared" ref="AN646" si="3249">AN647</f>
        <v>5000</v>
      </c>
      <c r="AO646" s="95"/>
    </row>
    <row r="647" spans="1:41" ht="15.75" outlineLevel="7" x14ac:dyDescent="0.25">
      <c r="A647" s="103" t="s">
        <v>75</v>
      </c>
      <c r="B647" s="103" t="s">
        <v>27</v>
      </c>
      <c r="C647" s="17" t="s">
        <v>28</v>
      </c>
      <c r="D647" s="5">
        <v>5000</v>
      </c>
      <c r="E647" s="5"/>
      <c r="F647" s="5">
        <f t="shared" ref="F647" si="3250">SUM(D647:E647)</f>
        <v>5000</v>
      </c>
      <c r="G647" s="5">
        <f>-60.69964-1</f>
        <v>-61.699640000000002</v>
      </c>
      <c r="H647" s="5">
        <f t="shared" ref="H647" si="3251">SUM(F647:G647)</f>
        <v>4938.3003600000002</v>
      </c>
      <c r="I647" s="5"/>
      <c r="J647" s="5">
        <f t="shared" ref="J647" si="3252">SUM(H647:I647)</f>
        <v>4938.3003600000002</v>
      </c>
      <c r="K647" s="5">
        <v>-2.6297899999999998</v>
      </c>
      <c r="L647" s="5">
        <f t="shared" ref="L647:L649" si="3253">SUM(J647:K647)</f>
        <v>4935.6705700000002</v>
      </c>
      <c r="M647" s="5">
        <v>-80</v>
      </c>
      <c r="N647" s="5">
        <f t="shared" ref="N647" si="3254">SUM(L647:M647)</f>
        <v>4855.6705700000002</v>
      </c>
      <c r="O647" s="5">
        <f>-766.9-469.4-93</f>
        <v>-1329.3</v>
      </c>
      <c r="P647" s="5">
        <f t="shared" ref="P647" si="3255">SUM(N647:O647)</f>
        <v>3526.37057</v>
      </c>
      <c r="Q647" s="5">
        <v>5000</v>
      </c>
      <c r="R647" s="5"/>
      <c r="S647" s="5">
        <f t="shared" ref="S647" si="3256">SUM(Q647:R647)</f>
        <v>5000</v>
      </c>
      <c r="T647" s="5"/>
      <c r="U647" s="5">
        <f t="shared" ref="U647" si="3257">SUM(S647:T647)</f>
        <v>5000</v>
      </c>
      <c r="V647" s="5"/>
      <c r="W647" s="5">
        <f t="shared" ref="W647" si="3258">SUM(U647:V647)</f>
        <v>5000</v>
      </c>
      <c r="X647" s="5"/>
      <c r="Y647" s="5">
        <f t="shared" ref="Y647" si="3259">SUM(W647:X647)</f>
        <v>5000</v>
      </c>
      <c r="Z647" s="5"/>
      <c r="AA647" s="5">
        <f t="shared" ref="AA647" si="3260">SUM(Y647:Z647)</f>
        <v>5000</v>
      </c>
      <c r="AB647" s="5"/>
      <c r="AC647" s="5">
        <f t="shared" ref="AC647" si="3261">SUM(AA647:AB647)</f>
        <v>5000</v>
      </c>
      <c r="AD647" s="5">
        <v>5000</v>
      </c>
      <c r="AE647" s="5"/>
      <c r="AF647" s="5">
        <f t="shared" ref="AF647" si="3262">SUM(AD647:AE647)</f>
        <v>5000</v>
      </c>
      <c r="AG647" s="5"/>
      <c r="AH647" s="5">
        <f t="shared" ref="AH647" si="3263">SUM(AF647:AG647)</f>
        <v>5000</v>
      </c>
      <c r="AI647" s="5"/>
      <c r="AJ647" s="5">
        <f t="shared" ref="AJ647" si="3264">SUM(AH647:AI647)</f>
        <v>5000</v>
      </c>
      <c r="AK647" s="5"/>
      <c r="AL647" s="5">
        <f t="shared" ref="AL647" si="3265">SUM(AJ647:AK647)</f>
        <v>5000</v>
      </c>
      <c r="AM647" s="5"/>
      <c r="AN647" s="5">
        <f t="shared" ref="AN647" si="3266">SUM(AL647:AM647)</f>
        <v>5000</v>
      </c>
      <c r="AO647" s="95"/>
    </row>
    <row r="648" spans="1:41" ht="15.75" outlineLevel="7" x14ac:dyDescent="0.25">
      <c r="A648" s="37" t="s">
        <v>722</v>
      </c>
      <c r="B648" s="37"/>
      <c r="C648" s="38" t="s">
        <v>721</v>
      </c>
      <c r="D648" s="5"/>
      <c r="E648" s="5"/>
      <c r="F648" s="5"/>
      <c r="G648" s="4">
        <f t="shared" si="3246"/>
        <v>1</v>
      </c>
      <c r="H648" s="4">
        <f t="shared" si="3246"/>
        <v>1</v>
      </c>
      <c r="I648" s="4">
        <f t="shared" si="3246"/>
        <v>0</v>
      </c>
      <c r="J648" s="4">
        <f t="shared" si="3246"/>
        <v>1</v>
      </c>
      <c r="K648" s="4">
        <f t="shared" si="3246"/>
        <v>2.6297899999999998</v>
      </c>
      <c r="L648" s="4">
        <f t="shared" si="3246"/>
        <v>3.6297899999999998</v>
      </c>
      <c r="M648" s="4">
        <f t="shared" si="3246"/>
        <v>80</v>
      </c>
      <c r="N648" s="4">
        <f t="shared" si="3246"/>
        <v>83.62979</v>
      </c>
      <c r="O648" s="4">
        <f t="shared" si="3246"/>
        <v>469.4</v>
      </c>
      <c r="P648" s="4">
        <f t="shared" si="3246"/>
        <v>553.02978999999993</v>
      </c>
      <c r="Q648" s="4">
        <f t="shared" si="3246"/>
        <v>0</v>
      </c>
      <c r="R648" s="4">
        <f t="shared" si="3246"/>
        <v>0</v>
      </c>
      <c r="S648" s="4">
        <f t="shared" si="3246"/>
        <v>0</v>
      </c>
      <c r="T648" s="4">
        <f t="shared" si="3246"/>
        <v>0</v>
      </c>
      <c r="U648" s="4">
        <f t="shared" si="3246"/>
        <v>0</v>
      </c>
      <c r="V648" s="4">
        <f t="shared" si="3246"/>
        <v>0</v>
      </c>
      <c r="W648" s="4">
        <f t="shared" si="3246"/>
        <v>0</v>
      </c>
      <c r="X648" s="5"/>
      <c r="Y648" s="5"/>
      <c r="Z648" s="5"/>
      <c r="AA648" s="5"/>
      <c r="AB648" s="5"/>
      <c r="AC648" s="5"/>
      <c r="AD648" s="5"/>
      <c r="AE648" s="5"/>
      <c r="AF648" s="5"/>
      <c r="AG648" s="5"/>
      <c r="AH648" s="5"/>
      <c r="AI648" s="5"/>
      <c r="AJ648" s="5"/>
      <c r="AK648" s="5"/>
      <c r="AL648" s="5"/>
      <c r="AM648" s="5"/>
      <c r="AN648" s="5"/>
      <c r="AO648" s="95"/>
    </row>
    <row r="649" spans="1:41" ht="15.75" outlineLevel="7" x14ac:dyDescent="0.25">
      <c r="A649" s="39" t="s">
        <v>722</v>
      </c>
      <c r="B649" s="39" t="s">
        <v>27</v>
      </c>
      <c r="C649" s="42" t="s">
        <v>28</v>
      </c>
      <c r="D649" s="5"/>
      <c r="E649" s="5"/>
      <c r="F649" s="5"/>
      <c r="G649" s="5">
        <v>1</v>
      </c>
      <c r="H649" s="5">
        <f t="shared" ref="H649" si="3267">SUM(F649:G649)</f>
        <v>1</v>
      </c>
      <c r="I649" s="5"/>
      <c r="J649" s="5">
        <f t="shared" ref="J649" si="3268">SUM(H649:I649)</f>
        <v>1</v>
      </c>
      <c r="K649" s="5">
        <v>2.6297899999999998</v>
      </c>
      <c r="L649" s="5">
        <f t="shared" si="3253"/>
        <v>3.6297899999999998</v>
      </c>
      <c r="M649" s="5">
        <v>80</v>
      </c>
      <c r="N649" s="5">
        <f t="shared" ref="N649" si="3269">SUM(L649:M649)</f>
        <v>83.62979</v>
      </c>
      <c r="O649" s="5">
        <v>469.4</v>
      </c>
      <c r="P649" s="5">
        <f t="shared" ref="P649" si="3270">SUM(N649:O649)</f>
        <v>553.02978999999993</v>
      </c>
      <c r="Q649" s="5"/>
      <c r="R649" s="5"/>
      <c r="S649" s="5"/>
      <c r="T649" s="5"/>
      <c r="U649" s="5"/>
      <c r="V649" s="5"/>
      <c r="W649" s="5">
        <f t="shared" ref="W649" si="3271">SUM(U649:V649)</f>
        <v>0</v>
      </c>
      <c r="X649" s="5"/>
      <c r="Y649" s="5"/>
      <c r="Z649" s="5"/>
      <c r="AA649" s="5"/>
      <c r="AB649" s="5"/>
      <c r="AC649" s="5"/>
      <c r="AD649" s="5"/>
      <c r="AE649" s="5"/>
      <c r="AF649" s="5"/>
      <c r="AG649" s="5"/>
      <c r="AH649" s="5"/>
      <c r="AI649" s="5"/>
      <c r="AJ649" s="5"/>
      <c r="AK649" s="5"/>
      <c r="AL649" s="5"/>
      <c r="AM649" s="5"/>
      <c r="AN649" s="5"/>
      <c r="AO649" s="95"/>
    </row>
    <row r="650" spans="1:41" ht="47.25" outlineLevel="3" x14ac:dyDescent="0.2">
      <c r="A650" s="102" t="s">
        <v>522</v>
      </c>
      <c r="B650" s="102"/>
      <c r="C650" s="12" t="s">
        <v>777</v>
      </c>
      <c r="D650" s="4">
        <f>D651</f>
        <v>22762</v>
      </c>
      <c r="E650" s="4">
        <f t="shared" ref="E650:P650" si="3272">E651</f>
        <v>0</v>
      </c>
      <c r="F650" s="4">
        <f t="shared" si="3272"/>
        <v>22762</v>
      </c>
      <c r="G650" s="4">
        <f t="shared" si="3272"/>
        <v>0</v>
      </c>
      <c r="H650" s="4">
        <f t="shared" si="3272"/>
        <v>22762</v>
      </c>
      <c r="I650" s="4">
        <f t="shared" si="3272"/>
        <v>0</v>
      </c>
      <c r="J650" s="4">
        <f t="shared" si="3272"/>
        <v>22762</v>
      </c>
      <c r="K650" s="4">
        <f t="shared" si="3272"/>
        <v>54828.089509999998</v>
      </c>
      <c r="L650" s="4">
        <f t="shared" si="3272"/>
        <v>77590.089509999991</v>
      </c>
      <c r="M650" s="4">
        <f t="shared" si="3272"/>
        <v>-43765.493629999997</v>
      </c>
      <c r="N650" s="4">
        <f t="shared" si="3272"/>
        <v>33824.595879999993</v>
      </c>
      <c r="O650" s="4">
        <f t="shared" si="3272"/>
        <v>0</v>
      </c>
      <c r="P650" s="4">
        <f t="shared" si="3272"/>
        <v>33824.595879999993</v>
      </c>
      <c r="Q650" s="4">
        <f>Q651</f>
        <v>43460.1</v>
      </c>
      <c r="R650" s="4">
        <f t="shared" ref="R650:AC650" si="3273">R651</f>
        <v>0</v>
      </c>
      <c r="S650" s="4">
        <f t="shared" si="3273"/>
        <v>43460.1</v>
      </c>
      <c r="T650" s="4">
        <f t="shared" si="3273"/>
        <v>0</v>
      </c>
      <c r="U650" s="4">
        <f t="shared" si="3273"/>
        <v>43460.1</v>
      </c>
      <c r="V650" s="4">
        <f t="shared" si="3273"/>
        <v>-1383.01385</v>
      </c>
      <c r="W650" s="4">
        <f t="shared" si="3273"/>
        <v>42077.086149999996</v>
      </c>
      <c r="X650" s="4">
        <f t="shared" si="3273"/>
        <v>0</v>
      </c>
      <c r="Y650" s="4">
        <f t="shared" si="3273"/>
        <v>42077.086149999996</v>
      </c>
      <c r="Z650" s="4">
        <f t="shared" si="3273"/>
        <v>-36093.333339999997</v>
      </c>
      <c r="AA650" s="4">
        <f t="shared" si="3273"/>
        <v>5983.7528099999981</v>
      </c>
      <c r="AB650" s="4">
        <f t="shared" si="3273"/>
        <v>0</v>
      </c>
      <c r="AC650" s="4">
        <f t="shared" si="3273"/>
        <v>5983.7528099999981</v>
      </c>
      <c r="AD650" s="4">
        <f>AD651</f>
        <v>43597.3</v>
      </c>
      <c r="AE650" s="4">
        <f t="shared" ref="AE650:AN650" si="3274">AE651</f>
        <v>0</v>
      </c>
      <c r="AF650" s="4">
        <f t="shared" si="3274"/>
        <v>43597.3</v>
      </c>
      <c r="AG650" s="4">
        <f t="shared" si="3274"/>
        <v>0</v>
      </c>
      <c r="AH650" s="4">
        <f t="shared" si="3274"/>
        <v>43597.3</v>
      </c>
      <c r="AI650" s="4">
        <f t="shared" si="3274"/>
        <v>0</v>
      </c>
      <c r="AJ650" s="4">
        <f t="shared" si="3274"/>
        <v>43597.3</v>
      </c>
      <c r="AK650" s="4">
        <f t="shared" si="3274"/>
        <v>-14000</v>
      </c>
      <c r="AL650" s="4">
        <f t="shared" si="3274"/>
        <v>29597.300000000003</v>
      </c>
      <c r="AM650" s="4">
        <f t="shared" si="3274"/>
        <v>0</v>
      </c>
      <c r="AN650" s="4">
        <f t="shared" si="3274"/>
        <v>29597.300000000003</v>
      </c>
      <c r="AO650" s="95"/>
    </row>
    <row r="651" spans="1:41" ht="15.75" outlineLevel="7" x14ac:dyDescent="0.25">
      <c r="A651" s="103" t="s">
        <v>522</v>
      </c>
      <c r="B651" s="103" t="s">
        <v>27</v>
      </c>
      <c r="C651" s="17" t="s">
        <v>28</v>
      </c>
      <c r="D651" s="5">
        <v>22762</v>
      </c>
      <c r="E651" s="5"/>
      <c r="F651" s="5">
        <f t="shared" ref="F651" si="3275">SUM(D651:E651)</f>
        <v>22762</v>
      </c>
      <c r="G651" s="5"/>
      <c r="H651" s="5">
        <f t="shared" ref="H651" si="3276">SUM(F651:G651)</f>
        <v>22762</v>
      </c>
      <c r="I651" s="5"/>
      <c r="J651" s="5">
        <f t="shared" ref="J651" si="3277">SUM(H651:I651)</f>
        <v>22762</v>
      </c>
      <c r="K651" s="5">
        <f>53000+1828.08951</f>
        <v>54828.089509999998</v>
      </c>
      <c r="L651" s="5">
        <f t="shared" ref="L651" si="3278">SUM(J651:K651)</f>
        <v>77590.089509999991</v>
      </c>
      <c r="M651" s="5">
        <v>-43765.493629999997</v>
      </c>
      <c r="N651" s="5">
        <f t="shared" ref="N651" si="3279">SUM(L651:M651)</f>
        <v>33824.595879999993</v>
      </c>
      <c r="O651" s="5"/>
      <c r="P651" s="5">
        <f t="shared" ref="P651" si="3280">SUM(N651:O651)</f>
        <v>33824.595879999993</v>
      </c>
      <c r="Q651" s="5">
        <f>43597.5-137.4</f>
        <v>43460.1</v>
      </c>
      <c r="R651" s="5"/>
      <c r="S651" s="5">
        <f t="shared" ref="S651" si="3281">SUM(Q651:R651)</f>
        <v>43460.1</v>
      </c>
      <c r="T651" s="5"/>
      <c r="U651" s="5">
        <f t="shared" ref="U651" si="3282">SUM(S651:T651)</f>
        <v>43460.1</v>
      </c>
      <c r="V651" s="5">
        <f>-143.01385-1240</f>
        <v>-1383.01385</v>
      </c>
      <c r="W651" s="5">
        <f t="shared" ref="W651" si="3283">SUM(U651:V651)</f>
        <v>42077.086149999996</v>
      </c>
      <c r="X651" s="5"/>
      <c r="Y651" s="5">
        <f t="shared" ref="Y651" si="3284">SUM(W651:X651)</f>
        <v>42077.086149999996</v>
      </c>
      <c r="Z651" s="5">
        <v>-36093.333339999997</v>
      </c>
      <c r="AA651" s="5">
        <f t="shared" ref="AA651" si="3285">SUM(Y651:Z651)</f>
        <v>5983.7528099999981</v>
      </c>
      <c r="AB651" s="5"/>
      <c r="AC651" s="5">
        <f t="shared" ref="AC651" si="3286">SUM(AA651:AB651)</f>
        <v>5983.7528099999981</v>
      </c>
      <c r="AD651" s="5">
        <v>43597.3</v>
      </c>
      <c r="AE651" s="5"/>
      <c r="AF651" s="5">
        <f t="shared" ref="AF651" si="3287">SUM(AD651:AE651)</f>
        <v>43597.3</v>
      </c>
      <c r="AG651" s="5"/>
      <c r="AH651" s="5">
        <f t="shared" ref="AH651" si="3288">SUM(AF651:AG651)</f>
        <v>43597.3</v>
      </c>
      <c r="AI651" s="5"/>
      <c r="AJ651" s="5">
        <f t="shared" ref="AJ651" si="3289">SUM(AH651:AI651)</f>
        <v>43597.3</v>
      </c>
      <c r="AK651" s="5">
        <v>-14000</v>
      </c>
      <c r="AL651" s="5">
        <f t="shared" ref="AL651" si="3290">SUM(AJ651:AK651)</f>
        <v>29597.300000000003</v>
      </c>
      <c r="AM651" s="5"/>
      <c r="AN651" s="5">
        <f t="shared" ref="AN651" si="3291">SUM(AL651:AM651)</f>
        <v>29597.300000000003</v>
      </c>
      <c r="AO651" s="95"/>
    </row>
    <row r="652" spans="1:41" ht="15.75" hidden="1" outlineLevel="3" x14ac:dyDescent="0.25">
      <c r="A652" s="102" t="s">
        <v>523</v>
      </c>
      <c r="B652" s="102"/>
      <c r="C652" s="18" t="s">
        <v>524</v>
      </c>
      <c r="D652" s="4">
        <f>D653</f>
        <v>0</v>
      </c>
      <c r="E652" s="4">
        <f t="shared" ref="E652:I652" si="3292">E653</f>
        <v>0</v>
      </c>
      <c r="F652" s="4"/>
      <c r="G652" s="4">
        <f t="shared" si="3292"/>
        <v>0</v>
      </c>
      <c r="H652" s="4"/>
      <c r="I652" s="4">
        <f t="shared" si="3292"/>
        <v>0</v>
      </c>
      <c r="J652" s="4"/>
      <c r="K652" s="4">
        <f t="shared" ref="K652:P652" si="3293">K653</f>
        <v>0</v>
      </c>
      <c r="L652" s="4">
        <f t="shared" si="3293"/>
        <v>0</v>
      </c>
      <c r="M652" s="4">
        <f t="shared" si="3293"/>
        <v>0</v>
      </c>
      <c r="N652" s="4">
        <f t="shared" si="3293"/>
        <v>0</v>
      </c>
      <c r="O652" s="4">
        <f t="shared" si="3293"/>
        <v>0</v>
      </c>
      <c r="P652" s="4">
        <f t="shared" si="3293"/>
        <v>0</v>
      </c>
      <c r="Q652" s="4">
        <f>Q653</f>
        <v>36873.199999999997</v>
      </c>
      <c r="R652" s="4">
        <f t="shared" ref="R652:AC652" si="3294">R653</f>
        <v>0</v>
      </c>
      <c r="S652" s="4">
        <f t="shared" si="3294"/>
        <v>36873.199999999997</v>
      </c>
      <c r="T652" s="4">
        <f t="shared" si="3294"/>
        <v>0</v>
      </c>
      <c r="U652" s="4">
        <f t="shared" si="3294"/>
        <v>36873.199999999997</v>
      </c>
      <c r="V652" s="4">
        <f t="shared" si="3294"/>
        <v>0</v>
      </c>
      <c r="W652" s="4">
        <f t="shared" si="3294"/>
        <v>36873.199999999997</v>
      </c>
      <c r="X652" s="4">
        <f t="shared" si="3294"/>
        <v>0</v>
      </c>
      <c r="Y652" s="4">
        <f t="shared" si="3294"/>
        <v>36873.199999999997</v>
      </c>
      <c r="Z652" s="4">
        <f t="shared" si="3294"/>
        <v>0</v>
      </c>
      <c r="AA652" s="4">
        <f t="shared" si="3294"/>
        <v>36873.199999999997</v>
      </c>
      <c r="AB652" s="4">
        <f t="shared" si="3294"/>
        <v>0</v>
      </c>
      <c r="AC652" s="4">
        <f t="shared" si="3294"/>
        <v>36873.199999999997</v>
      </c>
      <c r="AD652" s="4">
        <f>AD653</f>
        <v>75803.899999999994</v>
      </c>
      <c r="AE652" s="4">
        <f t="shared" ref="AE652:AN652" si="3295">AE653</f>
        <v>0</v>
      </c>
      <c r="AF652" s="4">
        <f t="shared" si="3295"/>
        <v>75803.899999999994</v>
      </c>
      <c r="AG652" s="4">
        <f t="shared" si="3295"/>
        <v>0</v>
      </c>
      <c r="AH652" s="4">
        <f t="shared" si="3295"/>
        <v>75803.899999999994</v>
      </c>
      <c r="AI652" s="4">
        <f t="shared" si="3295"/>
        <v>0</v>
      </c>
      <c r="AJ652" s="4">
        <f t="shared" si="3295"/>
        <v>75803.899999999994</v>
      </c>
      <c r="AK652" s="4">
        <f t="shared" si="3295"/>
        <v>0</v>
      </c>
      <c r="AL652" s="4">
        <f t="shared" si="3295"/>
        <v>75803.899999999994</v>
      </c>
      <c r="AM652" s="4">
        <f t="shared" si="3295"/>
        <v>0</v>
      </c>
      <c r="AN652" s="4">
        <f t="shared" si="3295"/>
        <v>75803.899999999994</v>
      </c>
      <c r="AO652" s="95"/>
    </row>
    <row r="653" spans="1:41" ht="15.75" hidden="1" outlineLevel="7" x14ac:dyDescent="0.25">
      <c r="A653" s="103" t="s">
        <v>523</v>
      </c>
      <c r="B653" s="103" t="s">
        <v>27</v>
      </c>
      <c r="C653" s="17" t="s">
        <v>28</v>
      </c>
      <c r="D653" s="5"/>
      <c r="E653" s="5"/>
      <c r="F653" s="5"/>
      <c r="G653" s="5"/>
      <c r="H653" s="5"/>
      <c r="I653" s="5"/>
      <c r="J653" s="5"/>
      <c r="K653" s="5"/>
      <c r="L653" s="5">
        <f t="shared" ref="L653" si="3296">SUM(J653:K653)</f>
        <v>0</v>
      </c>
      <c r="M653" s="5"/>
      <c r="N653" s="5">
        <f t="shared" ref="N653" si="3297">SUM(L653:M653)</f>
        <v>0</v>
      </c>
      <c r="O653" s="5"/>
      <c r="P653" s="5">
        <f t="shared" ref="P653" si="3298">SUM(N653:O653)</f>
        <v>0</v>
      </c>
      <c r="Q653" s="5">
        <v>36873.199999999997</v>
      </c>
      <c r="R653" s="5"/>
      <c r="S653" s="5">
        <f t="shared" ref="S653:U653" si="3299">SUM(Q653:R653)</f>
        <v>36873.199999999997</v>
      </c>
      <c r="T653" s="5"/>
      <c r="U653" s="5">
        <f t="shared" si="3299"/>
        <v>36873.199999999997</v>
      </c>
      <c r="V653" s="5"/>
      <c r="W653" s="5">
        <f t="shared" ref="W653" si="3300">SUM(U653:V653)</f>
        <v>36873.199999999997</v>
      </c>
      <c r="X653" s="5"/>
      <c r="Y653" s="5">
        <f t="shared" ref="Y653" si="3301">SUM(W653:X653)</f>
        <v>36873.199999999997</v>
      </c>
      <c r="Z653" s="5"/>
      <c r="AA653" s="5">
        <f t="shared" ref="AA653" si="3302">SUM(Y653:Z653)</f>
        <v>36873.199999999997</v>
      </c>
      <c r="AB653" s="5"/>
      <c r="AC653" s="5">
        <f t="shared" ref="AC653" si="3303">SUM(AA653:AB653)</f>
        <v>36873.199999999997</v>
      </c>
      <c r="AD653" s="5">
        <v>75803.899999999994</v>
      </c>
      <c r="AE653" s="5"/>
      <c r="AF653" s="5">
        <f t="shared" ref="AF653" si="3304">SUM(AD653:AE653)</f>
        <v>75803.899999999994</v>
      </c>
      <c r="AG653" s="5"/>
      <c r="AH653" s="5">
        <f t="shared" ref="AH653" si="3305">SUM(AF653:AG653)</f>
        <v>75803.899999999994</v>
      </c>
      <c r="AI653" s="5"/>
      <c r="AJ653" s="5">
        <f t="shared" ref="AJ653" si="3306">SUM(AH653:AI653)</f>
        <v>75803.899999999994</v>
      </c>
      <c r="AK653" s="5"/>
      <c r="AL653" s="5">
        <f t="shared" ref="AL653" si="3307">SUM(AJ653:AK653)</f>
        <v>75803.899999999994</v>
      </c>
      <c r="AM653" s="5"/>
      <c r="AN653" s="5">
        <f t="shared" ref="AN653" si="3308">SUM(AL653:AM653)</f>
        <v>75803.899999999994</v>
      </c>
      <c r="AO653" s="95"/>
    </row>
    <row r="654" spans="1:41" ht="31.5" outlineLevel="7" x14ac:dyDescent="0.2">
      <c r="A654" s="102" t="s">
        <v>907</v>
      </c>
      <c r="B654" s="102"/>
      <c r="C654" s="233" t="s">
        <v>908</v>
      </c>
      <c r="D654" s="15"/>
      <c r="E654" s="15"/>
      <c r="F654" s="5"/>
      <c r="G654" s="15"/>
      <c r="H654" s="5"/>
      <c r="I654" s="15"/>
      <c r="J654" s="5"/>
      <c r="K654" s="15"/>
      <c r="L654" s="5"/>
      <c r="M654" s="15"/>
      <c r="N654" s="5"/>
      <c r="O654" s="4">
        <f>O655</f>
        <v>93</v>
      </c>
      <c r="P654" s="4">
        <f>P655</f>
        <v>93</v>
      </c>
      <c r="Q654" s="15"/>
      <c r="R654" s="5"/>
      <c r="S654" s="5"/>
      <c r="T654" s="15"/>
      <c r="U654" s="5"/>
      <c r="V654" s="15"/>
      <c r="W654" s="5"/>
      <c r="X654" s="15"/>
      <c r="Y654" s="5"/>
      <c r="Z654" s="15"/>
      <c r="AA654" s="5"/>
      <c r="AB654" s="15"/>
      <c r="AC654" s="5"/>
      <c r="AD654" s="15"/>
      <c r="AE654" s="5"/>
      <c r="AF654" s="5"/>
      <c r="AG654" s="15"/>
      <c r="AH654" s="5"/>
      <c r="AI654" s="15"/>
      <c r="AJ654" s="5"/>
      <c r="AK654" s="15"/>
      <c r="AL654" s="5"/>
      <c r="AM654" s="15"/>
      <c r="AN654" s="5"/>
      <c r="AO654" s="95"/>
    </row>
    <row r="655" spans="1:41" ht="31.5" outlineLevel="7" x14ac:dyDescent="0.2">
      <c r="A655" s="103" t="s">
        <v>907</v>
      </c>
      <c r="B655" s="103" t="s">
        <v>92</v>
      </c>
      <c r="C655" s="10" t="s">
        <v>93</v>
      </c>
      <c r="D655" s="15"/>
      <c r="E655" s="15"/>
      <c r="F655" s="5"/>
      <c r="G655" s="15"/>
      <c r="H655" s="5"/>
      <c r="I655" s="15"/>
      <c r="J655" s="5"/>
      <c r="K655" s="15"/>
      <c r="L655" s="5"/>
      <c r="M655" s="15"/>
      <c r="N655" s="5"/>
      <c r="O655" s="5">
        <v>93</v>
      </c>
      <c r="P655" s="5">
        <f t="shared" ref="P655" si="3309">SUM(N655:O655)</f>
        <v>93</v>
      </c>
      <c r="Q655" s="15"/>
      <c r="R655" s="5"/>
      <c r="S655" s="5"/>
      <c r="T655" s="15"/>
      <c r="U655" s="5"/>
      <c r="V655" s="15"/>
      <c r="W655" s="5"/>
      <c r="X655" s="15"/>
      <c r="Y655" s="5"/>
      <c r="Z655" s="15"/>
      <c r="AA655" s="5"/>
      <c r="AB655" s="15"/>
      <c r="AC655" s="5"/>
      <c r="AD655" s="15"/>
      <c r="AE655" s="5"/>
      <c r="AF655" s="5"/>
      <c r="AG655" s="15"/>
      <c r="AH655" s="5"/>
      <c r="AI655" s="15"/>
      <c r="AJ655" s="5"/>
      <c r="AK655" s="15"/>
      <c r="AL655" s="5"/>
      <c r="AM655" s="15"/>
      <c r="AN655" s="5"/>
      <c r="AO655" s="95"/>
    </row>
    <row r="656" spans="1:41" ht="47.25" outlineLevel="3" x14ac:dyDescent="0.25">
      <c r="A656" s="102" t="s">
        <v>120</v>
      </c>
      <c r="B656" s="102"/>
      <c r="C656" s="18" t="s">
        <v>549</v>
      </c>
      <c r="D656" s="4">
        <f>D657</f>
        <v>13712.72525</v>
      </c>
      <c r="E656" s="4">
        <f t="shared" ref="E656:P656" si="3310">E657</f>
        <v>-10347.204259999999</v>
      </c>
      <c r="F656" s="4">
        <f t="shared" si="3310"/>
        <v>3365.5209900000009</v>
      </c>
      <c r="G656" s="4">
        <f t="shared" si="3310"/>
        <v>-415.52</v>
      </c>
      <c r="H656" s="4">
        <f t="shared" si="3310"/>
        <v>2950.0009900000009</v>
      </c>
      <c r="I656" s="4">
        <f t="shared" si="3310"/>
        <v>0</v>
      </c>
      <c r="J656" s="4">
        <f t="shared" si="3310"/>
        <v>2950.0009900000009</v>
      </c>
      <c r="K656" s="4">
        <f t="shared" si="3310"/>
        <v>0</v>
      </c>
      <c r="L656" s="4">
        <f t="shared" si="3310"/>
        <v>2950.0009900000009</v>
      </c>
      <c r="M656" s="4">
        <f t="shared" si="3310"/>
        <v>0</v>
      </c>
      <c r="N656" s="4">
        <f t="shared" si="3310"/>
        <v>2950.0009900000009</v>
      </c>
      <c r="O656" s="4">
        <f t="shared" si="3310"/>
        <v>0</v>
      </c>
      <c r="P656" s="4">
        <f t="shared" si="3310"/>
        <v>2950.0009900000009</v>
      </c>
      <c r="Q656" s="4">
        <f>Q657</f>
        <v>28077.85</v>
      </c>
      <c r="R656" s="4">
        <f t="shared" ref="R656:AC656" si="3311">R657</f>
        <v>0</v>
      </c>
      <c r="S656" s="4">
        <f t="shared" si="3311"/>
        <v>28077.85</v>
      </c>
      <c r="T656" s="4">
        <f t="shared" si="3311"/>
        <v>0</v>
      </c>
      <c r="U656" s="4">
        <f t="shared" si="3311"/>
        <v>28077.85</v>
      </c>
      <c r="V656" s="4">
        <f t="shared" si="3311"/>
        <v>0</v>
      </c>
      <c r="W656" s="4">
        <f t="shared" si="3311"/>
        <v>28077.85</v>
      </c>
      <c r="X656" s="4">
        <f t="shared" si="3311"/>
        <v>0</v>
      </c>
      <c r="Y656" s="4">
        <f t="shared" si="3311"/>
        <v>28077.85</v>
      </c>
      <c r="Z656" s="4">
        <f t="shared" si="3311"/>
        <v>0</v>
      </c>
      <c r="AA656" s="4">
        <f t="shared" si="3311"/>
        <v>28077.85</v>
      </c>
      <c r="AB656" s="4">
        <f t="shared" si="3311"/>
        <v>0</v>
      </c>
      <c r="AC656" s="4">
        <f t="shared" si="3311"/>
        <v>28077.85</v>
      </c>
      <c r="AD656" s="4">
        <f>AD657</f>
        <v>26698.1</v>
      </c>
      <c r="AE656" s="4">
        <f t="shared" ref="AE656:AN656" si="3312">AE657</f>
        <v>0</v>
      </c>
      <c r="AF656" s="4">
        <f t="shared" si="3312"/>
        <v>26698.1</v>
      </c>
      <c r="AG656" s="4">
        <f t="shared" si="3312"/>
        <v>0</v>
      </c>
      <c r="AH656" s="4">
        <f t="shared" si="3312"/>
        <v>26698.1</v>
      </c>
      <c r="AI656" s="4">
        <f t="shared" si="3312"/>
        <v>0</v>
      </c>
      <c r="AJ656" s="4">
        <f t="shared" si="3312"/>
        <v>26698.1</v>
      </c>
      <c r="AK656" s="4">
        <f t="shared" si="3312"/>
        <v>0</v>
      </c>
      <c r="AL656" s="4">
        <f t="shared" si="3312"/>
        <v>26698.1</v>
      </c>
      <c r="AM656" s="4">
        <f t="shared" si="3312"/>
        <v>0</v>
      </c>
      <c r="AN656" s="4">
        <f t="shared" si="3312"/>
        <v>26698.1</v>
      </c>
      <c r="AO656" s="95"/>
    </row>
    <row r="657" spans="1:41" ht="15.75" outlineLevel="7" x14ac:dyDescent="0.25">
      <c r="A657" s="103" t="s">
        <v>120</v>
      </c>
      <c r="B657" s="103" t="s">
        <v>27</v>
      </c>
      <c r="C657" s="17" t="s">
        <v>28</v>
      </c>
      <c r="D657" s="15">
        <v>13712.72525</v>
      </c>
      <c r="E657" s="15">
        <f>-413.02925-7559.17501-2375</f>
        <v>-10347.204259999999</v>
      </c>
      <c r="F657" s="5">
        <f>SUM(D657:E657)</f>
        <v>3365.5209900000009</v>
      </c>
      <c r="G657" s="15">
        <v>-415.52</v>
      </c>
      <c r="H657" s="5">
        <f>SUM(F657:G657)</f>
        <v>2950.0009900000009</v>
      </c>
      <c r="I657" s="15"/>
      <c r="J657" s="5">
        <f>SUM(H657:I657)</f>
        <v>2950.0009900000009</v>
      </c>
      <c r="K657" s="15"/>
      <c r="L657" s="5">
        <f>SUM(J657:K657)</f>
        <v>2950.0009900000009</v>
      </c>
      <c r="M657" s="15"/>
      <c r="N657" s="5">
        <f>SUM(L657:M657)</f>
        <v>2950.0009900000009</v>
      </c>
      <c r="O657" s="15"/>
      <c r="P657" s="5">
        <f>SUM(N657:O657)</f>
        <v>2950.0009900000009</v>
      </c>
      <c r="Q657" s="15">
        <v>28077.85</v>
      </c>
      <c r="R657" s="5"/>
      <c r="S657" s="5">
        <f t="shared" ref="S657" si="3313">SUM(Q657:R657)</f>
        <v>28077.85</v>
      </c>
      <c r="T657" s="15"/>
      <c r="U657" s="5">
        <f>SUM(S657:T657)</f>
        <v>28077.85</v>
      </c>
      <c r="V657" s="15"/>
      <c r="W657" s="5">
        <f>SUM(U657:V657)</f>
        <v>28077.85</v>
      </c>
      <c r="X657" s="15"/>
      <c r="Y657" s="5">
        <f>SUM(W657:X657)</f>
        <v>28077.85</v>
      </c>
      <c r="Z657" s="15"/>
      <c r="AA657" s="5">
        <f>SUM(Y657:Z657)</f>
        <v>28077.85</v>
      </c>
      <c r="AB657" s="15"/>
      <c r="AC657" s="5">
        <f>SUM(AA657:AB657)</f>
        <v>28077.85</v>
      </c>
      <c r="AD657" s="15">
        <v>26698.1</v>
      </c>
      <c r="AE657" s="5"/>
      <c r="AF657" s="5">
        <f t="shared" ref="AF657" si="3314">SUM(AD657:AE657)</f>
        <v>26698.1</v>
      </c>
      <c r="AG657" s="15"/>
      <c r="AH657" s="5">
        <f>SUM(AF657:AG657)</f>
        <v>26698.1</v>
      </c>
      <c r="AI657" s="15"/>
      <c r="AJ657" s="5">
        <f>SUM(AH657:AI657)</f>
        <v>26698.1</v>
      </c>
      <c r="AK657" s="15"/>
      <c r="AL657" s="5">
        <f>SUM(AJ657:AK657)</f>
        <v>26698.1</v>
      </c>
      <c r="AM657" s="15"/>
      <c r="AN657" s="5">
        <f>SUM(AL657:AM657)</f>
        <v>26698.1</v>
      </c>
      <c r="AO657" s="95"/>
    </row>
    <row r="658" spans="1:41" ht="47.25" hidden="1" outlineLevel="3" x14ac:dyDescent="0.25">
      <c r="A658" s="102" t="s">
        <v>120</v>
      </c>
      <c r="B658" s="102"/>
      <c r="C658" s="18" t="s">
        <v>574</v>
      </c>
      <c r="D658" s="4">
        <f>D659</f>
        <v>41138.199999999997</v>
      </c>
      <c r="E658" s="4">
        <f t="shared" ref="E658:P658" si="3315">E659</f>
        <v>0</v>
      </c>
      <c r="F658" s="4">
        <f t="shared" si="3315"/>
        <v>41138.199999999997</v>
      </c>
      <c r="G658" s="4">
        <f t="shared" si="3315"/>
        <v>-41138.199990000001</v>
      </c>
      <c r="H658" s="4">
        <f t="shared" si="3315"/>
        <v>9.9999961093999445E-6</v>
      </c>
      <c r="I658" s="4">
        <f t="shared" si="3315"/>
        <v>0</v>
      </c>
      <c r="J658" s="4">
        <f t="shared" si="3315"/>
        <v>9.9999961093999445E-6</v>
      </c>
      <c r="K658" s="35">
        <f t="shared" si="3315"/>
        <v>133.82669999999999</v>
      </c>
      <c r="L658" s="35">
        <f t="shared" si="3315"/>
        <v>133.8267099999961</v>
      </c>
      <c r="M658" s="35">
        <f t="shared" si="3315"/>
        <v>0</v>
      </c>
      <c r="N658" s="35">
        <f t="shared" si="3315"/>
        <v>133.8267099999961</v>
      </c>
      <c r="O658" s="35">
        <f t="shared" si="3315"/>
        <v>-133.82670999999999</v>
      </c>
      <c r="P658" s="35">
        <f t="shared" si="3315"/>
        <v>-3.893774191965349E-12</v>
      </c>
      <c r="Q658" s="4">
        <f>Q659</f>
        <v>84233.5</v>
      </c>
      <c r="R658" s="4">
        <f t="shared" ref="R658:AC658" si="3316">R659</f>
        <v>0</v>
      </c>
      <c r="S658" s="4">
        <f t="shared" si="3316"/>
        <v>84233.5</v>
      </c>
      <c r="T658" s="4">
        <f t="shared" si="3316"/>
        <v>0</v>
      </c>
      <c r="U658" s="4">
        <f t="shared" si="3316"/>
        <v>84233.5</v>
      </c>
      <c r="V658" s="4">
        <f t="shared" si="3316"/>
        <v>0</v>
      </c>
      <c r="W658" s="4">
        <f t="shared" si="3316"/>
        <v>84233.5</v>
      </c>
      <c r="X658" s="4">
        <f t="shared" si="3316"/>
        <v>0</v>
      </c>
      <c r="Y658" s="4">
        <f t="shared" si="3316"/>
        <v>84233.5</v>
      </c>
      <c r="Z658" s="4">
        <f t="shared" si="3316"/>
        <v>0</v>
      </c>
      <c r="AA658" s="4">
        <f t="shared" si="3316"/>
        <v>84233.5</v>
      </c>
      <c r="AB658" s="4">
        <f t="shared" si="3316"/>
        <v>0</v>
      </c>
      <c r="AC658" s="4">
        <f t="shared" si="3316"/>
        <v>84233.5</v>
      </c>
      <c r="AD658" s="4">
        <f>AD659</f>
        <v>80094.3</v>
      </c>
      <c r="AE658" s="4">
        <f t="shared" ref="AE658:AN658" si="3317">AE659</f>
        <v>0</v>
      </c>
      <c r="AF658" s="4">
        <f t="shared" si="3317"/>
        <v>80094.3</v>
      </c>
      <c r="AG658" s="4">
        <f t="shared" si="3317"/>
        <v>0</v>
      </c>
      <c r="AH658" s="4">
        <f t="shared" si="3317"/>
        <v>80094.3</v>
      </c>
      <c r="AI658" s="4">
        <f t="shared" si="3317"/>
        <v>0</v>
      </c>
      <c r="AJ658" s="4">
        <f t="shared" si="3317"/>
        <v>80094.3</v>
      </c>
      <c r="AK658" s="4">
        <f t="shared" si="3317"/>
        <v>0</v>
      </c>
      <c r="AL658" s="4">
        <f t="shared" si="3317"/>
        <v>80094.3</v>
      </c>
      <c r="AM658" s="4">
        <f t="shared" si="3317"/>
        <v>0</v>
      </c>
      <c r="AN658" s="4">
        <f t="shared" si="3317"/>
        <v>80094.3</v>
      </c>
      <c r="AO658" s="95"/>
    </row>
    <row r="659" spans="1:41" ht="15.75" hidden="1" outlineLevel="7" x14ac:dyDescent="0.25">
      <c r="A659" s="103" t="s">
        <v>120</v>
      </c>
      <c r="B659" s="103" t="s">
        <v>27</v>
      </c>
      <c r="C659" s="17" t="s">
        <v>28</v>
      </c>
      <c r="D659" s="5">
        <v>41138.199999999997</v>
      </c>
      <c r="E659" s="5">
        <f>(-26358.82725+26358.82725)</f>
        <v>0</v>
      </c>
      <c r="F659" s="5">
        <f t="shared" ref="F659" si="3318">SUM(D659:E659)</f>
        <v>41138.199999999997</v>
      </c>
      <c r="G659" s="5">
        <f>-34013.19999-7125</f>
        <v>-41138.199990000001</v>
      </c>
      <c r="H659" s="57">
        <f t="shared" ref="H659" si="3319">SUM(F659:G659)</f>
        <v>9.9999961093999445E-6</v>
      </c>
      <c r="I659" s="5"/>
      <c r="J659" s="57">
        <f t="shared" ref="J659" si="3320">SUM(H659:I659)</f>
        <v>9.9999961093999445E-6</v>
      </c>
      <c r="K659" s="15">
        <v>133.82669999999999</v>
      </c>
      <c r="L659" s="15">
        <f t="shared" ref="L659" si="3321">SUM(J659:K659)</f>
        <v>133.8267099999961</v>
      </c>
      <c r="M659" s="15"/>
      <c r="N659" s="15">
        <f t="shared" ref="N659" si="3322">SUM(L659:M659)</f>
        <v>133.8267099999961</v>
      </c>
      <c r="O659" s="15">
        <v>-133.82670999999999</v>
      </c>
      <c r="P659" s="15">
        <f t="shared" ref="P659" si="3323">SUM(N659:O659)</f>
        <v>-3.893774191965349E-12</v>
      </c>
      <c r="Q659" s="5">
        <v>84233.5</v>
      </c>
      <c r="R659" s="5"/>
      <c r="S659" s="5">
        <f t="shared" ref="S659" si="3324">SUM(Q659:R659)</f>
        <v>84233.5</v>
      </c>
      <c r="T659" s="5">
        <f>(-26358.82725+26358.82725)</f>
        <v>0</v>
      </c>
      <c r="U659" s="5">
        <f t="shared" ref="U659" si="3325">SUM(S659:T659)</f>
        <v>84233.5</v>
      </c>
      <c r="V659" s="5"/>
      <c r="W659" s="57">
        <f t="shared" ref="W659" si="3326">SUM(U659:V659)</f>
        <v>84233.5</v>
      </c>
      <c r="X659" s="5">
        <f>(-26358.82725+26358.82725)</f>
        <v>0</v>
      </c>
      <c r="Y659" s="5">
        <f t="shared" ref="Y659" si="3327">SUM(W659:X659)</f>
        <v>84233.5</v>
      </c>
      <c r="Z659" s="5">
        <f>(-26358.82725+26358.82725)</f>
        <v>0</v>
      </c>
      <c r="AA659" s="5">
        <f t="shared" ref="AA659" si="3328">SUM(Y659:Z659)</f>
        <v>84233.5</v>
      </c>
      <c r="AB659" s="5">
        <f>(-26358.82725+26358.82725)</f>
        <v>0</v>
      </c>
      <c r="AC659" s="5">
        <f t="shared" ref="AC659" si="3329">SUM(AA659:AB659)</f>
        <v>84233.5</v>
      </c>
      <c r="AD659" s="5">
        <v>80094.3</v>
      </c>
      <c r="AE659" s="5"/>
      <c r="AF659" s="5">
        <f t="shared" ref="AF659" si="3330">SUM(AD659:AE659)</f>
        <v>80094.3</v>
      </c>
      <c r="AG659" s="5">
        <f>(-26358.82725+26358.82725)</f>
        <v>0</v>
      </c>
      <c r="AH659" s="5">
        <f t="shared" ref="AH659" si="3331">SUM(AF659:AG659)</f>
        <v>80094.3</v>
      </c>
      <c r="AI659" s="5">
        <f>(-26358.82725+26358.82725)</f>
        <v>0</v>
      </c>
      <c r="AJ659" s="5">
        <f t="shared" ref="AJ659" si="3332">SUM(AH659:AI659)</f>
        <v>80094.3</v>
      </c>
      <c r="AK659" s="5">
        <f>(-26358.82725+26358.82725)</f>
        <v>0</v>
      </c>
      <c r="AL659" s="5">
        <f t="shared" ref="AL659" si="3333">SUM(AJ659:AK659)</f>
        <v>80094.3</v>
      </c>
      <c r="AM659" s="5">
        <f>(-26358.82725+26358.82725)</f>
        <v>0</v>
      </c>
      <c r="AN659" s="5">
        <f t="shared" ref="AN659" si="3334">SUM(AL659:AM659)</f>
        <v>80094.3</v>
      </c>
      <c r="AO659" s="95"/>
    </row>
    <row r="660" spans="1:41" ht="31.5" hidden="1" outlineLevel="3" x14ac:dyDescent="0.25">
      <c r="A660" s="102" t="s">
        <v>121</v>
      </c>
      <c r="B660" s="102"/>
      <c r="C660" s="18" t="s">
        <v>555</v>
      </c>
      <c r="D660" s="4">
        <f>D661</f>
        <v>1306</v>
      </c>
      <c r="E660" s="4">
        <f t="shared" ref="E660:P664" si="3335">E661</f>
        <v>-1306</v>
      </c>
      <c r="F660" s="4">
        <f t="shared" si="3335"/>
        <v>0</v>
      </c>
      <c r="G660" s="4">
        <f t="shared" si="3335"/>
        <v>0</v>
      </c>
      <c r="H660" s="4">
        <f t="shared" si="3335"/>
        <v>0</v>
      </c>
      <c r="I660" s="4">
        <f t="shared" si="3335"/>
        <v>0</v>
      </c>
      <c r="J660" s="4">
        <f t="shared" si="3335"/>
        <v>0</v>
      </c>
      <c r="K660" s="4">
        <f t="shared" si="3335"/>
        <v>0</v>
      </c>
      <c r="L660" s="4">
        <f t="shared" si="3335"/>
        <v>0</v>
      </c>
      <c r="M660" s="4">
        <f t="shared" si="3335"/>
        <v>0</v>
      </c>
      <c r="N660" s="4">
        <f t="shared" si="3335"/>
        <v>0</v>
      </c>
      <c r="O660" s="4">
        <f t="shared" si="3335"/>
        <v>0</v>
      </c>
      <c r="P660" s="4">
        <f t="shared" si="3335"/>
        <v>0</v>
      </c>
      <c r="Q660" s="4">
        <f>Q661</f>
        <v>1306</v>
      </c>
      <c r="R660" s="4">
        <f t="shared" ref="R660:AC664" si="3336">R661</f>
        <v>-1306</v>
      </c>
      <c r="S660" s="4">
        <f t="shared" si="3336"/>
        <v>0</v>
      </c>
      <c r="T660" s="4">
        <f t="shared" si="3336"/>
        <v>0</v>
      </c>
      <c r="U660" s="4">
        <f t="shared" si="3336"/>
        <v>0</v>
      </c>
      <c r="V660" s="4">
        <f t="shared" si="3336"/>
        <v>0</v>
      </c>
      <c r="W660" s="4">
        <f t="shared" si="3336"/>
        <v>0</v>
      </c>
      <c r="X660" s="4">
        <f t="shared" si="3336"/>
        <v>0</v>
      </c>
      <c r="Y660" s="4">
        <f t="shared" si="3336"/>
        <v>0</v>
      </c>
      <c r="Z660" s="4">
        <f t="shared" si="3336"/>
        <v>0</v>
      </c>
      <c r="AA660" s="4">
        <f t="shared" si="3336"/>
        <v>0</v>
      </c>
      <c r="AB660" s="4">
        <f t="shared" si="3336"/>
        <v>0</v>
      </c>
      <c r="AC660" s="4">
        <f t="shared" si="3336"/>
        <v>0</v>
      </c>
      <c r="AD660" s="4">
        <f>AD661</f>
        <v>1100</v>
      </c>
      <c r="AE660" s="4">
        <f t="shared" ref="AE660:AN664" si="3337">AE661</f>
        <v>-1100</v>
      </c>
      <c r="AF660" s="4">
        <f t="shared" si="3337"/>
        <v>0</v>
      </c>
      <c r="AG660" s="4">
        <f t="shared" si="3337"/>
        <v>0</v>
      </c>
      <c r="AH660" s="4">
        <f t="shared" si="3337"/>
        <v>0</v>
      </c>
      <c r="AI660" s="4">
        <f t="shared" si="3337"/>
        <v>0</v>
      </c>
      <c r="AJ660" s="4">
        <f t="shared" si="3337"/>
        <v>0</v>
      </c>
      <c r="AK660" s="4">
        <f t="shared" si="3337"/>
        <v>0</v>
      </c>
      <c r="AL660" s="4">
        <f t="shared" si="3337"/>
        <v>0</v>
      </c>
      <c r="AM660" s="4">
        <f t="shared" si="3337"/>
        <v>0</v>
      </c>
      <c r="AN660" s="4">
        <f t="shared" si="3337"/>
        <v>0</v>
      </c>
      <c r="AO660" s="95"/>
    </row>
    <row r="661" spans="1:41" ht="15.75" hidden="1" outlineLevel="7" x14ac:dyDescent="0.25">
      <c r="A661" s="103" t="s">
        <v>121</v>
      </c>
      <c r="B661" s="103" t="s">
        <v>27</v>
      </c>
      <c r="C661" s="17" t="s">
        <v>28</v>
      </c>
      <c r="D661" s="5">
        <v>1306</v>
      </c>
      <c r="E661" s="5">
        <v>-1306</v>
      </c>
      <c r="F661" s="5">
        <f t="shared" ref="F661" si="3338">SUM(D661:E661)</f>
        <v>0</v>
      </c>
      <c r="G661" s="5"/>
      <c r="H661" s="5">
        <f t="shared" ref="H661" si="3339">SUM(F661:G661)</f>
        <v>0</v>
      </c>
      <c r="I661" s="5"/>
      <c r="J661" s="5">
        <f t="shared" ref="J661" si="3340">SUM(H661:I661)</f>
        <v>0</v>
      </c>
      <c r="K661" s="5"/>
      <c r="L661" s="5">
        <f t="shared" ref="L661" si="3341">SUM(J661:K661)</f>
        <v>0</v>
      </c>
      <c r="M661" s="5"/>
      <c r="N661" s="5">
        <f t="shared" ref="N661" si="3342">SUM(L661:M661)</f>
        <v>0</v>
      </c>
      <c r="O661" s="5"/>
      <c r="P661" s="5">
        <f t="shared" ref="P661" si="3343">SUM(N661:O661)</f>
        <v>0</v>
      </c>
      <c r="Q661" s="5">
        <v>1306</v>
      </c>
      <c r="R661" s="5">
        <v>-1306</v>
      </c>
      <c r="S661" s="5">
        <f t="shared" ref="S661" si="3344">SUM(Q661:R661)</f>
        <v>0</v>
      </c>
      <c r="T661" s="5"/>
      <c r="U661" s="5">
        <f t="shared" ref="U661" si="3345">SUM(S661:T661)</f>
        <v>0</v>
      </c>
      <c r="V661" s="5"/>
      <c r="W661" s="5">
        <f t="shared" ref="W661" si="3346">SUM(U661:V661)</f>
        <v>0</v>
      </c>
      <c r="X661" s="5"/>
      <c r="Y661" s="5">
        <f t="shared" ref="Y661:Y665" si="3347">SUM(W661:X661)</f>
        <v>0</v>
      </c>
      <c r="Z661" s="5"/>
      <c r="AA661" s="5">
        <f t="shared" ref="AA661" si="3348">SUM(Y661:Z661)</f>
        <v>0</v>
      </c>
      <c r="AB661" s="5"/>
      <c r="AC661" s="5">
        <f t="shared" ref="AC661" si="3349">SUM(AA661:AB661)</f>
        <v>0</v>
      </c>
      <c r="AD661" s="5">
        <v>1100</v>
      </c>
      <c r="AE661" s="5">
        <v>-1100</v>
      </c>
      <c r="AF661" s="5">
        <f t="shared" ref="AF661" si="3350">SUM(AD661:AE661)</f>
        <v>0</v>
      </c>
      <c r="AG661" s="5"/>
      <c r="AH661" s="5">
        <f t="shared" ref="AH661" si="3351">SUM(AF661:AG661)</f>
        <v>0</v>
      </c>
      <c r="AI661" s="5"/>
      <c r="AJ661" s="5">
        <f t="shared" ref="AJ661" si="3352">SUM(AH661:AI661)</f>
        <v>0</v>
      </c>
      <c r="AK661" s="5"/>
      <c r="AL661" s="5">
        <f t="shared" ref="AL661" si="3353">SUM(AJ661:AK661)</f>
        <v>0</v>
      </c>
      <c r="AM661" s="5"/>
      <c r="AN661" s="5">
        <f t="shared" ref="AN661" si="3354">SUM(AL661:AM661)</f>
        <v>0</v>
      </c>
      <c r="AO661" s="95"/>
    </row>
    <row r="662" spans="1:41" ht="31.5" hidden="1" outlineLevel="7" x14ac:dyDescent="0.2">
      <c r="A662" s="32" t="s">
        <v>744</v>
      </c>
      <c r="B662" s="7"/>
      <c r="C662" s="31" t="s">
        <v>745</v>
      </c>
      <c r="D662" s="5"/>
      <c r="E662" s="5"/>
      <c r="F662" s="5"/>
      <c r="G662" s="5"/>
      <c r="H662" s="5"/>
      <c r="I662" s="5"/>
      <c r="J662" s="5"/>
      <c r="K662" s="35">
        <f t="shared" ref="K662:P662" si="3355">K663</f>
        <v>1295.3815400000001</v>
      </c>
      <c r="L662" s="35">
        <f t="shared" si="3355"/>
        <v>1295.3815400000001</v>
      </c>
      <c r="M662" s="35">
        <f t="shared" si="3355"/>
        <v>0</v>
      </c>
      <c r="N662" s="35">
        <f t="shared" si="3355"/>
        <v>1295.3815400000001</v>
      </c>
      <c r="O662" s="35">
        <f t="shared" si="3355"/>
        <v>-1295.3815400000001</v>
      </c>
      <c r="P662" s="35">
        <f t="shared" si="3355"/>
        <v>0</v>
      </c>
      <c r="Q662" s="5"/>
      <c r="R662" s="5"/>
      <c r="S662" s="5"/>
      <c r="T662" s="5"/>
      <c r="U662" s="5"/>
      <c r="V662" s="5"/>
      <c r="W662" s="5"/>
      <c r="X662" s="5"/>
      <c r="Y662" s="5"/>
      <c r="Z662" s="5"/>
      <c r="AA662" s="5"/>
      <c r="AB662" s="5"/>
      <c r="AC662" s="5"/>
      <c r="AD662" s="5"/>
      <c r="AE662" s="5"/>
      <c r="AF662" s="5"/>
      <c r="AG662" s="5"/>
      <c r="AH662" s="5"/>
      <c r="AI662" s="5"/>
      <c r="AJ662" s="5"/>
      <c r="AK662" s="5"/>
      <c r="AL662" s="5"/>
      <c r="AM662" s="5"/>
      <c r="AN662" s="5"/>
      <c r="AO662" s="95"/>
    </row>
    <row r="663" spans="1:41" ht="15.75" hidden="1" outlineLevel="7" x14ac:dyDescent="0.2">
      <c r="A663" s="34" t="s">
        <v>744</v>
      </c>
      <c r="B663" s="34" t="s">
        <v>27</v>
      </c>
      <c r="C663" s="19" t="s">
        <v>28</v>
      </c>
      <c r="D663" s="5"/>
      <c r="E663" s="5"/>
      <c r="F663" s="5"/>
      <c r="G663" s="5"/>
      <c r="H663" s="5"/>
      <c r="I663" s="5"/>
      <c r="J663" s="5"/>
      <c r="K663" s="15">
        <v>1295.3815400000001</v>
      </c>
      <c r="L663" s="15">
        <f t="shared" ref="L663" si="3356">SUM(J663:K663)</f>
        <v>1295.3815400000001</v>
      </c>
      <c r="M663" s="15"/>
      <c r="N663" s="15">
        <f t="shared" ref="N663" si="3357">SUM(L663:M663)</f>
        <v>1295.3815400000001</v>
      </c>
      <c r="O663" s="15">
        <v>-1295.3815400000001</v>
      </c>
      <c r="P663" s="15">
        <f t="shared" ref="P663" si="3358">SUM(N663:O663)</f>
        <v>0</v>
      </c>
      <c r="Q663" s="5"/>
      <c r="R663" s="5"/>
      <c r="S663" s="5"/>
      <c r="T663" s="5"/>
      <c r="U663" s="5"/>
      <c r="V663" s="5"/>
      <c r="W663" s="5"/>
      <c r="X663" s="5"/>
      <c r="Y663" s="5"/>
      <c r="Z663" s="5"/>
      <c r="AA663" s="5"/>
      <c r="AB663" s="5"/>
      <c r="AC663" s="5"/>
      <c r="AD663" s="5"/>
      <c r="AE663" s="5"/>
      <c r="AF663" s="5"/>
      <c r="AG663" s="5"/>
      <c r="AH663" s="5"/>
      <c r="AI663" s="5"/>
      <c r="AJ663" s="5"/>
      <c r="AK663" s="5"/>
      <c r="AL663" s="5"/>
      <c r="AM663" s="5"/>
      <c r="AN663" s="5"/>
      <c r="AO663" s="95"/>
    </row>
    <row r="664" spans="1:41" ht="31.5" outlineLevel="7" x14ac:dyDescent="0.2">
      <c r="A664" s="102" t="s">
        <v>746</v>
      </c>
      <c r="B664" s="102"/>
      <c r="C664" s="12" t="s">
        <v>740</v>
      </c>
      <c r="D664" s="5"/>
      <c r="E664" s="5"/>
      <c r="F664" s="5"/>
      <c r="G664" s="5"/>
      <c r="H664" s="5"/>
      <c r="I664" s="4">
        <f t="shared" si="3335"/>
        <v>11921</v>
      </c>
      <c r="J664" s="4">
        <f t="shared" si="3335"/>
        <v>11921</v>
      </c>
      <c r="K664" s="4">
        <f t="shared" si="3335"/>
        <v>0</v>
      </c>
      <c r="L664" s="4">
        <f t="shared" si="3335"/>
        <v>11921</v>
      </c>
      <c r="M664" s="4">
        <f t="shared" si="3335"/>
        <v>-8690.3243000000002</v>
      </c>
      <c r="N664" s="4">
        <f t="shared" si="3335"/>
        <v>3230.6756999999998</v>
      </c>
      <c r="O664" s="4">
        <f t="shared" si="3335"/>
        <v>-615.60973000000001</v>
      </c>
      <c r="P664" s="4">
        <f t="shared" si="3335"/>
        <v>2615.0659699999997</v>
      </c>
      <c r="Q664" s="5"/>
      <c r="R664" s="5"/>
      <c r="S664" s="5"/>
      <c r="T664" s="5"/>
      <c r="U664" s="5"/>
      <c r="V664" s="4">
        <f t="shared" si="3336"/>
        <v>1240</v>
      </c>
      <c r="W664" s="4">
        <f t="shared" si="3336"/>
        <v>1240</v>
      </c>
      <c r="X664" s="5"/>
      <c r="Y664" s="4">
        <f t="shared" si="3336"/>
        <v>1240</v>
      </c>
      <c r="Z664" s="4">
        <f t="shared" si="3336"/>
        <v>36093.333339999997</v>
      </c>
      <c r="AA664" s="4">
        <f t="shared" si="3336"/>
        <v>37333.333339999997</v>
      </c>
      <c r="AB664" s="4">
        <f t="shared" si="3336"/>
        <v>0</v>
      </c>
      <c r="AC664" s="4">
        <f t="shared" si="3336"/>
        <v>37333.333339999997</v>
      </c>
      <c r="AD664" s="5"/>
      <c r="AE664" s="5"/>
      <c r="AF664" s="5"/>
      <c r="AG664" s="5"/>
      <c r="AH664" s="5"/>
      <c r="AI664" s="5"/>
      <c r="AJ664" s="5"/>
      <c r="AK664" s="4">
        <f t="shared" si="3337"/>
        <v>14000</v>
      </c>
      <c r="AL664" s="4">
        <f t="shared" si="3337"/>
        <v>14000</v>
      </c>
      <c r="AM664" s="4">
        <f t="shared" si="3337"/>
        <v>0</v>
      </c>
      <c r="AN664" s="4">
        <f t="shared" si="3337"/>
        <v>14000</v>
      </c>
      <c r="AO664" s="95"/>
    </row>
    <row r="665" spans="1:41" ht="16.5" customHeight="1" outlineLevel="7" x14ac:dyDescent="0.2">
      <c r="A665" s="103" t="s">
        <v>746</v>
      </c>
      <c r="B665" s="103" t="s">
        <v>27</v>
      </c>
      <c r="C665" s="10" t="s">
        <v>28</v>
      </c>
      <c r="D665" s="5"/>
      <c r="E665" s="5"/>
      <c r="F665" s="5"/>
      <c r="G665" s="5"/>
      <c r="H665" s="5"/>
      <c r="I665" s="5">
        <v>11921</v>
      </c>
      <c r="J665" s="5">
        <f t="shared" ref="J665" si="3359">SUM(H665:I665)</f>
        <v>11921</v>
      </c>
      <c r="K665" s="5"/>
      <c r="L665" s="5">
        <f t="shared" ref="L665:L667" si="3360">SUM(J665:K665)</f>
        <v>11921</v>
      </c>
      <c r="M665" s="5">
        <f>-7208.29958-1482.02472</f>
        <v>-8690.3243000000002</v>
      </c>
      <c r="N665" s="5">
        <f t="shared" ref="N665" si="3361">SUM(L665:M665)</f>
        <v>3230.6756999999998</v>
      </c>
      <c r="O665" s="5">
        <f>20.8-636.40973</f>
        <v>-615.60973000000001</v>
      </c>
      <c r="P665" s="5">
        <f t="shared" ref="P665" si="3362">SUM(N665:O665)</f>
        <v>2615.0659699999997</v>
      </c>
      <c r="Q665" s="5"/>
      <c r="R665" s="5"/>
      <c r="S665" s="5"/>
      <c r="T665" s="5"/>
      <c r="U665" s="5"/>
      <c r="V665" s="5">
        <v>1240</v>
      </c>
      <c r="W665" s="5">
        <f t="shared" ref="W665" si="3363">SUM(U665:V665)</f>
        <v>1240</v>
      </c>
      <c r="X665" s="5"/>
      <c r="Y665" s="5">
        <f t="shared" si="3347"/>
        <v>1240</v>
      </c>
      <c r="Z665" s="5">
        <v>36093.333339999997</v>
      </c>
      <c r="AA665" s="5">
        <f t="shared" ref="AA665" si="3364">SUM(Y665:Z665)</f>
        <v>37333.333339999997</v>
      </c>
      <c r="AB665" s="5"/>
      <c r="AC665" s="5">
        <f t="shared" ref="AC665" si="3365">SUM(AA665:AB665)</f>
        <v>37333.333339999997</v>
      </c>
      <c r="AD665" s="5"/>
      <c r="AE665" s="5"/>
      <c r="AF665" s="5"/>
      <c r="AG665" s="5"/>
      <c r="AH665" s="5"/>
      <c r="AI665" s="5"/>
      <c r="AJ665" s="5"/>
      <c r="AK665" s="5">
        <v>14000</v>
      </c>
      <c r="AL665" s="5">
        <f t="shared" ref="AL665" si="3366">SUM(AJ665:AK665)</f>
        <v>14000</v>
      </c>
      <c r="AM665" s="5"/>
      <c r="AN665" s="5">
        <f t="shared" ref="AN665" si="3367">SUM(AL665:AM665)</f>
        <v>14000</v>
      </c>
      <c r="AO665" s="95"/>
    </row>
    <row r="666" spans="1:41" ht="32.25" hidden="1" customHeight="1" outlineLevel="7" x14ac:dyDescent="0.2">
      <c r="A666" s="102" t="s">
        <v>746</v>
      </c>
      <c r="B666" s="102"/>
      <c r="C666" s="12" t="s">
        <v>793</v>
      </c>
      <c r="D666" s="5"/>
      <c r="E666" s="5"/>
      <c r="F666" s="5"/>
      <c r="G666" s="5"/>
      <c r="H666" s="5"/>
      <c r="I666" s="5"/>
      <c r="J666" s="5"/>
      <c r="K666" s="4">
        <f t="shared" ref="K666:P666" si="3368">K667</f>
        <v>96000</v>
      </c>
      <c r="L666" s="4">
        <f t="shared" si="3368"/>
        <v>96000</v>
      </c>
      <c r="M666" s="4">
        <f t="shared" si="3368"/>
        <v>0</v>
      </c>
      <c r="N666" s="4">
        <f t="shared" si="3368"/>
        <v>96000</v>
      </c>
      <c r="O666" s="4">
        <f t="shared" si="3368"/>
        <v>-96000</v>
      </c>
      <c r="P666" s="4">
        <f t="shared" si="3368"/>
        <v>0</v>
      </c>
      <c r="Q666" s="5"/>
      <c r="R666" s="5"/>
      <c r="S666" s="5"/>
      <c r="T666" s="5"/>
      <c r="U666" s="5"/>
      <c r="V666" s="5"/>
      <c r="W666" s="5"/>
      <c r="X666" s="4">
        <f t="shared" ref="X666:AC666" si="3369">X667</f>
        <v>112000</v>
      </c>
      <c r="Y666" s="4">
        <f t="shared" si="3369"/>
        <v>112000</v>
      </c>
      <c r="Z666" s="4">
        <f t="shared" si="3369"/>
        <v>0</v>
      </c>
      <c r="AA666" s="4">
        <f t="shared" si="3369"/>
        <v>112000</v>
      </c>
      <c r="AB666" s="4">
        <f t="shared" si="3369"/>
        <v>0</v>
      </c>
      <c r="AC666" s="4">
        <f t="shared" si="3369"/>
        <v>112000</v>
      </c>
      <c r="AD666" s="5"/>
      <c r="AE666" s="5"/>
      <c r="AF666" s="5"/>
      <c r="AG666" s="5"/>
      <c r="AH666" s="5"/>
      <c r="AI666" s="4">
        <f t="shared" ref="AI666:AN666" si="3370">AI667</f>
        <v>42000</v>
      </c>
      <c r="AJ666" s="4">
        <f t="shared" si="3370"/>
        <v>42000</v>
      </c>
      <c r="AK666" s="4">
        <f t="shared" si="3370"/>
        <v>0</v>
      </c>
      <c r="AL666" s="4">
        <f t="shared" si="3370"/>
        <v>42000</v>
      </c>
      <c r="AM666" s="4">
        <f t="shared" si="3370"/>
        <v>0</v>
      </c>
      <c r="AN666" s="4">
        <f t="shared" si="3370"/>
        <v>42000</v>
      </c>
      <c r="AO666" s="95"/>
    </row>
    <row r="667" spans="1:41" ht="16.5" hidden="1" customHeight="1" outlineLevel="7" x14ac:dyDescent="0.2">
      <c r="A667" s="103" t="s">
        <v>746</v>
      </c>
      <c r="B667" s="103" t="s">
        <v>27</v>
      </c>
      <c r="C667" s="10" t="s">
        <v>28</v>
      </c>
      <c r="D667" s="5"/>
      <c r="E667" s="5"/>
      <c r="F667" s="5"/>
      <c r="G667" s="5"/>
      <c r="H667" s="5"/>
      <c r="I667" s="5"/>
      <c r="J667" s="5"/>
      <c r="K667" s="5">
        <v>96000</v>
      </c>
      <c r="L667" s="5">
        <f t="shared" si="3360"/>
        <v>96000</v>
      </c>
      <c r="M667" s="5"/>
      <c r="N667" s="5">
        <f t="shared" ref="N667" si="3371">SUM(L667:M667)</f>
        <v>96000</v>
      </c>
      <c r="O667" s="5">
        <v>-96000</v>
      </c>
      <c r="P667" s="5">
        <f t="shared" ref="P667" si="3372">SUM(N667:O667)</f>
        <v>0</v>
      </c>
      <c r="Q667" s="5"/>
      <c r="R667" s="5"/>
      <c r="S667" s="5"/>
      <c r="T667" s="5"/>
      <c r="U667" s="5"/>
      <c r="V667" s="5"/>
      <c r="W667" s="5"/>
      <c r="X667" s="5">
        <v>112000</v>
      </c>
      <c r="Y667" s="5">
        <f t="shared" ref="Y667" si="3373">SUM(W667:X667)</f>
        <v>112000</v>
      </c>
      <c r="Z667" s="5"/>
      <c r="AA667" s="5">
        <f t="shared" ref="AA667" si="3374">SUM(Y667:Z667)</f>
        <v>112000</v>
      </c>
      <c r="AB667" s="5"/>
      <c r="AC667" s="5">
        <f t="shared" ref="AC667" si="3375">SUM(AA667:AB667)</f>
        <v>112000</v>
      </c>
      <c r="AD667" s="5"/>
      <c r="AE667" s="5"/>
      <c r="AF667" s="5"/>
      <c r="AG667" s="5"/>
      <c r="AH667" s="5"/>
      <c r="AI667" s="5">
        <v>42000</v>
      </c>
      <c r="AJ667" s="5">
        <f t="shared" ref="AJ667" si="3376">SUM(AH667:AI667)</f>
        <v>42000</v>
      </c>
      <c r="AK667" s="5"/>
      <c r="AL667" s="5">
        <f t="shared" ref="AL667" si="3377">SUM(AJ667:AK667)</f>
        <v>42000</v>
      </c>
      <c r="AM667" s="5"/>
      <c r="AN667" s="5">
        <f t="shared" ref="AN667" si="3378">SUM(AL667:AM667)</f>
        <v>42000</v>
      </c>
      <c r="AO667" s="95"/>
    </row>
    <row r="668" spans="1:41" ht="15.75" collapsed="1" x14ac:dyDescent="0.25">
      <c r="A668" s="105"/>
      <c r="B668" s="105"/>
      <c r="C668" s="58" t="s">
        <v>776</v>
      </c>
      <c r="D668" s="59">
        <f t="shared" ref="D668:AN668" si="3379">D643+D626</f>
        <v>106451.12525</v>
      </c>
      <c r="E668" s="59">
        <f t="shared" si="3379"/>
        <v>-11653.204259999999</v>
      </c>
      <c r="F668" s="59">
        <f t="shared" si="3379"/>
        <v>94797.920989999999</v>
      </c>
      <c r="G668" s="59">
        <f t="shared" si="3379"/>
        <v>-41614.419629999997</v>
      </c>
      <c r="H668" s="59">
        <f t="shared" si="3379"/>
        <v>53183.501359999995</v>
      </c>
      <c r="I668" s="59">
        <f t="shared" si="3379"/>
        <v>11921</v>
      </c>
      <c r="J668" s="59">
        <f t="shared" si="3379"/>
        <v>65104.501359999995</v>
      </c>
      <c r="K668" s="59">
        <f t="shared" si="3379"/>
        <v>152309.79775</v>
      </c>
      <c r="L668" s="59">
        <f t="shared" si="3379"/>
        <v>217414.29911000002</v>
      </c>
      <c r="M668" s="59">
        <f t="shared" si="3379"/>
        <v>-52455.817929999997</v>
      </c>
      <c r="N668" s="59">
        <f t="shared" si="3379"/>
        <v>164958.48118</v>
      </c>
      <c r="O668" s="59">
        <f t="shared" si="3379"/>
        <v>-98759.217980000001</v>
      </c>
      <c r="P668" s="59">
        <f t="shared" si="3379"/>
        <v>66199.263199999987</v>
      </c>
      <c r="Q668" s="59">
        <f t="shared" si="3379"/>
        <v>220730.55</v>
      </c>
      <c r="R668" s="59">
        <f t="shared" si="3379"/>
        <v>-1306</v>
      </c>
      <c r="S668" s="59">
        <f t="shared" si="3379"/>
        <v>219424.55</v>
      </c>
      <c r="T668" s="59">
        <f t="shared" si="3379"/>
        <v>0</v>
      </c>
      <c r="U668" s="59">
        <f t="shared" si="3379"/>
        <v>219424.55</v>
      </c>
      <c r="V668" s="59">
        <f t="shared" si="3379"/>
        <v>-143.01385000000005</v>
      </c>
      <c r="W668" s="59">
        <f t="shared" si="3379"/>
        <v>219281.53615</v>
      </c>
      <c r="X668" s="59">
        <f t="shared" si="3379"/>
        <v>112000</v>
      </c>
      <c r="Y668" s="59">
        <f t="shared" si="3379"/>
        <v>331281.53615000006</v>
      </c>
      <c r="Z668" s="59">
        <f t="shared" si="3379"/>
        <v>0</v>
      </c>
      <c r="AA668" s="59">
        <f t="shared" si="3379"/>
        <v>331281.53615</v>
      </c>
      <c r="AB668" s="59">
        <f t="shared" si="3379"/>
        <v>0</v>
      </c>
      <c r="AC668" s="59">
        <f t="shared" si="3379"/>
        <v>331281.53615</v>
      </c>
      <c r="AD668" s="59">
        <f t="shared" si="3379"/>
        <v>254073.49999999997</v>
      </c>
      <c r="AE668" s="59">
        <f t="shared" si="3379"/>
        <v>-1100</v>
      </c>
      <c r="AF668" s="59">
        <f t="shared" si="3379"/>
        <v>252973.49999999997</v>
      </c>
      <c r="AG668" s="59">
        <f t="shared" si="3379"/>
        <v>0</v>
      </c>
      <c r="AH668" s="59">
        <f t="shared" si="3379"/>
        <v>252973.49999999997</v>
      </c>
      <c r="AI668" s="59">
        <f t="shared" si="3379"/>
        <v>42000</v>
      </c>
      <c r="AJ668" s="59">
        <f t="shared" si="3379"/>
        <v>294973.5</v>
      </c>
      <c r="AK668" s="59">
        <f t="shared" si="3379"/>
        <v>0</v>
      </c>
      <c r="AL668" s="59">
        <f t="shared" si="3379"/>
        <v>294973.5</v>
      </c>
      <c r="AM668" s="59">
        <f t="shared" si="3379"/>
        <v>0</v>
      </c>
      <c r="AN668" s="59">
        <f t="shared" si="3379"/>
        <v>294973.5</v>
      </c>
      <c r="AO668" s="95"/>
    </row>
    <row r="669" spans="1:41" ht="24" customHeight="1" x14ac:dyDescent="0.25">
      <c r="A669" s="248" t="s">
        <v>535</v>
      </c>
      <c r="B669" s="249"/>
      <c r="C669" s="250"/>
      <c r="D669" s="59">
        <f t="shared" ref="D669:AN669" si="3380">D668+D624</f>
        <v>3327092.5046999999</v>
      </c>
      <c r="E669" s="59">
        <f t="shared" si="3380"/>
        <v>-15217.520720000002</v>
      </c>
      <c r="F669" s="59">
        <f t="shared" si="3380"/>
        <v>3311874.98398</v>
      </c>
      <c r="G669" s="59">
        <f t="shared" si="3380"/>
        <v>230750.54751999999</v>
      </c>
      <c r="H669" s="59">
        <f t="shared" si="3380"/>
        <v>3542625.5315000005</v>
      </c>
      <c r="I669" s="59">
        <f t="shared" si="3380"/>
        <v>63167.008979999999</v>
      </c>
      <c r="J669" s="59">
        <f t="shared" si="3380"/>
        <v>3605792.54048</v>
      </c>
      <c r="K669" s="59">
        <f t="shared" si="3380"/>
        <v>257819.45853999999</v>
      </c>
      <c r="L669" s="59">
        <f t="shared" si="3380"/>
        <v>3863611.99902</v>
      </c>
      <c r="M669" s="59">
        <f t="shared" si="3380"/>
        <v>49.000380000004952</v>
      </c>
      <c r="N669" s="59">
        <f t="shared" si="3380"/>
        <v>3863660.9994000001</v>
      </c>
      <c r="O669" s="59">
        <f t="shared" si="3380"/>
        <v>-73703.009730000005</v>
      </c>
      <c r="P669" s="59">
        <f t="shared" si="3380"/>
        <v>3789957.98967</v>
      </c>
      <c r="Q669" s="59">
        <f t="shared" si="3380"/>
        <v>3217668.0320500005</v>
      </c>
      <c r="R669" s="59">
        <f t="shared" si="3380"/>
        <v>5022.3999999999987</v>
      </c>
      <c r="S669" s="59">
        <f t="shared" si="3380"/>
        <v>3220078.9295500005</v>
      </c>
      <c r="T669" s="59">
        <f t="shared" si="3380"/>
        <v>4799.3031600000004</v>
      </c>
      <c r="U669" s="59">
        <f t="shared" si="3380"/>
        <v>3224878.2327100001</v>
      </c>
      <c r="V669" s="59">
        <f t="shared" si="3380"/>
        <v>0</v>
      </c>
      <c r="W669" s="59">
        <f t="shared" si="3380"/>
        <v>3224878.2327100006</v>
      </c>
      <c r="X669" s="59">
        <f t="shared" si="3380"/>
        <v>140543.70000000001</v>
      </c>
      <c r="Y669" s="59">
        <f t="shared" si="3380"/>
        <v>3365421.9327100003</v>
      </c>
      <c r="Z669" s="59">
        <f t="shared" si="3380"/>
        <v>0</v>
      </c>
      <c r="AA669" s="59">
        <f t="shared" si="3380"/>
        <v>3365421.9327100003</v>
      </c>
      <c r="AB669" s="59">
        <f t="shared" si="3380"/>
        <v>0</v>
      </c>
      <c r="AC669" s="59">
        <f t="shared" si="3380"/>
        <v>3365421.9327100003</v>
      </c>
      <c r="AD669" s="59">
        <f t="shared" si="3380"/>
        <v>3018558.8200000003</v>
      </c>
      <c r="AE669" s="59">
        <f t="shared" si="3380"/>
        <v>4154.4000000000005</v>
      </c>
      <c r="AF669" s="59">
        <f t="shared" si="3380"/>
        <v>3022713.2199999997</v>
      </c>
      <c r="AG669" s="59">
        <f t="shared" si="3380"/>
        <v>39486.625</v>
      </c>
      <c r="AH669" s="59">
        <f t="shared" si="3380"/>
        <v>3062199.8449999997</v>
      </c>
      <c r="AI669" s="59">
        <f t="shared" si="3380"/>
        <v>56525.65</v>
      </c>
      <c r="AJ669" s="59">
        <f t="shared" si="3380"/>
        <v>3118725.4950000001</v>
      </c>
      <c r="AK669" s="59">
        <f t="shared" si="3380"/>
        <v>0</v>
      </c>
      <c r="AL669" s="59">
        <f t="shared" si="3380"/>
        <v>3118725.4950000001</v>
      </c>
      <c r="AM669" s="59">
        <f t="shared" si="3380"/>
        <v>0</v>
      </c>
      <c r="AN669" s="59">
        <f t="shared" si="3380"/>
        <v>3118725.4950000001</v>
      </c>
      <c r="AO669" s="95"/>
    </row>
    <row r="670" spans="1:41" x14ac:dyDescent="0.2">
      <c r="G670" s="99"/>
      <c r="I670" s="99"/>
      <c r="N670" s="29"/>
      <c r="O670" s="29"/>
      <c r="V670" s="99"/>
    </row>
    <row r="671" spans="1:41" hidden="1" x14ac:dyDescent="0.2">
      <c r="D671" s="29">
        <v>3327092.5000000005</v>
      </c>
      <c r="Q671" s="29">
        <v>3215056.5024999999</v>
      </c>
      <c r="AD671" s="29">
        <v>3018558.8000000007</v>
      </c>
    </row>
    <row r="672" spans="1:41" hidden="1" x14ac:dyDescent="0.2">
      <c r="D672" s="95">
        <f>D669-D671</f>
        <v>4.6999994665384293E-3</v>
      </c>
      <c r="E672" s="95"/>
      <c r="F672" s="95"/>
      <c r="G672" s="95"/>
      <c r="H672" s="95"/>
      <c r="I672" s="95"/>
      <c r="J672" s="95"/>
      <c r="K672" s="95"/>
      <c r="L672" s="95"/>
      <c r="M672" s="95"/>
      <c r="N672" s="112"/>
      <c r="O672" s="112"/>
      <c r="P672" s="95"/>
      <c r="Q672" s="95">
        <f t="shared" ref="Q672:AD672" si="3381">Q669-Q671</f>
        <v>2611.5295500005595</v>
      </c>
      <c r="R672" s="95"/>
      <c r="S672" s="95"/>
      <c r="T672" s="95"/>
      <c r="U672" s="95"/>
      <c r="V672" s="95"/>
      <c r="W672" s="95"/>
      <c r="X672" s="95"/>
      <c r="Y672" s="95"/>
      <c r="Z672" s="95"/>
      <c r="AA672" s="95"/>
      <c r="AB672" s="95"/>
      <c r="AC672" s="95"/>
      <c r="AD672" s="95">
        <f t="shared" si="3381"/>
        <v>1.9999999552965164E-2</v>
      </c>
      <c r="AG672" s="95"/>
      <c r="AH672" s="95"/>
      <c r="AI672" s="95"/>
      <c r="AJ672" s="95"/>
      <c r="AK672" s="95"/>
      <c r="AL672" s="95"/>
    </row>
    <row r="673" spans="4:38" hidden="1" x14ac:dyDescent="0.2"/>
    <row r="674" spans="4:38" ht="27.75" hidden="1" customHeight="1" x14ac:dyDescent="0.2"/>
    <row r="675" spans="4:38" hidden="1" x14ac:dyDescent="0.2">
      <c r="F675" s="100">
        <v>3285516.1567300004</v>
      </c>
      <c r="H675" s="100">
        <v>3285516.1567300004</v>
      </c>
      <c r="J675" s="100">
        <v>3285516.1567300004</v>
      </c>
      <c r="K675" s="100"/>
      <c r="L675" s="100"/>
      <c r="M675" s="100"/>
      <c r="N675" s="108"/>
      <c r="O675" s="108"/>
      <c r="P675" s="100"/>
      <c r="S675" s="100">
        <v>3220078.9295499995</v>
      </c>
      <c r="U675" s="100">
        <v>3285516.1567300004</v>
      </c>
      <c r="W675" s="100">
        <v>3285516.1567300004</v>
      </c>
      <c r="X675" s="100"/>
      <c r="Y675" s="100"/>
      <c r="Z675" s="100"/>
      <c r="AA675" s="100"/>
      <c r="AB675" s="100"/>
      <c r="AC675" s="100"/>
      <c r="AF675" s="29">
        <v>3022713.2200000007</v>
      </c>
      <c r="AH675" s="100">
        <v>3285516.1567300004</v>
      </c>
      <c r="AJ675" s="100">
        <v>3285516.1567300004</v>
      </c>
      <c r="AK675" s="100"/>
      <c r="AL675" s="100"/>
    </row>
    <row r="676" spans="4:38" hidden="1" x14ac:dyDescent="0.2"/>
    <row r="677" spans="4:38" hidden="1" x14ac:dyDescent="0.2">
      <c r="D677" s="101"/>
      <c r="E677" s="101"/>
      <c r="F677" s="101">
        <f>F669-F675</f>
        <v>26358.827249999624</v>
      </c>
      <c r="G677" s="101"/>
      <c r="H677" s="101">
        <f>H669-H675</f>
        <v>257109.37477000011</v>
      </c>
      <c r="I677" s="101"/>
      <c r="J677" s="101">
        <f>J669-J675</f>
        <v>320276.38374999957</v>
      </c>
      <c r="K677" s="101"/>
      <c r="L677" s="101"/>
      <c r="M677" s="101"/>
      <c r="N677" s="113"/>
      <c r="O677" s="113"/>
      <c r="P677" s="101"/>
      <c r="Q677" s="101"/>
      <c r="R677" s="101"/>
      <c r="S677" s="101">
        <f>S669-S675</f>
        <v>0</v>
      </c>
      <c r="T677" s="101"/>
      <c r="U677" s="101">
        <f>U669-U675</f>
        <v>-60637.924020000268</v>
      </c>
      <c r="V677" s="101"/>
      <c r="W677" s="101">
        <f>W669-W675</f>
        <v>-60637.924019999802</v>
      </c>
      <c r="X677" s="101"/>
      <c r="Y677" s="101"/>
      <c r="Z677" s="101"/>
      <c r="AA677" s="101"/>
      <c r="AB677" s="101"/>
      <c r="AC677" s="101"/>
      <c r="AD677" s="101"/>
      <c r="AF677" s="101">
        <f>AF669-AF675</f>
        <v>0</v>
      </c>
      <c r="AG677" s="101"/>
      <c r="AH677" s="101">
        <f>AH669-AH675</f>
        <v>-223316.31173000066</v>
      </c>
      <c r="AI677" s="101"/>
      <c r="AJ677" s="101">
        <f>AJ669-AJ675</f>
        <v>-166790.66173000028</v>
      </c>
      <c r="AK677" s="101"/>
      <c r="AL677" s="101"/>
    </row>
    <row r="678" spans="4:38" x14ac:dyDescent="0.2">
      <c r="D678" s="101"/>
      <c r="E678" s="101"/>
      <c r="F678" s="101"/>
      <c r="G678" s="101"/>
      <c r="H678" s="101"/>
      <c r="I678" s="101"/>
      <c r="J678" s="101"/>
      <c r="K678" s="101"/>
      <c r="L678" s="101"/>
      <c r="M678" s="101"/>
      <c r="N678" s="113"/>
      <c r="O678" s="113"/>
      <c r="P678" s="101"/>
      <c r="Q678" s="101"/>
      <c r="R678" s="101"/>
      <c r="S678" s="101"/>
      <c r="T678" s="101"/>
      <c r="U678" s="101"/>
      <c r="V678" s="101"/>
      <c r="W678" s="101"/>
      <c r="X678" s="101"/>
      <c r="Y678" s="101"/>
      <c r="Z678" s="101"/>
      <c r="AA678" s="101"/>
      <c r="AB678" s="101"/>
      <c r="AC678" s="101"/>
      <c r="AD678" s="101"/>
      <c r="AG678" s="101"/>
      <c r="AH678" s="101"/>
      <c r="AI678" s="101"/>
      <c r="AJ678" s="101"/>
      <c r="AK678" s="101"/>
      <c r="AL678" s="101"/>
    </row>
    <row r="680" spans="4:38" x14ac:dyDescent="0.2">
      <c r="G680" s="95">
        <f>G669-[1]вед.!I1030-[1]вед.!J1030-[1]вед.!K1030</f>
        <v>-7124.988739999998</v>
      </c>
      <c r="I680" s="95"/>
      <c r="T680" s="95"/>
      <c r="V680" s="95"/>
      <c r="AG680" s="95"/>
      <c r="AI680" s="95"/>
    </row>
  </sheetData>
  <mergeCells count="4">
    <mergeCell ref="A1:B1"/>
    <mergeCell ref="A669:C669"/>
    <mergeCell ref="A7:AN7"/>
    <mergeCell ref="A8:AN8"/>
  </mergeCells>
  <pageMargins left="0.98425196850393704" right="0.39370078740157483" top="0.59055118110236227" bottom="0.59055118110236227" header="0.31496062992125984" footer="0.31496062992125984"/>
  <pageSetup paperSize="9" scale="60" fitToHeight="0" orientation="portrait" r:id="rId1"/>
  <headerFooter differentFirst="1">
    <oddHeader>&amp;C&amp;P</oddHeader>
    <firstHeader xml:space="preserve">&amp;C
</first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outlinePr summaryBelow="0"/>
    <pageSetUpPr fitToPage="1"/>
  </sheetPr>
  <dimension ref="A1:AW1175"/>
  <sheetViews>
    <sheetView showGridLines="0" zoomScale="80" zoomScaleNormal="80" workbookViewId="0">
      <selection activeCell="AW62" sqref="AW62"/>
    </sheetView>
  </sheetViews>
  <sheetFormatPr defaultRowHeight="12.75" outlineLevelRow="7" x14ac:dyDescent="0.2"/>
  <cols>
    <col min="1" max="1" width="10.85546875" style="169" customWidth="1"/>
    <col min="2" max="2" width="13.140625" style="169" customWidth="1"/>
    <col min="3" max="3" width="17.85546875" style="169" customWidth="1"/>
    <col min="4" max="4" width="10.28515625" style="169" customWidth="1"/>
    <col min="5" max="5" width="78.42578125" style="211" customWidth="1"/>
    <col min="6" max="17" width="17.28515625" style="169" hidden="1" customWidth="1"/>
    <col min="18" max="18" width="17.85546875" style="169" hidden="1" customWidth="1"/>
    <col min="19" max="23" width="17.28515625" style="169" hidden="1" customWidth="1"/>
    <col min="24" max="24" width="17.28515625" style="169" customWidth="1"/>
    <col min="25" max="26" width="17.85546875" style="169" hidden="1" customWidth="1"/>
    <col min="27" max="27" width="17.140625" style="169" hidden="1" customWidth="1"/>
    <col min="28" max="37" width="17.28515625" style="169" hidden="1" customWidth="1"/>
    <col min="38" max="38" width="17.7109375" style="169" hidden="1" customWidth="1"/>
    <col min="39" max="39" width="17.42578125" style="169" hidden="1" customWidth="1"/>
    <col min="40" max="40" width="16.140625" style="169" hidden="1" customWidth="1"/>
    <col min="41" max="48" width="17.28515625" style="169" hidden="1" customWidth="1"/>
    <col min="49" max="49" width="27.28515625" style="169" customWidth="1"/>
    <col min="50" max="16384" width="9.140625" style="169"/>
  </cols>
  <sheetData>
    <row r="1" spans="1:49" s="161" customFormat="1" ht="15.75" x14ac:dyDescent="0.25">
      <c r="A1" s="264"/>
      <c r="B1" s="264"/>
      <c r="C1" s="264"/>
      <c r="D1" s="264"/>
      <c r="E1" s="159"/>
      <c r="F1" s="160"/>
      <c r="G1" s="160"/>
      <c r="H1" s="160"/>
      <c r="I1" s="160"/>
      <c r="J1" s="160"/>
      <c r="K1" s="160"/>
      <c r="L1" s="160"/>
      <c r="M1" s="160"/>
      <c r="N1" s="160"/>
      <c r="O1" s="160"/>
      <c r="P1" s="160"/>
      <c r="Q1" s="160"/>
      <c r="R1" s="120"/>
      <c r="S1" s="160"/>
      <c r="T1" s="160"/>
      <c r="U1" s="1"/>
      <c r="V1" s="1"/>
      <c r="W1" s="1" t="s">
        <v>814</v>
      </c>
      <c r="X1" s="1" t="s">
        <v>815</v>
      </c>
      <c r="Y1" s="1"/>
      <c r="Z1" s="1"/>
      <c r="AA1" s="1"/>
      <c r="AB1" s="160"/>
      <c r="AC1" s="13"/>
      <c r="AD1" s="160"/>
      <c r="AE1" s="160"/>
      <c r="AF1" s="160"/>
      <c r="AG1" s="1"/>
      <c r="AH1" s="120"/>
      <c r="AI1" s="1"/>
      <c r="AJ1" s="120"/>
      <c r="AK1" s="1"/>
      <c r="AL1" s="1"/>
      <c r="AN1" s="1"/>
      <c r="AO1" s="160"/>
      <c r="AP1" s="160"/>
      <c r="AQ1" s="120" t="s">
        <v>625</v>
      </c>
      <c r="AR1" s="160"/>
      <c r="AS1" s="120" t="s">
        <v>625</v>
      </c>
      <c r="AT1" s="160"/>
      <c r="AU1" s="120"/>
      <c r="AV1" s="1"/>
    </row>
    <row r="2" spans="1:49" s="161" customFormat="1" ht="17.25" customHeight="1" x14ac:dyDescent="0.25">
      <c r="A2" s="160"/>
      <c r="B2" s="160"/>
      <c r="C2" s="160"/>
      <c r="D2" s="160"/>
      <c r="E2" s="159"/>
      <c r="F2" s="160"/>
      <c r="G2" s="160"/>
      <c r="H2" s="160"/>
      <c r="I2" s="160"/>
      <c r="J2" s="160"/>
      <c r="K2" s="160"/>
      <c r="L2" s="160"/>
      <c r="M2" s="160"/>
      <c r="N2" s="160"/>
      <c r="O2" s="160"/>
      <c r="P2" s="160"/>
      <c r="Q2" s="160"/>
      <c r="R2" s="120"/>
      <c r="S2" s="160"/>
      <c r="T2" s="160"/>
      <c r="U2" s="162"/>
      <c r="V2" s="162"/>
      <c r="W2" s="162" t="s">
        <v>738</v>
      </c>
      <c r="X2" s="2" t="s">
        <v>757</v>
      </c>
      <c r="Y2" s="162"/>
      <c r="Z2" s="162"/>
      <c r="AA2" s="162"/>
      <c r="AB2" s="160"/>
      <c r="AC2" s="120"/>
      <c r="AD2" s="160"/>
      <c r="AE2" s="160"/>
      <c r="AF2" s="160"/>
      <c r="AG2" s="162"/>
      <c r="AH2" s="120"/>
      <c r="AI2" s="162"/>
      <c r="AJ2" s="120"/>
      <c r="AK2" s="162"/>
      <c r="AL2" s="162"/>
      <c r="AN2" s="162"/>
      <c r="AO2" s="160"/>
      <c r="AP2" s="160"/>
      <c r="AQ2" s="120" t="s">
        <v>738</v>
      </c>
      <c r="AR2" s="160"/>
      <c r="AS2" s="120" t="s">
        <v>738</v>
      </c>
      <c r="AT2" s="160"/>
      <c r="AU2" s="120"/>
      <c r="AV2" s="162"/>
    </row>
    <row r="3" spans="1:49" s="161" customFormat="1" ht="17.25" customHeight="1" x14ac:dyDescent="0.25">
      <c r="A3" s="160"/>
      <c r="B3" s="160"/>
      <c r="C3" s="160"/>
      <c r="D3" s="160"/>
      <c r="E3" s="159"/>
      <c r="F3" s="160"/>
      <c r="G3" s="160"/>
      <c r="H3" s="160"/>
      <c r="I3" s="160"/>
      <c r="J3" s="160"/>
      <c r="K3" s="160"/>
      <c r="L3" s="160"/>
      <c r="M3" s="160"/>
      <c r="N3" s="160"/>
      <c r="O3" s="160"/>
      <c r="P3" s="160"/>
      <c r="Q3" s="160"/>
      <c r="R3" s="120"/>
      <c r="S3" s="160"/>
      <c r="T3" s="160"/>
      <c r="U3" s="120"/>
      <c r="V3" s="120"/>
      <c r="W3" s="120"/>
      <c r="X3" s="3" t="s">
        <v>758</v>
      </c>
      <c r="Y3" s="162"/>
      <c r="Z3" s="162"/>
      <c r="AA3" s="162"/>
      <c r="AB3" s="160"/>
      <c r="AC3" s="120"/>
      <c r="AD3" s="160"/>
      <c r="AE3" s="160"/>
      <c r="AF3" s="160"/>
      <c r="AG3" s="162"/>
      <c r="AH3" s="120"/>
      <c r="AI3" s="120"/>
      <c r="AJ3" s="120"/>
      <c r="AK3" s="120"/>
      <c r="AL3" s="162"/>
      <c r="AN3" s="162"/>
      <c r="AO3" s="160"/>
      <c r="AP3" s="160"/>
      <c r="AQ3" s="120"/>
      <c r="AR3" s="160"/>
      <c r="AS3" s="120"/>
      <c r="AT3" s="160"/>
      <c r="AU3" s="120"/>
      <c r="AV3" s="120"/>
    </row>
    <row r="4" spans="1:49" s="161" customFormat="1" ht="17.25" customHeight="1" x14ac:dyDescent="0.25">
      <c r="A4" s="160"/>
      <c r="B4" s="160"/>
      <c r="C4" s="160"/>
      <c r="D4" s="160"/>
      <c r="E4" s="159"/>
      <c r="F4" s="160"/>
      <c r="G4" s="160"/>
      <c r="H4" s="160"/>
      <c r="I4" s="160"/>
      <c r="J4" s="160"/>
      <c r="K4" s="160"/>
      <c r="L4" s="160"/>
      <c r="M4" s="160"/>
      <c r="N4" s="160"/>
      <c r="O4" s="160"/>
      <c r="P4" s="160"/>
      <c r="Q4" s="160"/>
      <c r="R4" s="120"/>
      <c r="S4" s="160"/>
      <c r="T4" s="160"/>
      <c r="U4" s="120"/>
      <c r="V4" s="120"/>
      <c r="W4" s="120"/>
      <c r="X4" s="3" t="s">
        <v>792</v>
      </c>
      <c r="Y4" s="162"/>
      <c r="Z4" s="162"/>
      <c r="AA4" s="162"/>
      <c r="AB4" s="160"/>
      <c r="AC4" s="120"/>
      <c r="AD4" s="160"/>
      <c r="AE4" s="160"/>
      <c r="AF4" s="160"/>
      <c r="AG4" s="162"/>
      <c r="AH4" s="120"/>
      <c r="AI4" s="120"/>
      <c r="AJ4" s="120"/>
      <c r="AK4" s="120"/>
      <c r="AL4" s="162"/>
      <c r="AN4" s="162"/>
      <c r="AO4" s="160"/>
      <c r="AP4" s="160"/>
      <c r="AQ4" s="120"/>
      <c r="AR4" s="160"/>
      <c r="AS4" s="120"/>
      <c r="AT4" s="160"/>
      <c r="AU4" s="120"/>
      <c r="AV4" s="120"/>
    </row>
    <row r="5" spans="1:49" s="161" customFormat="1" ht="15.75" customHeight="1" x14ac:dyDescent="0.25">
      <c r="A5" s="265" t="s">
        <v>527</v>
      </c>
      <c r="B5" s="265"/>
      <c r="C5" s="265"/>
      <c r="D5" s="265"/>
      <c r="E5" s="265"/>
      <c r="F5" s="265"/>
      <c r="G5" s="265"/>
      <c r="H5" s="265"/>
      <c r="I5" s="265"/>
      <c r="J5" s="265"/>
      <c r="K5" s="265"/>
      <c r="L5" s="265"/>
      <c r="M5" s="265"/>
      <c r="N5" s="265"/>
      <c r="O5" s="265"/>
      <c r="P5" s="265"/>
      <c r="Q5" s="265"/>
      <c r="R5" s="265"/>
      <c r="S5" s="265"/>
      <c r="T5" s="265"/>
      <c r="U5" s="265"/>
      <c r="V5" s="265"/>
      <c r="W5" s="265"/>
      <c r="X5" s="265"/>
      <c r="Y5" s="265"/>
      <c r="Z5" s="265"/>
      <c r="AA5" s="265"/>
      <c r="AB5" s="265"/>
      <c r="AC5" s="265"/>
      <c r="AD5" s="265"/>
      <c r="AE5" s="265"/>
      <c r="AF5" s="265"/>
      <c r="AG5" s="265"/>
      <c r="AH5" s="265"/>
      <c r="AI5" s="265"/>
      <c r="AJ5" s="265"/>
      <c r="AK5" s="265"/>
      <c r="AL5" s="265"/>
      <c r="AM5" s="265"/>
      <c r="AN5" s="265"/>
      <c r="AO5" s="265"/>
      <c r="AP5" s="265"/>
      <c r="AQ5" s="265"/>
      <c r="AR5" s="265"/>
      <c r="AS5" s="265"/>
      <c r="AT5" s="265"/>
    </row>
    <row r="6" spans="1:49" s="161" customFormat="1" ht="15.75" customHeight="1" x14ac:dyDescent="0.25">
      <c r="A6" s="265" t="s">
        <v>659</v>
      </c>
      <c r="B6" s="265"/>
      <c r="C6" s="265"/>
      <c r="D6" s="265"/>
      <c r="E6" s="265"/>
      <c r="F6" s="265"/>
      <c r="G6" s="265"/>
      <c r="H6" s="265"/>
      <c r="I6" s="265"/>
      <c r="J6" s="265"/>
      <c r="K6" s="265"/>
      <c r="L6" s="265"/>
      <c r="M6" s="265"/>
      <c r="N6" s="265"/>
      <c r="O6" s="265"/>
      <c r="P6" s="265"/>
      <c r="Q6" s="265"/>
      <c r="R6" s="265"/>
      <c r="S6" s="265"/>
      <c r="T6" s="265"/>
      <c r="U6" s="265"/>
      <c r="V6" s="265"/>
      <c r="W6" s="265"/>
      <c r="X6" s="265"/>
      <c r="Y6" s="265"/>
      <c r="Z6" s="265"/>
      <c r="AA6" s="265"/>
      <c r="AB6" s="265"/>
      <c r="AC6" s="265"/>
      <c r="AD6" s="265"/>
      <c r="AE6" s="265"/>
      <c r="AF6" s="265"/>
      <c r="AG6" s="265"/>
      <c r="AH6" s="265"/>
      <c r="AI6" s="265"/>
      <c r="AJ6" s="265"/>
      <c r="AK6" s="265"/>
      <c r="AL6" s="265"/>
      <c r="AM6" s="265"/>
      <c r="AN6" s="265"/>
      <c r="AO6" s="265"/>
      <c r="AP6" s="265"/>
      <c r="AQ6" s="265"/>
      <c r="AR6" s="265"/>
      <c r="AS6" s="265"/>
      <c r="AT6" s="265"/>
    </row>
    <row r="7" spans="1:49" s="161" customFormat="1" ht="15.75" x14ac:dyDescent="0.25">
      <c r="A7" s="266"/>
      <c r="B7" s="266"/>
      <c r="C7" s="266"/>
      <c r="D7" s="266"/>
      <c r="E7" s="163"/>
      <c r="X7" s="161" t="s">
        <v>525</v>
      </c>
      <c r="AV7" s="161" t="s">
        <v>525</v>
      </c>
    </row>
    <row r="8" spans="1:49" s="161" customFormat="1" ht="27.75" customHeight="1" x14ac:dyDescent="0.25">
      <c r="A8" s="267" t="s">
        <v>741</v>
      </c>
      <c r="B8" s="267" t="s">
        <v>650</v>
      </c>
      <c r="C8" s="267"/>
      <c r="D8" s="267"/>
      <c r="E8" s="268" t="s">
        <v>526</v>
      </c>
      <c r="F8" s="255" t="s">
        <v>628</v>
      </c>
      <c r="G8" s="255" t="s">
        <v>644</v>
      </c>
      <c r="H8" s="255" t="s">
        <v>654</v>
      </c>
      <c r="I8" s="255" t="s">
        <v>627</v>
      </c>
      <c r="J8" s="255"/>
      <c r="K8" s="255"/>
      <c r="L8" s="255" t="s">
        <v>629</v>
      </c>
      <c r="M8" s="259" t="s">
        <v>735</v>
      </c>
      <c r="N8" s="255" t="s">
        <v>629</v>
      </c>
      <c r="O8" s="255" t="s">
        <v>627</v>
      </c>
      <c r="P8" s="255"/>
      <c r="Q8" s="255" t="s">
        <v>629</v>
      </c>
      <c r="R8" s="259" t="s">
        <v>813</v>
      </c>
      <c r="S8" s="255" t="s">
        <v>629</v>
      </c>
      <c r="T8" s="261" t="s">
        <v>887</v>
      </c>
      <c r="U8" s="262"/>
      <c r="V8" s="262"/>
      <c r="W8" s="263"/>
      <c r="X8" s="255" t="s">
        <v>629</v>
      </c>
      <c r="Y8" s="255" t="s">
        <v>636</v>
      </c>
      <c r="Z8" s="255" t="s">
        <v>644</v>
      </c>
      <c r="AA8" s="255" t="s">
        <v>655</v>
      </c>
      <c r="AB8" s="255" t="s">
        <v>720</v>
      </c>
      <c r="AC8" s="255" t="s">
        <v>633</v>
      </c>
      <c r="AD8" s="259" t="s">
        <v>736</v>
      </c>
      <c r="AE8" s="255" t="s">
        <v>633</v>
      </c>
      <c r="AF8" s="253" t="s">
        <v>661</v>
      </c>
      <c r="AG8" s="255" t="s">
        <v>633</v>
      </c>
      <c r="AH8" s="253" t="s">
        <v>801</v>
      </c>
      <c r="AI8" s="255" t="s">
        <v>633</v>
      </c>
      <c r="AJ8" s="253" t="s">
        <v>801</v>
      </c>
      <c r="AK8" s="255" t="s">
        <v>633</v>
      </c>
      <c r="AL8" s="255" t="s">
        <v>637</v>
      </c>
      <c r="AM8" s="255" t="s">
        <v>644</v>
      </c>
      <c r="AN8" s="255" t="s">
        <v>656</v>
      </c>
      <c r="AO8" s="255" t="s">
        <v>720</v>
      </c>
      <c r="AP8" s="255" t="s">
        <v>635</v>
      </c>
      <c r="AQ8" s="253" t="s">
        <v>661</v>
      </c>
      <c r="AR8" s="255" t="s">
        <v>635</v>
      </c>
      <c r="AS8" s="253" t="s">
        <v>801</v>
      </c>
      <c r="AT8" s="255" t="s">
        <v>635</v>
      </c>
      <c r="AU8" s="253" t="s">
        <v>801</v>
      </c>
      <c r="AV8" s="255" t="s">
        <v>635</v>
      </c>
    </row>
    <row r="9" spans="1:49" s="164" customFormat="1" ht="44.25" customHeight="1" x14ac:dyDescent="0.2">
      <c r="A9" s="267"/>
      <c r="B9" s="240" t="s">
        <v>651</v>
      </c>
      <c r="C9" s="30" t="s">
        <v>648</v>
      </c>
      <c r="D9" s="30" t="s">
        <v>649</v>
      </c>
      <c r="E9" s="268"/>
      <c r="F9" s="255"/>
      <c r="G9" s="255"/>
      <c r="H9" s="255"/>
      <c r="I9" s="242" t="s">
        <v>661</v>
      </c>
      <c r="J9" s="242" t="s">
        <v>662</v>
      </c>
      <c r="K9" s="47" t="s">
        <v>676</v>
      </c>
      <c r="L9" s="255"/>
      <c r="M9" s="260"/>
      <c r="N9" s="255"/>
      <c r="O9" s="242" t="s">
        <v>661</v>
      </c>
      <c r="P9" s="47" t="s">
        <v>778</v>
      </c>
      <c r="Q9" s="255"/>
      <c r="R9" s="260"/>
      <c r="S9" s="255"/>
      <c r="T9" s="243" t="s">
        <v>661</v>
      </c>
      <c r="U9" s="243" t="s">
        <v>888</v>
      </c>
      <c r="V9" s="243" t="s">
        <v>801</v>
      </c>
      <c r="W9" s="243" t="s">
        <v>889</v>
      </c>
      <c r="X9" s="255"/>
      <c r="Y9" s="255"/>
      <c r="Z9" s="255"/>
      <c r="AA9" s="255"/>
      <c r="AB9" s="255"/>
      <c r="AC9" s="255"/>
      <c r="AD9" s="260"/>
      <c r="AE9" s="255"/>
      <c r="AF9" s="254"/>
      <c r="AG9" s="255"/>
      <c r="AH9" s="254"/>
      <c r="AI9" s="255"/>
      <c r="AJ9" s="254"/>
      <c r="AK9" s="255"/>
      <c r="AL9" s="255"/>
      <c r="AM9" s="255"/>
      <c r="AN9" s="255"/>
      <c r="AO9" s="255"/>
      <c r="AP9" s="255"/>
      <c r="AQ9" s="254"/>
      <c r="AR9" s="255"/>
      <c r="AS9" s="254"/>
      <c r="AT9" s="255"/>
      <c r="AU9" s="254"/>
      <c r="AV9" s="255"/>
    </row>
    <row r="10" spans="1:49" s="164" customFormat="1" ht="19.5" customHeight="1" x14ac:dyDescent="0.2">
      <c r="A10" s="21" t="s">
        <v>528</v>
      </c>
      <c r="B10" s="21" t="s">
        <v>529</v>
      </c>
      <c r="C10" s="21" t="s">
        <v>530</v>
      </c>
      <c r="D10" s="21" t="s">
        <v>531</v>
      </c>
      <c r="E10" s="241">
        <v>5</v>
      </c>
      <c r="F10" s="21" t="s">
        <v>532</v>
      </c>
      <c r="G10" s="21" t="s">
        <v>533</v>
      </c>
      <c r="H10" s="21" t="s">
        <v>532</v>
      </c>
      <c r="I10" s="21" t="s">
        <v>533</v>
      </c>
      <c r="J10" s="21" t="s">
        <v>534</v>
      </c>
      <c r="K10" s="21" t="s">
        <v>630</v>
      </c>
      <c r="L10" s="21" t="s">
        <v>532</v>
      </c>
      <c r="M10" s="21" t="s">
        <v>533</v>
      </c>
      <c r="N10" s="21" t="s">
        <v>532</v>
      </c>
      <c r="O10" s="21" t="s">
        <v>533</v>
      </c>
      <c r="P10" s="21" t="s">
        <v>534</v>
      </c>
      <c r="Q10" s="21" t="s">
        <v>532</v>
      </c>
      <c r="R10" s="21" t="s">
        <v>533</v>
      </c>
      <c r="S10" s="21" t="s">
        <v>532</v>
      </c>
      <c r="T10" s="21"/>
      <c r="U10" s="21" t="s">
        <v>533</v>
      </c>
      <c r="V10" s="21" t="s">
        <v>534</v>
      </c>
      <c r="W10" s="21" t="s">
        <v>630</v>
      </c>
      <c r="X10" s="21" t="s">
        <v>532</v>
      </c>
      <c r="Y10" s="21" t="s">
        <v>630</v>
      </c>
      <c r="Z10" s="21" t="s">
        <v>631</v>
      </c>
      <c r="AA10" s="21" t="s">
        <v>657</v>
      </c>
      <c r="AB10" s="21" t="s">
        <v>632</v>
      </c>
      <c r="AC10" s="21" t="s">
        <v>630</v>
      </c>
      <c r="AD10" s="21" t="s">
        <v>631</v>
      </c>
      <c r="AE10" s="21" t="s">
        <v>631</v>
      </c>
      <c r="AF10" s="21" t="s">
        <v>657</v>
      </c>
      <c r="AG10" s="21" t="s">
        <v>630</v>
      </c>
      <c r="AH10" s="21" t="s">
        <v>631</v>
      </c>
      <c r="AI10" s="21" t="s">
        <v>630</v>
      </c>
      <c r="AJ10" s="21" t="s">
        <v>631</v>
      </c>
      <c r="AK10" s="21" t="s">
        <v>657</v>
      </c>
      <c r="AL10" s="21" t="s">
        <v>632</v>
      </c>
      <c r="AM10" s="21" t="s">
        <v>634</v>
      </c>
      <c r="AN10" s="21" t="s">
        <v>658</v>
      </c>
      <c r="AO10" s="21" t="s">
        <v>660</v>
      </c>
      <c r="AP10" s="21" t="s">
        <v>634</v>
      </c>
      <c r="AQ10" s="21" t="s">
        <v>658</v>
      </c>
      <c r="AR10" s="21" t="s">
        <v>632</v>
      </c>
      <c r="AS10" s="21" t="s">
        <v>634</v>
      </c>
      <c r="AT10" s="21" t="s">
        <v>632</v>
      </c>
      <c r="AU10" s="21" t="s">
        <v>634</v>
      </c>
      <c r="AV10" s="21" t="s">
        <v>658</v>
      </c>
    </row>
    <row r="11" spans="1:49" ht="31.5" hidden="1" x14ac:dyDescent="0.2">
      <c r="A11" s="165" t="s">
        <v>0</v>
      </c>
      <c r="B11" s="165"/>
      <c r="C11" s="165"/>
      <c r="D11" s="165"/>
      <c r="E11" s="166" t="s">
        <v>1</v>
      </c>
      <c r="F11" s="167">
        <f t="shared" ref="F11:AV11" si="0">F12+F26</f>
        <v>8142.0999999999995</v>
      </c>
      <c r="G11" s="167">
        <f t="shared" si="0"/>
        <v>0</v>
      </c>
      <c r="H11" s="167">
        <f t="shared" si="0"/>
        <v>8142.0999999999995</v>
      </c>
      <c r="I11" s="167">
        <f t="shared" si="0"/>
        <v>0</v>
      </c>
      <c r="J11" s="167">
        <f t="shared" si="0"/>
        <v>0</v>
      </c>
      <c r="K11" s="167">
        <f t="shared" si="0"/>
        <v>0</v>
      </c>
      <c r="L11" s="167">
        <f t="shared" si="0"/>
        <v>8142.0999999999995</v>
      </c>
      <c r="M11" s="167">
        <f t="shared" si="0"/>
        <v>0</v>
      </c>
      <c r="N11" s="167">
        <f t="shared" si="0"/>
        <v>8142.0999999999995</v>
      </c>
      <c r="O11" s="167">
        <f t="shared" si="0"/>
        <v>0</v>
      </c>
      <c r="P11" s="167">
        <f t="shared" si="0"/>
        <v>0</v>
      </c>
      <c r="Q11" s="167">
        <f t="shared" si="0"/>
        <v>8142.0999999999995</v>
      </c>
      <c r="R11" s="167">
        <f t="shared" si="0"/>
        <v>0</v>
      </c>
      <c r="S11" s="167">
        <f t="shared" si="0"/>
        <v>8142.0999999999995</v>
      </c>
      <c r="T11" s="167"/>
      <c r="U11" s="167">
        <f t="shared" si="0"/>
        <v>0</v>
      </c>
      <c r="V11" s="167">
        <f t="shared" si="0"/>
        <v>0</v>
      </c>
      <c r="W11" s="167">
        <f t="shared" si="0"/>
        <v>0</v>
      </c>
      <c r="X11" s="167">
        <f t="shared" si="0"/>
        <v>8142.0999999999995</v>
      </c>
      <c r="Y11" s="167">
        <f t="shared" si="0"/>
        <v>7762.5999999999995</v>
      </c>
      <c r="Z11" s="167">
        <f t="shared" si="0"/>
        <v>0</v>
      </c>
      <c r="AA11" s="167">
        <f t="shared" si="0"/>
        <v>7762.5999999999995</v>
      </c>
      <c r="AB11" s="167">
        <f t="shared" si="0"/>
        <v>0</v>
      </c>
      <c r="AC11" s="167">
        <f t="shared" si="0"/>
        <v>7762.5999999999995</v>
      </c>
      <c r="AD11" s="167">
        <f t="shared" si="0"/>
        <v>0</v>
      </c>
      <c r="AE11" s="167">
        <f t="shared" si="0"/>
        <v>7762.5999999999995</v>
      </c>
      <c r="AF11" s="167">
        <f t="shared" si="0"/>
        <v>0</v>
      </c>
      <c r="AG11" s="167">
        <f t="shared" si="0"/>
        <v>7762.5999999999995</v>
      </c>
      <c r="AH11" s="167">
        <f t="shared" si="0"/>
        <v>0</v>
      </c>
      <c r="AI11" s="167">
        <f t="shared" si="0"/>
        <v>7762.5999999999995</v>
      </c>
      <c r="AJ11" s="167">
        <f t="shared" si="0"/>
        <v>0</v>
      </c>
      <c r="AK11" s="167">
        <f t="shared" si="0"/>
        <v>7762.5999999999995</v>
      </c>
      <c r="AL11" s="167">
        <f t="shared" si="0"/>
        <v>7762.5999999999995</v>
      </c>
      <c r="AM11" s="167">
        <f t="shared" si="0"/>
        <v>0</v>
      </c>
      <c r="AN11" s="167">
        <f t="shared" si="0"/>
        <v>7762.5999999999995</v>
      </c>
      <c r="AO11" s="167">
        <f t="shared" si="0"/>
        <v>0</v>
      </c>
      <c r="AP11" s="167">
        <f t="shared" si="0"/>
        <v>7762.5999999999995</v>
      </c>
      <c r="AQ11" s="167">
        <f t="shared" si="0"/>
        <v>0</v>
      </c>
      <c r="AR11" s="167">
        <f t="shared" si="0"/>
        <v>7762.5999999999995</v>
      </c>
      <c r="AS11" s="167">
        <f t="shared" si="0"/>
        <v>0</v>
      </c>
      <c r="AT11" s="167">
        <f t="shared" si="0"/>
        <v>7762.5999999999995</v>
      </c>
      <c r="AU11" s="167">
        <f t="shared" si="0"/>
        <v>0</v>
      </c>
      <c r="AV11" s="167">
        <f t="shared" si="0"/>
        <v>7762.5999999999995</v>
      </c>
      <c r="AW11" s="168"/>
    </row>
    <row r="12" spans="1:49" ht="15.75" hidden="1" x14ac:dyDescent="0.2">
      <c r="A12" s="165" t="s">
        <v>0</v>
      </c>
      <c r="B12" s="165" t="s">
        <v>552</v>
      </c>
      <c r="C12" s="165"/>
      <c r="D12" s="165"/>
      <c r="E12" s="8" t="s">
        <v>536</v>
      </c>
      <c r="F12" s="167">
        <f t="shared" ref="F12:AV12" si="1">F13+F22</f>
        <v>8077.0999999999995</v>
      </c>
      <c r="G12" s="167">
        <f t="shared" si="1"/>
        <v>0</v>
      </c>
      <c r="H12" s="167">
        <f t="shared" si="1"/>
        <v>8077.0999999999995</v>
      </c>
      <c r="I12" s="167">
        <f t="shared" si="1"/>
        <v>0</v>
      </c>
      <c r="J12" s="167">
        <f t="shared" si="1"/>
        <v>0</v>
      </c>
      <c r="K12" s="167">
        <f t="shared" si="1"/>
        <v>0</v>
      </c>
      <c r="L12" s="167">
        <f t="shared" si="1"/>
        <v>8077.0999999999995</v>
      </c>
      <c r="M12" s="167">
        <f t="shared" si="1"/>
        <v>0</v>
      </c>
      <c r="N12" s="167">
        <f t="shared" si="1"/>
        <v>8077.0999999999995</v>
      </c>
      <c r="O12" s="167">
        <f t="shared" si="1"/>
        <v>0</v>
      </c>
      <c r="P12" s="167">
        <f t="shared" si="1"/>
        <v>0</v>
      </c>
      <c r="Q12" s="167">
        <f t="shared" si="1"/>
        <v>8077.0999999999995</v>
      </c>
      <c r="R12" s="167">
        <f t="shared" si="1"/>
        <v>0</v>
      </c>
      <c r="S12" s="167">
        <f t="shared" si="1"/>
        <v>8077.0999999999995</v>
      </c>
      <c r="T12" s="167"/>
      <c r="U12" s="167">
        <f t="shared" si="1"/>
        <v>0</v>
      </c>
      <c r="V12" s="167">
        <f t="shared" si="1"/>
        <v>0</v>
      </c>
      <c r="W12" s="167">
        <f t="shared" si="1"/>
        <v>0</v>
      </c>
      <c r="X12" s="167">
        <f t="shared" si="1"/>
        <v>8077.0999999999995</v>
      </c>
      <c r="Y12" s="167">
        <f t="shared" si="1"/>
        <v>7697.5999999999995</v>
      </c>
      <c r="Z12" s="167">
        <f t="shared" si="1"/>
        <v>0</v>
      </c>
      <c r="AA12" s="167">
        <f t="shared" si="1"/>
        <v>7697.5999999999995</v>
      </c>
      <c r="AB12" s="167">
        <f t="shared" si="1"/>
        <v>0</v>
      </c>
      <c r="AC12" s="167">
        <f t="shared" si="1"/>
        <v>7697.5999999999995</v>
      </c>
      <c r="AD12" s="167">
        <f t="shared" si="1"/>
        <v>0</v>
      </c>
      <c r="AE12" s="167">
        <f t="shared" si="1"/>
        <v>7697.5999999999995</v>
      </c>
      <c r="AF12" s="167">
        <f t="shared" si="1"/>
        <v>0</v>
      </c>
      <c r="AG12" s="167">
        <f t="shared" si="1"/>
        <v>7697.5999999999995</v>
      </c>
      <c r="AH12" s="167">
        <f t="shared" si="1"/>
        <v>0</v>
      </c>
      <c r="AI12" s="167">
        <f t="shared" si="1"/>
        <v>7697.5999999999995</v>
      </c>
      <c r="AJ12" s="167">
        <f t="shared" si="1"/>
        <v>0</v>
      </c>
      <c r="AK12" s="167">
        <f t="shared" si="1"/>
        <v>7697.5999999999995</v>
      </c>
      <c r="AL12" s="167">
        <f t="shared" si="1"/>
        <v>7697.5999999999995</v>
      </c>
      <c r="AM12" s="167">
        <f t="shared" si="1"/>
        <v>0</v>
      </c>
      <c r="AN12" s="167">
        <f t="shared" si="1"/>
        <v>7697.5999999999995</v>
      </c>
      <c r="AO12" s="167">
        <f t="shared" si="1"/>
        <v>0</v>
      </c>
      <c r="AP12" s="167">
        <f t="shared" si="1"/>
        <v>7697.5999999999995</v>
      </c>
      <c r="AQ12" s="167">
        <f t="shared" si="1"/>
        <v>0</v>
      </c>
      <c r="AR12" s="167">
        <f t="shared" si="1"/>
        <v>7697.5999999999995</v>
      </c>
      <c r="AS12" s="167">
        <f t="shared" si="1"/>
        <v>0</v>
      </c>
      <c r="AT12" s="167">
        <f t="shared" si="1"/>
        <v>7697.5999999999995</v>
      </c>
      <c r="AU12" s="167">
        <f t="shared" si="1"/>
        <v>0</v>
      </c>
      <c r="AV12" s="167">
        <f t="shared" si="1"/>
        <v>7697.5999999999995</v>
      </c>
      <c r="AW12" s="168"/>
    </row>
    <row r="13" spans="1:49" ht="31.5" hidden="1" outlineLevel="1" x14ac:dyDescent="0.2">
      <c r="A13" s="165" t="s">
        <v>0</v>
      </c>
      <c r="B13" s="165" t="s">
        <v>2</v>
      </c>
      <c r="C13" s="165"/>
      <c r="D13" s="165"/>
      <c r="E13" s="166" t="s">
        <v>3</v>
      </c>
      <c r="F13" s="167">
        <f t="shared" ref="F13:AV13" si="2">F14</f>
        <v>8041.0999999999995</v>
      </c>
      <c r="G13" s="167">
        <f t="shared" si="2"/>
        <v>0</v>
      </c>
      <c r="H13" s="167">
        <f t="shared" si="2"/>
        <v>8041.0999999999995</v>
      </c>
      <c r="I13" s="167">
        <f t="shared" si="2"/>
        <v>0</v>
      </c>
      <c r="J13" s="167">
        <f t="shared" si="2"/>
        <v>0</v>
      </c>
      <c r="K13" s="167">
        <f t="shared" si="2"/>
        <v>0</v>
      </c>
      <c r="L13" s="167">
        <f t="shared" si="2"/>
        <v>8041.0999999999995</v>
      </c>
      <c r="M13" s="167">
        <f t="shared" si="2"/>
        <v>0</v>
      </c>
      <c r="N13" s="167">
        <f t="shared" si="2"/>
        <v>8041.0999999999995</v>
      </c>
      <c r="O13" s="167">
        <f t="shared" si="2"/>
        <v>0</v>
      </c>
      <c r="P13" s="167">
        <f t="shared" si="2"/>
        <v>0</v>
      </c>
      <c r="Q13" s="167">
        <f t="shared" si="2"/>
        <v>8041.0999999999995</v>
      </c>
      <c r="R13" s="167">
        <f t="shared" si="2"/>
        <v>0</v>
      </c>
      <c r="S13" s="167">
        <f t="shared" si="2"/>
        <v>8041.0999999999995</v>
      </c>
      <c r="T13" s="167"/>
      <c r="U13" s="167">
        <f t="shared" si="2"/>
        <v>0</v>
      </c>
      <c r="V13" s="167">
        <f t="shared" si="2"/>
        <v>0</v>
      </c>
      <c r="W13" s="167">
        <f t="shared" si="2"/>
        <v>0</v>
      </c>
      <c r="X13" s="167">
        <f t="shared" si="2"/>
        <v>8041.0999999999995</v>
      </c>
      <c r="Y13" s="167">
        <f t="shared" si="2"/>
        <v>7661.5999999999995</v>
      </c>
      <c r="Z13" s="167">
        <f t="shared" si="2"/>
        <v>0</v>
      </c>
      <c r="AA13" s="167">
        <f t="shared" si="2"/>
        <v>7661.5999999999995</v>
      </c>
      <c r="AB13" s="167">
        <f t="shared" si="2"/>
        <v>0</v>
      </c>
      <c r="AC13" s="167">
        <f t="shared" si="2"/>
        <v>7661.5999999999995</v>
      </c>
      <c r="AD13" s="167">
        <f t="shared" si="2"/>
        <v>0</v>
      </c>
      <c r="AE13" s="167">
        <f t="shared" si="2"/>
        <v>7661.5999999999995</v>
      </c>
      <c r="AF13" s="167">
        <f t="shared" si="2"/>
        <v>0</v>
      </c>
      <c r="AG13" s="167">
        <f t="shared" si="2"/>
        <v>7661.5999999999995</v>
      </c>
      <c r="AH13" s="167">
        <f t="shared" si="2"/>
        <v>0</v>
      </c>
      <c r="AI13" s="167">
        <f t="shared" si="2"/>
        <v>7661.5999999999995</v>
      </c>
      <c r="AJ13" s="167">
        <f t="shared" si="2"/>
        <v>0</v>
      </c>
      <c r="AK13" s="167">
        <f t="shared" si="2"/>
        <v>7661.5999999999995</v>
      </c>
      <c r="AL13" s="167">
        <f t="shared" si="2"/>
        <v>7661.5999999999995</v>
      </c>
      <c r="AM13" s="167">
        <f t="shared" si="2"/>
        <v>0</v>
      </c>
      <c r="AN13" s="167">
        <f t="shared" si="2"/>
        <v>7661.5999999999995</v>
      </c>
      <c r="AO13" s="167">
        <f t="shared" si="2"/>
        <v>0</v>
      </c>
      <c r="AP13" s="167">
        <f t="shared" si="2"/>
        <v>7661.5999999999995</v>
      </c>
      <c r="AQ13" s="167">
        <f t="shared" si="2"/>
        <v>0</v>
      </c>
      <c r="AR13" s="167">
        <f t="shared" si="2"/>
        <v>7661.5999999999995</v>
      </c>
      <c r="AS13" s="167">
        <f t="shared" si="2"/>
        <v>0</v>
      </c>
      <c r="AT13" s="167">
        <f t="shared" si="2"/>
        <v>7661.5999999999995</v>
      </c>
      <c r="AU13" s="167">
        <f t="shared" si="2"/>
        <v>0</v>
      </c>
      <c r="AV13" s="167">
        <f t="shared" si="2"/>
        <v>7661.5999999999995</v>
      </c>
      <c r="AW13" s="168"/>
    </row>
    <row r="14" spans="1:49" ht="15.75" hidden="1" outlineLevel="2" x14ac:dyDescent="0.2">
      <c r="A14" s="165" t="s">
        <v>0</v>
      </c>
      <c r="B14" s="165" t="s">
        <v>2</v>
      </c>
      <c r="C14" s="165" t="s">
        <v>4</v>
      </c>
      <c r="D14" s="165"/>
      <c r="E14" s="166" t="s">
        <v>5</v>
      </c>
      <c r="F14" s="167">
        <f t="shared" ref="F14:AV14" si="3">F15+F17+F20</f>
        <v>8041.0999999999995</v>
      </c>
      <c r="G14" s="167">
        <f t="shared" si="3"/>
        <v>0</v>
      </c>
      <c r="H14" s="167">
        <f t="shared" si="3"/>
        <v>8041.0999999999995</v>
      </c>
      <c r="I14" s="167">
        <f t="shared" si="3"/>
        <v>0</v>
      </c>
      <c r="J14" s="167">
        <f t="shared" si="3"/>
        <v>0</v>
      </c>
      <c r="K14" s="167">
        <f t="shared" si="3"/>
        <v>0</v>
      </c>
      <c r="L14" s="167">
        <f t="shared" si="3"/>
        <v>8041.0999999999995</v>
      </c>
      <c r="M14" s="167">
        <f t="shared" si="3"/>
        <v>0</v>
      </c>
      <c r="N14" s="167">
        <f t="shared" si="3"/>
        <v>8041.0999999999995</v>
      </c>
      <c r="O14" s="167">
        <f t="shared" si="3"/>
        <v>0</v>
      </c>
      <c r="P14" s="167">
        <f t="shared" si="3"/>
        <v>0</v>
      </c>
      <c r="Q14" s="167">
        <f t="shared" si="3"/>
        <v>8041.0999999999995</v>
      </c>
      <c r="R14" s="167">
        <f t="shared" si="3"/>
        <v>0</v>
      </c>
      <c r="S14" s="167">
        <f t="shared" si="3"/>
        <v>8041.0999999999995</v>
      </c>
      <c r="T14" s="167"/>
      <c r="U14" s="167">
        <f t="shared" si="3"/>
        <v>0</v>
      </c>
      <c r="V14" s="167">
        <f t="shared" si="3"/>
        <v>0</v>
      </c>
      <c r="W14" s="167">
        <f t="shared" si="3"/>
        <v>0</v>
      </c>
      <c r="X14" s="167">
        <f t="shared" si="3"/>
        <v>8041.0999999999995</v>
      </c>
      <c r="Y14" s="167">
        <f t="shared" si="3"/>
        <v>7661.5999999999995</v>
      </c>
      <c r="Z14" s="167">
        <f t="shared" si="3"/>
        <v>0</v>
      </c>
      <c r="AA14" s="167">
        <f t="shared" si="3"/>
        <v>7661.5999999999995</v>
      </c>
      <c r="AB14" s="167">
        <f t="shared" si="3"/>
        <v>0</v>
      </c>
      <c r="AC14" s="167">
        <f t="shared" si="3"/>
        <v>7661.5999999999995</v>
      </c>
      <c r="AD14" s="167">
        <f t="shared" si="3"/>
        <v>0</v>
      </c>
      <c r="AE14" s="167">
        <f t="shared" si="3"/>
        <v>7661.5999999999995</v>
      </c>
      <c r="AF14" s="167">
        <f t="shared" si="3"/>
        <v>0</v>
      </c>
      <c r="AG14" s="167">
        <f t="shared" si="3"/>
        <v>7661.5999999999995</v>
      </c>
      <c r="AH14" s="167">
        <f t="shared" si="3"/>
        <v>0</v>
      </c>
      <c r="AI14" s="167">
        <f t="shared" si="3"/>
        <v>7661.5999999999995</v>
      </c>
      <c r="AJ14" s="167">
        <f t="shared" si="3"/>
        <v>0</v>
      </c>
      <c r="AK14" s="167">
        <f t="shared" si="3"/>
        <v>7661.5999999999995</v>
      </c>
      <c r="AL14" s="167">
        <f t="shared" si="3"/>
        <v>7661.5999999999995</v>
      </c>
      <c r="AM14" s="167">
        <f t="shared" si="3"/>
        <v>0</v>
      </c>
      <c r="AN14" s="167">
        <f t="shared" si="3"/>
        <v>7661.5999999999995</v>
      </c>
      <c r="AO14" s="167">
        <f t="shared" si="3"/>
        <v>0</v>
      </c>
      <c r="AP14" s="167">
        <f t="shared" si="3"/>
        <v>7661.5999999999995</v>
      </c>
      <c r="AQ14" s="167">
        <f t="shared" si="3"/>
        <v>0</v>
      </c>
      <c r="AR14" s="167">
        <f t="shared" si="3"/>
        <v>7661.5999999999995</v>
      </c>
      <c r="AS14" s="167">
        <f t="shared" si="3"/>
        <v>0</v>
      </c>
      <c r="AT14" s="167">
        <f t="shared" si="3"/>
        <v>7661.5999999999995</v>
      </c>
      <c r="AU14" s="167">
        <f t="shared" si="3"/>
        <v>0</v>
      </c>
      <c r="AV14" s="167">
        <f t="shared" si="3"/>
        <v>7661.5999999999995</v>
      </c>
      <c r="AW14" s="168"/>
    </row>
    <row r="15" spans="1:49" ht="31.5" hidden="1" outlineLevel="3" x14ac:dyDescent="0.2">
      <c r="A15" s="165" t="s">
        <v>0</v>
      </c>
      <c r="B15" s="165" t="s">
        <v>2</v>
      </c>
      <c r="C15" s="165" t="s">
        <v>6</v>
      </c>
      <c r="D15" s="165"/>
      <c r="E15" s="166" t="s">
        <v>7</v>
      </c>
      <c r="F15" s="167">
        <f t="shared" ref="F15:AV15" si="4">F16</f>
        <v>2205.1999999999998</v>
      </c>
      <c r="G15" s="167">
        <f t="shared" si="4"/>
        <v>0</v>
      </c>
      <c r="H15" s="167">
        <f t="shared" si="4"/>
        <v>2205.1999999999998</v>
      </c>
      <c r="I15" s="167">
        <f t="shared" si="4"/>
        <v>0</v>
      </c>
      <c r="J15" s="167">
        <f t="shared" si="4"/>
        <v>0</v>
      </c>
      <c r="K15" s="167">
        <f t="shared" si="4"/>
        <v>0</v>
      </c>
      <c r="L15" s="167">
        <f t="shared" si="4"/>
        <v>2205.1999999999998</v>
      </c>
      <c r="M15" s="167">
        <f t="shared" si="4"/>
        <v>0</v>
      </c>
      <c r="N15" s="167">
        <f t="shared" si="4"/>
        <v>2205.1999999999998</v>
      </c>
      <c r="O15" s="167">
        <f t="shared" si="4"/>
        <v>0</v>
      </c>
      <c r="P15" s="167">
        <f t="shared" si="4"/>
        <v>0</v>
      </c>
      <c r="Q15" s="167">
        <f t="shared" si="4"/>
        <v>2205.1999999999998</v>
      </c>
      <c r="R15" s="167">
        <f t="shared" si="4"/>
        <v>0</v>
      </c>
      <c r="S15" s="167">
        <f t="shared" si="4"/>
        <v>2205.1999999999998</v>
      </c>
      <c r="T15" s="167"/>
      <c r="U15" s="167">
        <f t="shared" si="4"/>
        <v>0</v>
      </c>
      <c r="V15" s="167">
        <f t="shared" si="4"/>
        <v>0</v>
      </c>
      <c r="W15" s="167">
        <f t="shared" si="4"/>
        <v>0</v>
      </c>
      <c r="X15" s="167">
        <f t="shared" si="4"/>
        <v>2205.1999999999998</v>
      </c>
      <c r="Y15" s="167">
        <f t="shared" si="4"/>
        <v>2094.3000000000002</v>
      </c>
      <c r="Z15" s="167">
        <f t="shared" si="4"/>
        <v>0</v>
      </c>
      <c r="AA15" s="167">
        <f t="shared" si="4"/>
        <v>2094.3000000000002</v>
      </c>
      <c r="AB15" s="167">
        <f t="shared" si="4"/>
        <v>0</v>
      </c>
      <c r="AC15" s="167">
        <f t="shared" si="4"/>
        <v>2094.3000000000002</v>
      </c>
      <c r="AD15" s="167">
        <f t="shared" si="4"/>
        <v>0</v>
      </c>
      <c r="AE15" s="167">
        <f t="shared" si="4"/>
        <v>2094.3000000000002</v>
      </c>
      <c r="AF15" s="167">
        <f t="shared" si="4"/>
        <v>0</v>
      </c>
      <c r="AG15" s="167">
        <f t="shared" si="4"/>
        <v>2094.3000000000002</v>
      </c>
      <c r="AH15" s="167">
        <f t="shared" si="4"/>
        <v>0</v>
      </c>
      <c r="AI15" s="167">
        <f t="shared" si="4"/>
        <v>2094.3000000000002</v>
      </c>
      <c r="AJ15" s="167">
        <f t="shared" si="4"/>
        <v>0</v>
      </c>
      <c r="AK15" s="167">
        <f t="shared" si="4"/>
        <v>2094.3000000000002</v>
      </c>
      <c r="AL15" s="167">
        <f t="shared" si="4"/>
        <v>2094.3000000000002</v>
      </c>
      <c r="AM15" s="167">
        <f t="shared" si="4"/>
        <v>0</v>
      </c>
      <c r="AN15" s="167">
        <f t="shared" si="4"/>
        <v>2094.3000000000002</v>
      </c>
      <c r="AO15" s="167">
        <f t="shared" si="4"/>
        <v>0</v>
      </c>
      <c r="AP15" s="167">
        <f t="shared" si="4"/>
        <v>2094.3000000000002</v>
      </c>
      <c r="AQ15" s="167">
        <f t="shared" si="4"/>
        <v>0</v>
      </c>
      <c r="AR15" s="167">
        <f t="shared" si="4"/>
        <v>2094.3000000000002</v>
      </c>
      <c r="AS15" s="167">
        <f t="shared" si="4"/>
        <v>0</v>
      </c>
      <c r="AT15" s="167">
        <f t="shared" si="4"/>
        <v>2094.3000000000002</v>
      </c>
      <c r="AU15" s="167">
        <f t="shared" si="4"/>
        <v>0</v>
      </c>
      <c r="AV15" s="167">
        <f t="shared" si="4"/>
        <v>2094.3000000000002</v>
      </c>
      <c r="AW15" s="168"/>
    </row>
    <row r="16" spans="1:49" ht="63" hidden="1" outlineLevel="7" x14ac:dyDescent="0.2">
      <c r="A16" s="170" t="s">
        <v>0</v>
      </c>
      <c r="B16" s="170" t="s">
        <v>2</v>
      </c>
      <c r="C16" s="170" t="s">
        <v>6</v>
      </c>
      <c r="D16" s="170" t="s">
        <v>8</v>
      </c>
      <c r="E16" s="171" t="s">
        <v>9</v>
      </c>
      <c r="F16" s="172">
        <v>2205.1999999999998</v>
      </c>
      <c r="G16" s="172"/>
      <c r="H16" s="172">
        <f>SUM(F16:G16)</f>
        <v>2205.1999999999998</v>
      </c>
      <c r="I16" s="172"/>
      <c r="J16" s="172"/>
      <c r="K16" s="172"/>
      <c r="L16" s="172">
        <f>SUM(H16:K16)</f>
        <v>2205.1999999999998</v>
      </c>
      <c r="M16" s="172"/>
      <c r="N16" s="172">
        <f>SUM(L16:M16)</f>
        <v>2205.1999999999998</v>
      </c>
      <c r="O16" s="172"/>
      <c r="P16" s="172"/>
      <c r="Q16" s="172">
        <f>SUM(N16:P16)</f>
        <v>2205.1999999999998</v>
      </c>
      <c r="R16" s="172"/>
      <c r="S16" s="172">
        <f>SUM(Q16:R16)</f>
        <v>2205.1999999999998</v>
      </c>
      <c r="T16" s="172"/>
      <c r="U16" s="172"/>
      <c r="V16" s="172"/>
      <c r="W16" s="172"/>
      <c r="X16" s="172">
        <f>SUM(S16:W16)</f>
        <v>2205.1999999999998</v>
      </c>
      <c r="Y16" s="172">
        <v>2094.3000000000002</v>
      </c>
      <c r="Z16" s="172"/>
      <c r="AA16" s="172">
        <f>SUM(Y16:Z16)</f>
        <v>2094.3000000000002</v>
      </c>
      <c r="AB16" s="172"/>
      <c r="AC16" s="172">
        <f>SUM(AA16:AB16)</f>
        <v>2094.3000000000002</v>
      </c>
      <c r="AD16" s="172"/>
      <c r="AE16" s="172">
        <f>SUM(AC16:AD16)</f>
        <v>2094.3000000000002</v>
      </c>
      <c r="AF16" s="172"/>
      <c r="AG16" s="172">
        <f>SUM(AE16:AF16)</f>
        <v>2094.3000000000002</v>
      </c>
      <c r="AH16" s="172"/>
      <c r="AI16" s="172">
        <f>SUM(AG16:AH16)</f>
        <v>2094.3000000000002</v>
      </c>
      <c r="AJ16" s="172"/>
      <c r="AK16" s="172">
        <f>SUM(AI16:AJ16)</f>
        <v>2094.3000000000002</v>
      </c>
      <c r="AL16" s="172">
        <v>2094.3000000000002</v>
      </c>
      <c r="AM16" s="172"/>
      <c r="AN16" s="172">
        <f>SUM(AL16:AM16)</f>
        <v>2094.3000000000002</v>
      </c>
      <c r="AO16" s="172"/>
      <c r="AP16" s="172">
        <f>SUM(AN16:AO16)</f>
        <v>2094.3000000000002</v>
      </c>
      <c r="AQ16" s="172"/>
      <c r="AR16" s="172">
        <f>SUM(AP16:AQ16)</f>
        <v>2094.3000000000002</v>
      </c>
      <c r="AS16" s="172"/>
      <c r="AT16" s="172">
        <f>SUM(AR16:AS16)</f>
        <v>2094.3000000000002</v>
      </c>
      <c r="AU16" s="172"/>
      <c r="AV16" s="172">
        <f>SUM(AT16:AU16)</f>
        <v>2094.3000000000002</v>
      </c>
      <c r="AW16" s="168"/>
    </row>
    <row r="17" spans="1:49" ht="15.75" hidden="1" outlineLevel="3" x14ac:dyDescent="0.2">
      <c r="A17" s="165" t="s">
        <v>0</v>
      </c>
      <c r="B17" s="165" t="s">
        <v>2</v>
      </c>
      <c r="C17" s="165" t="s">
        <v>10</v>
      </c>
      <c r="D17" s="165"/>
      <c r="E17" s="166" t="s">
        <v>59</v>
      </c>
      <c r="F17" s="167">
        <f t="shared" ref="F17:AV17" si="5">F18+F19</f>
        <v>5820.9</v>
      </c>
      <c r="G17" s="167">
        <f t="shared" si="5"/>
        <v>0</v>
      </c>
      <c r="H17" s="167">
        <f t="shared" si="5"/>
        <v>5820.9</v>
      </c>
      <c r="I17" s="167">
        <f t="shared" si="5"/>
        <v>0</v>
      </c>
      <c r="J17" s="167">
        <f t="shared" si="5"/>
        <v>0</v>
      </c>
      <c r="K17" s="167">
        <f t="shared" si="5"/>
        <v>0</v>
      </c>
      <c r="L17" s="167">
        <f t="shared" si="5"/>
        <v>5820.9</v>
      </c>
      <c r="M17" s="167">
        <f t="shared" si="5"/>
        <v>0</v>
      </c>
      <c r="N17" s="167">
        <f t="shared" si="5"/>
        <v>5820.9</v>
      </c>
      <c r="O17" s="167">
        <f t="shared" si="5"/>
        <v>0</v>
      </c>
      <c r="P17" s="167">
        <f t="shared" si="5"/>
        <v>0</v>
      </c>
      <c r="Q17" s="167">
        <f t="shared" si="5"/>
        <v>5820.9</v>
      </c>
      <c r="R17" s="167">
        <f t="shared" si="5"/>
        <v>0</v>
      </c>
      <c r="S17" s="167">
        <f t="shared" si="5"/>
        <v>5820.9</v>
      </c>
      <c r="T17" s="167"/>
      <c r="U17" s="167">
        <f t="shared" si="5"/>
        <v>0</v>
      </c>
      <c r="V17" s="167">
        <f t="shared" si="5"/>
        <v>0</v>
      </c>
      <c r="W17" s="167">
        <f t="shared" si="5"/>
        <v>0</v>
      </c>
      <c r="X17" s="167">
        <f t="shared" si="5"/>
        <v>5820.9</v>
      </c>
      <c r="Y17" s="167">
        <f t="shared" si="5"/>
        <v>5552.2999999999993</v>
      </c>
      <c r="Z17" s="167">
        <f t="shared" si="5"/>
        <v>0</v>
      </c>
      <c r="AA17" s="167">
        <f t="shared" si="5"/>
        <v>5552.2999999999993</v>
      </c>
      <c r="AB17" s="167">
        <f t="shared" si="5"/>
        <v>0</v>
      </c>
      <c r="AC17" s="167">
        <f t="shared" si="5"/>
        <v>5552.2999999999993</v>
      </c>
      <c r="AD17" s="167">
        <f t="shared" si="5"/>
        <v>0</v>
      </c>
      <c r="AE17" s="167">
        <f t="shared" si="5"/>
        <v>5552.2999999999993</v>
      </c>
      <c r="AF17" s="167">
        <f t="shared" si="5"/>
        <v>0</v>
      </c>
      <c r="AG17" s="167">
        <f t="shared" si="5"/>
        <v>5552.2999999999993</v>
      </c>
      <c r="AH17" s="167">
        <f t="shared" si="5"/>
        <v>0</v>
      </c>
      <c r="AI17" s="167">
        <f t="shared" si="5"/>
        <v>5552.2999999999993</v>
      </c>
      <c r="AJ17" s="167">
        <f t="shared" si="5"/>
        <v>0</v>
      </c>
      <c r="AK17" s="167">
        <f t="shared" si="5"/>
        <v>5552.2999999999993</v>
      </c>
      <c r="AL17" s="167">
        <f t="shared" si="5"/>
        <v>5552.2999999999993</v>
      </c>
      <c r="AM17" s="167">
        <f t="shared" si="5"/>
        <v>0</v>
      </c>
      <c r="AN17" s="167">
        <f t="shared" si="5"/>
        <v>5552.2999999999993</v>
      </c>
      <c r="AO17" s="167">
        <f t="shared" si="5"/>
        <v>0</v>
      </c>
      <c r="AP17" s="167">
        <f t="shared" si="5"/>
        <v>5552.2999999999993</v>
      </c>
      <c r="AQ17" s="167">
        <f t="shared" si="5"/>
        <v>0</v>
      </c>
      <c r="AR17" s="167">
        <f t="shared" si="5"/>
        <v>5552.2999999999993</v>
      </c>
      <c r="AS17" s="167">
        <f t="shared" si="5"/>
        <v>0</v>
      </c>
      <c r="AT17" s="167">
        <f t="shared" si="5"/>
        <v>5552.2999999999993</v>
      </c>
      <c r="AU17" s="167">
        <f t="shared" si="5"/>
        <v>0</v>
      </c>
      <c r="AV17" s="167">
        <f t="shared" si="5"/>
        <v>5552.2999999999993</v>
      </c>
      <c r="AW17" s="168"/>
    </row>
    <row r="18" spans="1:49" ht="63" hidden="1" outlineLevel="7" x14ac:dyDescent="0.2">
      <c r="A18" s="170" t="s">
        <v>0</v>
      </c>
      <c r="B18" s="170" t="s">
        <v>2</v>
      </c>
      <c r="C18" s="170" t="s">
        <v>10</v>
      </c>
      <c r="D18" s="170" t="s">
        <v>8</v>
      </c>
      <c r="E18" s="171" t="s">
        <v>9</v>
      </c>
      <c r="F18" s="172">
        <v>5342.5</v>
      </c>
      <c r="G18" s="172"/>
      <c r="H18" s="172">
        <f>SUM(F18:G18)</f>
        <v>5342.5</v>
      </c>
      <c r="I18" s="172"/>
      <c r="J18" s="172"/>
      <c r="K18" s="172"/>
      <c r="L18" s="172">
        <f>SUM(H18:K18)</f>
        <v>5342.5</v>
      </c>
      <c r="M18" s="172"/>
      <c r="N18" s="172">
        <f>SUM(L18:M18)</f>
        <v>5342.5</v>
      </c>
      <c r="O18" s="172"/>
      <c r="P18" s="172"/>
      <c r="Q18" s="172">
        <f>SUM(N18:P18)</f>
        <v>5342.5</v>
      </c>
      <c r="R18" s="172"/>
      <c r="S18" s="172">
        <f>SUM(Q18:R18)</f>
        <v>5342.5</v>
      </c>
      <c r="T18" s="172"/>
      <c r="U18" s="172"/>
      <c r="V18" s="172"/>
      <c r="W18" s="172"/>
      <c r="X18" s="172">
        <f>SUM(S18:W18)</f>
        <v>5342.5</v>
      </c>
      <c r="Y18" s="172">
        <v>5073.8999999999996</v>
      </c>
      <c r="Z18" s="172"/>
      <c r="AA18" s="172">
        <f>SUM(Y18:Z18)</f>
        <v>5073.8999999999996</v>
      </c>
      <c r="AB18" s="172"/>
      <c r="AC18" s="172">
        <f>SUM(AA18:AB18)</f>
        <v>5073.8999999999996</v>
      </c>
      <c r="AD18" s="172"/>
      <c r="AE18" s="172">
        <f>SUM(AC18:AD18)</f>
        <v>5073.8999999999996</v>
      </c>
      <c r="AF18" s="172"/>
      <c r="AG18" s="172">
        <f>SUM(AE18:AF18)</f>
        <v>5073.8999999999996</v>
      </c>
      <c r="AH18" s="172"/>
      <c r="AI18" s="172">
        <f>SUM(AG18:AH18)</f>
        <v>5073.8999999999996</v>
      </c>
      <c r="AJ18" s="172"/>
      <c r="AK18" s="172">
        <f>SUM(AI18:AJ18)</f>
        <v>5073.8999999999996</v>
      </c>
      <c r="AL18" s="172">
        <v>5073.8999999999996</v>
      </c>
      <c r="AM18" s="172"/>
      <c r="AN18" s="172">
        <f>SUM(AL18:AM18)</f>
        <v>5073.8999999999996</v>
      </c>
      <c r="AO18" s="172"/>
      <c r="AP18" s="172">
        <f>SUM(AN18:AO18)</f>
        <v>5073.8999999999996</v>
      </c>
      <c r="AQ18" s="172"/>
      <c r="AR18" s="172">
        <f>SUM(AP18:AQ18)</f>
        <v>5073.8999999999996</v>
      </c>
      <c r="AS18" s="172"/>
      <c r="AT18" s="172">
        <f>SUM(AR18:AS18)</f>
        <v>5073.8999999999996</v>
      </c>
      <c r="AU18" s="172"/>
      <c r="AV18" s="172">
        <f>SUM(AT18:AU18)</f>
        <v>5073.8999999999996</v>
      </c>
      <c r="AW18" s="168"/>
    </row>
    <row r="19" spans="1:49" ht="31.5" hidden="1" outlineLevel="7" x14ac:dyDescent="0.2">
      <c r="A19" s="170" t="s">
        <v>0</v>
      </c>
      <c r="B19" s="170" t="s">
        <v>2</v>
      </c>
      <c r="C19" s="170" t="s">
        <v>10</v>
      </c>
      <c r="D19" s="170" t="s">
        <v>11</v>
      </c>
      <c r="E19" s="171" t="s">
        <v>12</v>
      </c>
      <c r="F19" s="172">
        <v>478.4</v>
      </c>
      <c r="G19" s="172"/>
      <c r="H19" s="172">
        <f>SUM(F19:G19)</f>
        <v>478.4</v>
      </c>
      <c r="I19" s="172"/>
      <c r="J19" s="172"/>
      <c r="K19" s="172"/>
      <c r="L19" s="172">
        <f>SUM(H19:K19)</f>
        <v>478.4</v>
      </c>
      <c r="M19" s="172"/>
      <c r="N19" s="172">
        <f>SUM(L19:M19)</f>
        <v>478.4</v>
      </c>
      <c r="O19" s="172"/>
      <c r="P19" s="172"/>
      <c r="Q19" s="172">
        <f>SUM(N19:P19)</f>
        <v>478.4</v>
      </c>
      <c r="R19" s="172"/>
      <c r="S19" s="172">
        <f>SUM(Q19:R19)</f>
        <v>478.4</v>
      </c>
      <c r="T19" s="172"/>
      <c r="U19" s="172"/>
      <c r="V19" s="172"/>
      <c r="W19" s="172"/>
      <c r="X19" s="172">
        <f>SUM(S19:W19)</f>
        <v>478.4</v>
      </c>
      <c r="Y19" s="172">
        <v>478.4</v>
      </c>
      <c r="Z19" s="172"/>
      <c r="AA19" s="172">
        <f>SUM(Y19:Z19)</f>
        <v>478.4</v>
      </c>
      <c r="AB19" s="172"/>
      <c r="AC19" s="172">
        <f>SUM(AA19:AB19)</f>
        <v>478.4</v>
      </c>
      <c r="AD19" s="172"/>
      <c r="AE19" s="172">
        <f>SUM(AC19:AD19)</f>
        <v>478.4</v>
      </c>
      <c r="AF19" s="172"/>
      <c r="AG19" s="172">
        <f>SUM(AE19:AF19)</f>
        <v>478.4</v>
      </c>
      <c r="AH19" s="172"/>
      <c r="AI19" s="172">
        <f>SUM(AG19:AH19)</f>
        <v>478.4</v>
      </c>
      <c r="AJ19" s="172"/>
      <c r="AK19" s="172">
        <f>SUM(AI19:AJ19)</f>
        <v>478.4</v>
      </c>
      <c r="AL19" s="172">
        <v>478.4</v>
      </c>
      <c r="AM19" s="172"/>
      <c r="AN19" s="172">
        <f>SUM(AL19:AM19)</f>
        <v>478.4</v>
      </c>
      <c r="AO19" s="172"/>
      <c r="AP19" s="172">
        <f>SUM(AN19:AO19)</f>
        <v>478.4</v>
      </c>
      <c r="AQ19" s="172"/>
      <c r="AR19" s="172">
        <f>SUM(AP19:AQ19)</f>
        <v>478.4</v>
      </c>
      <c r="AS19" s="172"/>
      <c r="AT19" s="172">
        <f>SUM(AR19:AS19)</f>
        <v>478.4</v>
      </c>
      <c r="AU19" s="172"/>
      <c r="AV19" s="172">
        <f>SUM(AT19:AU19)</f>
        <v>478.4</v>
      </c>
      <c r="AW19" s="168"/>
    </row>
    <row r="20" spans="1:49" ht="31.5" hidden="1" outlineLevel="3" x14ac:dyDescent="0.2">
      <c r="A20" s="165" t="s">
        <v>0</v>
      </c>
      <c r="B20" s="165" t="s">
        <v>2</v>
      </c>
      <c r="C20" s="165" t="s">
        <v>13</v>
      </c>
      <c r="D20" s="165"/>
      <c r="E20" s="166" t="s">
        <v>14</v>
      </c>
      <c r="F20" s="167">
        <f t="shared" ref="F20:AV20" si="6">F21</f>
        <v>15</v>
      </c>
      <c r="G20" s="167">
        <f t="shared" si="6"/>
        <v>0</v>
      </c>
      <c r="H20" s="167">
        <f t="shared" si="6"/>
        <v>15</v>
      </c>
      <c r="I20" s="167">
        <f t="shared" si="6"/>
        <v>0</v>
      </c>
      <c r="J20" s="167">
        <f t="shared" si="6"/>
        <v>0</v>
      </c>
      <c r="K20" s="167">
        <f t="shared" si="6"/>
        <v>0</v>
      </c>
      <c r="L20" s="167">
        <f t="shared" si="6"/>
        <v>15</v>
      </c>
      <c r="M20" s="167">
        <f t="shared" si="6"/>
        <v>0</v>
      </c>
      <c r="N20" s="167">
        <f t="shared" si="6"/>
        <v>15</v>
      </c>
      <c r="O20" s="167">
        <f t="shared" si="6"/>
        <v>0</v>
      </c>
      <c r="P20" s="167">
        <f t="shared" si="6"/>
        <v>0</v>
      </c>
      <c r="Q20" s="167">
        <f t="shared" si="6"/>
        <v>15</v>
      </c>
      <c r="R20" s="167">
        <f t="shared" si="6"/>
        <v>0</v>
      </c>
      <c r="S20" s="167">
        <f t="shared" si="6"/>
        <v>15</v>
      </c>
      <c r="T20" s="167"/>
      <c r="U20" s="167">
        <f t="shared" si="6"/>
        <v>0</v>
      </c>
      <c r="V20" s="167">
        <f t="shared" si="6"/>
        <v>0</v>
      </c>
      <c r="W20" s="167">
        <f t="shared" si="6"/>
        <v>0</v>
      </c>
      <c r="X20" s="167">
        <f t="shared" si="6"/>
        <v>15</v>
      </c>
      <c r="Y20" s="167">
        <f t="shared" si="6"/>
        <v>15</v>
      </c>
      <c r="Z20" s="167">
        <f t="shared" si="6"/>
        <v>0</v>
      </c>
      <c r="AA20" s="167">
        <f t="shared" si="6"/>
        <v>15</v>
      </c>
      <c r="AB20" s="167">
        <f t="shared" si="6"/>
        <v>0</v>
      </c>
      <c r="AC20" s="167">
        <f t="shared" si="6"/>
        <v>15</v>
      </c>
      <c r="AD20" s="167">
        <f t="shared" si="6"/>
        <v>0</v>
      </c>
      <c r="AE20" s="167">
        <f t="shared" si="6"/>
        <v>15</v>
      </c>
      <c r="AF20" s="167">
        <f t="shared" si="6"/>
        <v>0</v>
      </c>
      <c r="AG20" s="167">
        <f t="shared" si="6"/>
        <v>15</v>
      </c>
      <c r="AH20" s="167">
        <f t="shared" si="6"/>
        <v>0</v>
      </c>
      <c r="AI20" s="167">
        <f t="shared" si="6"/>
        <v>15</v>
      </c>
      <c r="AJ20" s="167">
        <f t="shared" si="6"/>
        <v>0</v>
      </c>
      <c r="AK20" s="167">
        <f t="shared" si="6"/>
        <v>15</v>
      </c>
      <c r="AL20" s="167">
        <f t="shared" si="6"/>
        <v>15</v>
      </c>
      <c r="AM20" s="167">
        <f t="shared" si="6"/>
        <v>0</v>
      </c>
      <c r="AN20" s="167">
        <f t="shared" si="6"/>
        <v>15</v>
      </c>
      <c r="AO20" s="167">
        <f t="shared" si="6"/>
        <v>0</v>
      </c>
      <c r="AP20" s="167">
        <f t="shared" si="6"/>
        <v>15</v>
      </c>
      <c r="AQ20" s="167">
        <f t="shared" si="6"/>
        <v>0</v>
      </c>
      <c r="AR20" s="167">
        <f t="shared" si="6"/>
        <v>15</v>
      </c>
      <c r="AS20" s="167">
        <f t="shared" si="6"/>
        <v>0</v>
      </c>
      <c r="AT20" s="167">
        <f t="shared" si="6"/>
        <v>15</v>
      </c>
      <c r="AU20" s="167">
        <f t="shared" si="6"/>
        <v>0</v>
      </c>
      <c r="AV20" s="167">
        <f t="shared" si="6"/>
        <v>15</v>
      </c>
      <c r="AW20" s="168"/>
    </row>
    <row r="21" spans="1:49" ht="31.5" hidden="1" outlineLevel="7" x14ac:dyDescent="0.2">
      <c r="A21" s="170" t="s">
        <v>0</v>
      </c>
      <c r="B21" s="170" t="s">
        <v>2</v>
      </c>
      <c r="C21" s="170" t="s">
        <v>13</v>
      </c>
      <c r="D21" s="170" t="s">
        <v>11</v>
      </c>
      <c r="E21" s="171" t="s">
        <v>12</v>
      </c>
      <c r="F21" s="172">
        <v>15</v>
      </c>
      <c r="G21" s="172"/>
      <c r="H21" s="172">
        <f>SUM(F21:G21)</f>
        <v>15</v>
      </c>
      <c r="I21" s="172"/>
      <c r="J21" s="172"/>
      <c r="K21" s="172"/>
      <c r="L21" s="172">
        <f>SUM(H21:K21)</f>
        <v>15</v>
      </c>
      <c r="M21" s="172"/>
      <c r="N21" s="172">
        <f>SUM(L21:M21)</f>
        <v>15</v>
      </c>
      <c r="O21" s="172"/>
      <c r="P21" s="172"/>
      <c r="Q21" s="172">
        <f>SUM(N21:P21)</f>
        <v>15</v>
      </c>
      <c r="R21" s="172"/>
      <c r="S21" s="172">
        <f>SUM(Q21:R21)</f>
        <v>15</v>
      </c>
      <c r="T21" s="172"/>
      <c r="U21" s="172"/>
      <c r="V21" s="172"/>
      <c r="W21" s="172"/>
      <c r="X21" s="172">
        <f>SUM(S21:W21)</f>
        <v>15</v>
      </c>
      <c r="Y21" s="172">
        <v>15</v>
      </c>
      <c r="Z21" s="172"/>
      <c r="AA21" s="172">
        <f>SUM(Y21:Z21)</f>
        <v>15</v>
      </c>
      <c r="AB21" s="172"/>
      <c r="AC21" s="172">
        <f>SUM(AA21:AB21)</f>
        <v>15</v>
      </c>
      <c r="AD21" s="172"/>
      <c r="AE21" s="172">
        <f>SUM(AC21:AD21)</f>
        <v>15</v>
      </c>
      <c r="AF21" s="172"/>
      <c r="AG21" s="172">
        <f>SUM(AE21:AF21)</f>
        <v>15</v>
      </c>
      <c r="AH21" s="172"/>
      <c r="AI21" s="172">
        <f>SUM(AG21:AH21)</f>
        <v>15</v>
      </c>
      <c r="AJ21" s="172"/>
      <c r="AK21" s="172">
        <f>SUM(AI21:AJ21)</f>
        <v>15</v>
      </c>
      <c r="AL21" s="172">
        <v>15</v>
      </c>
      <c r="AM21" s="172"/>
      <c r="AN21" s="172">
        <f>SUM(AL21:AM21)</f>
        <v>15</v>
      </c>
      <c r="AO21" s="172"/>
      <c r="AP21" s="172">
        <f>SUM(AN21:AO21)</f>
        <v>15</v>
      </c>
      <c r="AQ21" s="172"/>
      <c r="AR21" s="172">
        <f>SUM(AP21:AQ21)</f>
        <v>15</v>
      </c>
      <c r="AS21" s="172"/>
      <c r="AT21" s="172">
        <f>SUM(AR21:AS21)</f>
        <v>15</v>
      </c>
      <c r="AU21" s="172"/>
      <c r="AV21" s="172">
        <f>SUM(AT21:AU21)</f>
        <v>15</v>
      </c>
      <c r="AW21" s="168"/>
    </row>
    <row r="22" spans="1:49" ht="15.75" hidden="1" outlineLevel="1" x14ac:dyDescent="0.2">
      <c r="A22" s="165" t="s">
        <v>0</v>
      </c>
      <c r="B22" s="165" t="s">
        <v>15</v>
      </c>
      <c r="C22" s="165"/>
      <c r="D22" s="165"/>
      <c r="E22" s="166" t="s">
        <v>16</v>
      </c>
      <c r="F22" s="167">
        <f t="shared" ref="F22:U24" si="7">F23</f>
        <v>36</v>
      </c>
      <c r="G22" s="167">
        <f t="shared" si="7"/>
        <v>0</v>
      </c>
      <c r="H22" s="167">
        <f t="shared" si="7"/>
        <v>36</v>
      </c>
      <c r="I22" s="167">
        <f t="shared" si="7"/>
        <v>0</v>
      </c>
      <c r="J22" s="167">
        <f t="shared" si="7"/>
        <v>0</v>
      </c>
      <c r="K22" s="167">
        <f t="shared" si="7"/>
        <v>0</v>
      </c>
      <c r="L22" s="167">
        <f t="shared" si="7"/>
        <v>36</v>
      </c>
      <c r="M22" s="167">
        <f t="shared" si="7"/>
        <v>0</v>
      </c>
      <c r="N22" s="167">
        <f t="shared" si="7"/>
        <v>36</v>
      </c>
      <c r="O22" s="167">
        <f t="shared" si="7"/>
        <v>0</v>
      </c>
      <c r="P22" s="167">
        <f t="shared" si="7"/>
        <v>0</v>
      </c>
      <c r="Q22" s="167">
        <f t="shared" si="7"/>
        <v>36</v>
      </c>
      <c r="R22" s="167">
        <f t="shared" si="7"/>
        <v>0</v>
      </c>
      <c r="S22" s="167">
        <f t="shared" si="7"/>
        <v>36</v>
      </c>
      <c r="T22" s="167"/>
      <c r="U22" s="167">
        <f t="shared" si="7"/>
        <v>0</v>
      </c>
      <c r="V22" s="167">
        <f t="shared" ref="V22:AK24" si="8">V23</f>
        <v>0</v>
      </c>
      <c r="W22" s="167">
        <f t="shared" si="8"/>
        <v>0</v>
      </c>
      <c r="X22" s="167">
        <f t="shared" si="8"/>
        <v>36</v>
      </c>
      <c r="Y22" s="167">
        <f t="shared" si="8"/>
        <v>36</v>
      </c>
      <c r="Z22" s="167">
        <f t="shared" si="8"/>
        <v>0</v>
      </c>
      <c r="AA22" s="167">
        <f t="shared" si="8"/>
        <v>36</v>
      </c>
      <c r="AB22" s="167">
        <f t="shared" si="8"/>
        <v>0</v>
      </c>
      <c r="AC22" s="167">
        <f t="shared" si="8"/>
        <v>36</v>
      </c>
      <c r="AD22" s="167">
        <f t="shared" si="8"/>
        <v>0</v>
      </c>
      <c r="AE22" s="167">
        <f t="shared" si="8"/>
        <v>36</v>
      </c>
      <c r="AF22" s="167">
        <f t="shared" si="8"/>
        <v>0</v>
      </c>
      <c r="AG22" s="167">
        <f t="shared" si="8"/>
        <v>36</v>
      </c>
      <c r="AH22" s="167">
        <f t="shared" si="8"/>
        <v>0</v>
      </c>
      <c r="AI22" s="167">
        <f t="shared" si="8"/>
        <v>36</v>
      </c>
      <c r="AJ22" s="167">
        <f t="shared" si="8"/>
        <v>0</v>
      </c>
      <c r="AK22" s="167">
        <f t="shared" si="8"/>
        <v>36</v>
      </c>
      <c r="AL22" s="167">
        <f t="shared" ref="AL22:AV24" si="9">AL23</f>
        <v>36</v>
      </c>
      <c r="AM22" s="167">
        <f t="shared" si="9"/>
        <v>0</v>
      </c>
      <c r="AN22" s="167">
        <f t="shared" si="9"/>
        <v>36</v>
      </c>
      <c r="AO22" s="167">
        <f t="shared" si="9"/>
        <v>0</v>
      </c>
      <c r="AP22" s="167">
        <f t="shared" si="9"/>
        <v>36</v>
      </c>
      <c r="AQ22" s="167">
        <f t="shared" si="9"/>
        <v>0</v>
      </c>
      <c r="AR22" s="167">
        <f t="shared" si="9"/>
        <v>36</v>
      </c>
      <c r="AS22" s="167">
        <f t="shared" si="9"/>
        <v>0</v>
      </c>
      <c r="AT22" s="167">
        <f t="shared" si="9"/>
        <v>36</v>
      </c>
      <c r="AU22" s="167">
        <f t="shared" si="9"/>
        <v>0</v>
      </c>
      <c r="AV22" s="167">
        <f t="shared" si="9"/>
        <v>36</v>
      </c>
      <c r="AW22" s="168"/>
    </row>
    <row r="23" spans="1:49" ht="31.5" hidden="1" outlineLevel="2" x14ac:dyDescent="0.2">
      <c r="A23" s="165" t="s">
        <v>0</v>
      </c>
      <c r="B23" s="165" t="s">
        <v>15</v>
      </c>
      <c r="C23" s="165" t="s">
        <v>17</v>
      </c>
      <c r="D23" s="165"/>
      <c r="E23" s="166" t="s">
        <v>18</v>
      </c>
      <c r="F23" s="167">
        <f t="shared" si="7"/>
        <v>36</v>
      </c>
      <c r="G23" s="167">
        <f t="shared" si="7"/>
        <v>0</v>
      </c>
      <c r="H23" s="167">
        <f t="shared" si="7"/>
        <v>36</v>
      </c>
      <c r="I23" s="167">
        <f t="shared" si="7"/>
        <v>0</v>
      </c>
      <c r="J23" s="167">
        <f t="shared" si="7"/>
        <v>0</v>
      </c>
      <c r="K23" s="167">
        <f t="shared" si="7"/>
        <v>0</v>
      </c>
      <c r="L23" s="167">
        <f t="shared" si="7"/>
        <v>36</v>
      </c>
      <c r="M23" s="167">
        <f t="shared" si="7"/>
        <v>0</v>
      </c>
      <c r="N23" s="167">
        <f t="shared" si="7"/>
        <v>36</v>
      </c>
      <c r="O23" s="167">
        <f t="shared" si="7"/>
        <v>0</v>
      </c>
      <c r="P23" s="167">
        <f t="shared" si="7"/>
        <v>0</v>
      </c>
      <c r="Q23" s="167">
        <f t="shared" si="7"/>
        <v>36</v>
      </c>
      <c r="R23" s="167">
        <f t="shared" si="7"/>
        <v>0</v>
      </c>
      <c r="S23" s="167">
        <f t="shared" si="7"/>
        <v>36</v>
      </c>
      <c r="T23" s="167"/>
      <c r="U23" s="167">
        <f t="shared" si="7"/>
        <v>0</v>
      </c>
      <c r="V23" s="167">
        <f t="shared" si="8"/>
        <v>0</v>
      </c>
      <c r="W23" s="167">
        <f t="shared" si="8"/>
        <v>0</v>
      </c>
      <c r="X23" s="167">
        <f t="shared" si="8"/>
        <v>36</v>
      </c>
      <c r="Y23" s="167">
        <f t="shared" si="8"/>
        <v>36</v>
      </c>
      <c r="Z23" s="167">
        <f t="shared" si="8"/>
        <v>0</v>
      </c>
      <c r="AA23" s="167">
        <f t="shared" si="8"/>
        <v>36</v>
      </c>
      <c r="AB23" s="167">
        <f t="shared" si="8"/>
        <v>0</v>
      </c>
      <c r="AC23" s="167">
        <f t="shared" si="8"/>
        <v>36</v>
      </c>
      <c r="AD23" s="167">
        <f t="shared" si="8"/>
        <v>0</v>
      </c>
      <c r="AE23" s="167">
        <f t="shared" si="8"/>
        <v>36</v>
      </c>
      <c r="AF23" s="167">
        <f t="shared" si="8"/>
        <v>0</v>
      </c>
      <c r="AG23" s="167">
        <f t="shared" si="8"/>
        <v>36</v>
      </c>
      <c r="AH23" s="167">
        <f t="shared" si="8"/>
        <v>0</v>
      </c>
      <c r="AI23" s="167">
        <f t="shared" si="8"/>
        <v>36</v>
      </c>
      <c r="AJ23" s="167">
        <f t="shared" si="8"/>
        <v>0</v>
      </c>
      <c r="AK23" s="167">
        <f t="shared" si="8"/>
        <v>36</v>
      </c>
      <c r="AL23" s="167">
        <f t="shared" si="9"/>
        <v>36</v>
      </c>
      <c r="AM23" s="167">
        <f t="shared" si="9"/>
        <v>0</v>
      </c>
      <c r="AN23" s="167">
        <f t="shared" si="9"/>
        <v>36</v>
      </c>
      <c r="AO23" s="167">
        <f t="shared" si="9"/>
        <v>0</v>
      </c>
      <c r="AP23" s="167">
        <f t="shared" si="9"/>
        <v>36</v>
      </c>
      <c r="AQ23" s="167">
        <f t="shared" si="9"/>
        <v>0</v>
      </c>
      <c r="AR23" s="167">
        <f t="shared" si="9"/>
        <v>36</v>
      </c>
      <c r="AS23" s="167">
        <f t="shared" si="9"/>
        <v>0</v>
      </c>
      <c r="AT23" s="167">
        <f t="shared" si="9"/>
        <v>36</v>
      </c>
      <c r="AU23" s="167">
        <f t="shared" si="9"/>
        <v>0</v>
      </c>
      <c r="AV23" s="167">
        <f t="shared" si="9"/>
        <v>36</v>
      </c>
      <c r="AW23" s="168"/>
    </row>
    <row r="24" spans="1:49" ht="47.25" hidden="1" outlineLevel="3" x14ac:dyDescent="0.2">
      <c r="A24" s="165" t="s">
        <v>0</v>
      </c>
      <c r="B24" s="165" t="s">
        <v>15</v>
      </c>
      <c r="C24" s="165" t="s">
        <v>19</v>
      </c>
      <c r="D24" s="165"/>
      <c r="E24" s="166" t="s">
        <v>20</v>
      </c>
      <c r="F24" s="167">
        <f t="shared" si="7"/>
        <v>36</v>
      </c>
      <c r="G24" s="167">
        <f t="shared" si="7"/>
        <v>0</v>
      </c>
      <c r="H24" s="167">
        <f t="shared" si="7"/>
        <v>36</v>
      </c>
      <c r="I24" s="167">
        <f t="shared" si="7"/>
        <v>0</v>
      </c>
      <c r="J24" s="167">
        <f t="shared" si="7"/>
        <v>0</v>
      </c>
      <c r="K24" s="167">
        <f t="shared" si="7"/>
        <v>0</v>
      </c>
      <c r="L24" s="167">
        <f t="shared" si="7"/>
        <v>36</v>
      </c>
      <c r="M24" s="167">
        <f t="shared" si="7"/>
        <v>0</v>
      </c>
      <c r="N24" s="167">
        <f t="shared" si="7"/>
        <v>36</v>
      </c>
      <c r="O24" s="167">
        <f t="shared" si="7"/>
        <v>0</v>
      </c>
      <c r="P24" s="167">
        <f t="shared" si="7"/>
        <v>0</v>
      </c>
      <c r="Q24" s="167">
        <f t="shared" si="7"/>
        <v>36</v>
      </c>
      <c r="R24" s="167">
        <f t="shared" si="7"/>
        <v>0</v>
      </c>
      <c r="S24" s="167">
        <f t="shared" si="7"/>
        <v>36</v>
      </c>
      <c r="T24" s="167"/>
      <c r="U24" s="167">
        <f t="shared" si="7"/>
        <v>0</v>
      </c>
      <c r="V24" s="167">
        <f t="shared" si="8"/>
        <v>0</v>
      </c>
      <c r="W24" s="167">
        <f t="shared" si="8"/>
        <v>0</v>
      </c>
      <c r="X24" s="167">
        <f t="shared" si="8"/>
        <v>36</v>
      </c>
      <c r="Y24" s="167">
        <f t="shared" si="8"/>
        <v>36</v>
      </c>
      <c r="Z24" s="167">
        <f t="shared" si="8"/>
        <v>0</v>
      </c>
      <c r="AA24" s="167">
        <f t="shared" si="8"/>
        <v>36</v>
      </c>
      <c r="AB24" s="167">
        <f t="shared" si="8"/>
        <v>0</v>
      </c>
      <c r="AC24" s="167">
        <f t="shared" si="8"/>
        <v>36</v>
      </c>
      <c r="AD24" s="167">
        <f t="shared" si="8"/>
        <v>0</v>
      </c>
      <c r="AE24" s="167">
        <f t="shared" si="8"/>
        <v>36</v>
      </c>
      <c r="AF24" s="167">
        <f t="shared" si="8"/>
        <v>0</v>
      </c>
      <c r="AG24" s="167">
        <f t="shared" si="8"/>
        <v>36</v>
      </c>
      <c r="AH24" s="167">
        <f t="shared" si="8"/>
        <v>0</v>
      </c>
      <c r="AI24" s="167">
        <f t="shared" si="8"/>
        <v>36</v>
      </c>
      <c r="AJ24" s="167">
        <f t="shared" si="8"/>
        <v>0</v>
      </c>
      <c r="AK24" s="167">
        <f t="shared" si="8"/>
        <v>36</v>
      </c>
      <c r="AL24" s="167">
        <f t="shared" si="9"/>
        <v>36</v>
      </c>
      <c r="AM24" s="167">
        <f t="shared" si="9"/>
        <v>0</v>
      </c>
      <c r="AN24" s="167">
        <f t="shared" si="9"/>
        <v>36</v>
      </c>
      <c r="AO24" s="167">
        <f t="shared" si="9"/>
        <v>0</v>
      </c>
      <c r="AP24" s="167">
        <f t="shared" si="9"/>
        <v>36</v>
      </c>
      <c r="AQ24" s="167">
        <f t="shared" si="9"/>
        <v>0</v>
      </c>
      <c r="AR24" s="167">
        <f t="shared" si="9"/>
        <v>36</v>
      </c>
      <c r="AS24" s="167">
        <f t="shared" si="9"/>
        <v>0</v>
      </c>
      <c r="AT24" s="167">
        <f t="shared" si="9"/>
        <v>36</v>
      </c>
      <c r="AU24" s="167">
        <f t="shared" si="9"/>
        <v>0</v>
      </c>
      <c r="AV24" s="167">
        <f t="shared" si="9"/>
        <v>36</v>
      </c>
      <c r="AW24" s="168"/>
    </row>
    <row r="25" spans="1:49" ht="31.5" hidden="1" outlineLevel="7" x14ac:dyDescent="0.2">
      <c r="A25" s="170" t="s">
        <v>0</v>
      </c>
      <c r="B25" s="170" t="s">
        <v>15</v>
      </c>
      <c r="C25" s="170" t="s">
        <v>19</v>
      </c>
      <c r="D25" s="170" t="s">
        <v>11</v>
      </c>
      <c r="E25" s="171" t="s">
        <v>12</v>
      </c>
      <c r="F25" s="172">
        <v>36</v>
      </c>
      <c r="G25" s="172"/>
      <c r="H25" s="172">
        <f>SUM(F25:G25)</f>
        <v>36</v>
      </c>
      <c r="I25" s="172"/>
      <c r="J25" s="172"/>
      <c r="K25" s="172"/>
      <c r="L25" s="172">
        <f>SUM(H25:K25)</f>
        <v>36</v>
      </c>
      <c r="M25" s="172"/>
      <c r="N25" s="172">
        <f>SUM(L25:M25)</f>
        <v>36</v>
      </c>
      <c r="O25" s="172"/>
      <c r="P25" s="172"/>
      <c r="Q25" s="172">
        <f>SUM(N25:P25)</f>
        <v>36</v>
      </c>
      <c r="R25" s="172"/>
      <c r="S25" s="172">
        <f>SUM(Q25:R25)</f>
        <v>36</v>
      </c>
      <c r="T25" s="172"/>
      <c r="U25" s="172"/>
      <c r="V25" s="172"/>
      <c r="W25" s="172"/>
      <c r="X25" s="172">
        <f>SUM(S25:W25)</f>
        <v>36</v>
      </c>
      <c r="Y25" s="172">
        <v>36</v>
      </c>
      <c r="Z25" s="172"/>
      <c r="AA25" s="172">
        <f>SUM(Y25:Z25)</f>
        <v>36</v>
      </c>
      <c r="AB25" s="172"/>
      <c r="AC25" s="172">
        <f>SUM(AA25:AB25)</f>
        <v>36</v>
      </c>
      <c r="AD25" s="172"/>
      <c r="AE25" s="172">
        <f>SUM(AC25:AD25)</f>
        <v>36</v>
      </c>
      <c r="AF25" s="172"/>
      <c r="AG25" s="172">
        <f>SUM(AE25:AF25)</f>
        <v>36</v>
      </c>
      <c r="AH25" s="172"/>
      <c r="AI25" s="172">
        <f>SUM(AG25:AH25)</f>
        <v>36</v>
      </c>
      <c r="AJ25" s="172"/>
      <c r="AK25" s="172">
        <f>SUM(AI25:AJ25)</f>
        <v>36</v>
      </c>
      <c r="AL25" s="172">
        <v>36</v>
      </c>
      <c r="AM25" s="172"/>
      <c r="AN25" s="172">
        <f>SUM(AL25:AM25)</f>
        <v>36</v>
      </c>
      <c r="AO25" s="172"/>
      <c r="AP25" s="172">
        <f>SUM(AN25:AO25)</f>
        <v>36</v>
      </c>
      <c r="AQ25" s="172"/>
      <c r="AR25" s="172">
        <f>SUM(AP25:AQ25)</f>
        <v>36</v>
      </c>
      <c r="AS25" s="172"/>
      <c r="AT25" s="172">
        <f>SUM(AR25:AS25)</f>
        <v>36</v>
      </c>
      <c r="AU25" s="172"/>
      <c r="AV25" s="172">
        <f>SUM(AT25:AU25)</f>
        <v>36</v>
      </c>
      <c r="AW25" s="168"/>
    </row>
    <row r="26" spans="1:49" ht="15.75" hidden="1" outlineLevel="7" x14ac:dyDescent="0.2">
      <c r="A26" s="165" t="s">
        <v>0</v>
      </c>
      <c r="B26" s="165" t="s">
        <v>553</v>
      </c>
      <c r="C26" s="170"/>
      <c r="D26" s="170"/>
      <c r="E26" s="8" t="s">
        <v>537</v>
      </c>
      <c r="F26" s="167">
        <f t="shared" ref="F26:U29" si="10">F27</f>
        <v>65</v>
      </c>
      <c r="G26" s="167">
        <f t="shared" si="10"/>
        <v>0</v>
      </c>
      <c r="H26" s="167">
        <f t="shared" si="10"/>
        <v>65</v>
      </c>
      <c r="I26" s="167">
        <f t="shared" si="10"/>
        <v>0</v>
      </c>
      <c r="J26" s="167">
        <f t="shared" si="10"/>
        <v>0</v>
      </c>
      <c r="K26" s="167">
        <f t="shared" si="10"/>
        <v>0</v>
      </c>
      <c r="L26" s="167">
        <f t="shared" si="10"/>
        <v>65</v>
      </c>
      <c r="M26" s="167">
        <f t="shared" si="10"/>
        <v>0</v>
      </c>
      <c r="N26" s="167">
        <f t="shared" si="10"/>
        <v>65</v>
      </c>
      <c r="O26" s="167">
        <f t="shared" si="10"/>
        <v>0</v>
      </c>
      <c r="P26" s="167">
        <f t="shared" si="10"/>
        <v>0</v>
      </c>
      <c r="Q26" s="167">
        <f t="shared" si="10"/>
        <v>65</v>
      </c>
      <c r="R26" s="167">
        <f t="shared" si="10"/>
        <v>0</v>
      </c>
      <c r="S26" s="167">
        <f t="shared" si="10"/>
        <v>65</v>
      </c>
      <c r="T26" s="167"/>
      <c r="U26" s="167">
        <f t="shared" si="10"/>
        <v>0</v>
      </c>
      <c r="V26" s="167">
        <f t="shared" ref="V26:AK29" si="11">V27</f>
        <v>0</v>
      </c>
      <c r="W26" s="167">
        <f t="shared" si="11"/>
        <v>0</v>
      </c>
      <c r="X26" s="167">
        <f t="shared" si="11"/>
        <v>65</v>
      </c>
      <c r="Y26" s="167">
        <f t="shared" si="11"/>
        <v>65</v>
      </c>
      <c r="Z26" s="167">
        <f t="shared" si="11"/>
        <v>0</v>
      </c>
      <c r="AA26" s="167">
        <f t="shared" si="11"/>
        <v>65</v>
      </c>
      <c r="AB26" s="167">
        <f t="shared" si="11"/>
        <v>0</v>
      </c>
      <c r="AC26" s="167">
        <f t="shared" si="11"/>
        <v>65</v>
      </c>
      <c r="AD26" s="167">
        <f t="shared" si="11"/>
        <v>0</v>
      </c>
      <c r="AE26" s="167">
        <f t="shared" si="11"/>
        <v>65</v>
      </c>
      <c r="AF26" s="167">
        <f t="shared" si="11"/>
        <v>0</v>
      </c>
      <c r="AG26" s="167">
        <f t="shared" si="11"/>
        <v>65</v>
      </c>
      <c r="AH26" s="167">
        <f t="shared" si="11"/>
        <v>0</v>
      </c>
      <c r="AI26" s="167">
        <f t="shared" si="11"/>
        <v>65</v>
      </c>
      <c r="AJ26" s="167">
        <f t="shared" si="11"/>
        <v>0</v>
      </c>
      <c r="AK26" s="167">
        <f t="shared" si="11"/>
        <v>65</v>
      </c>
      <c r="AL26" s="167">
        <f t="shared" ref="AL26:AV29" si="12">AL27</f>
        <v>65</v>
      </c>
      <c r="AM26" s="167">
        <f t="shared" si="12"/>
        <v>0</v>
      </c>
      <c r="AN26" s="167">
        <f t="shared" si="12"/>
        <v>65</v>
      </c>
      <c r="AO26" s="167">
        <f t="shared" si="12"/>
        <v>0</v>
      </c>
      <c r="AP26" s="167">
        <f t="shared" si="12"/>
        <v>65</v>
      </c>
      <c r="AQ26" s="167">
        <f t="shared" si="12"/>
        <v>0</v>
      </c>
      <c r="AR26" s="167">
        <f t="shared" si="12"/>
        <v>65</v>
      </c>
      <c r="AS26" s="167">
        <f t="shared" si="12"/>
        <v>0</v>
      </c>
      <c r="AT26" s="167">
        <f t="shared" si="12"/>
        <v>65</v>
      </c>
      <c r="AU26" s="167">
        <f t="shared" si="12"/>
        <v>0</v>
      </c>
      <c r="AV26" s="167">
        <f t="shared" si="12"/>
        <v>65</v>
      </c>
      <c r="AW26" s="168"/>
    </row>
    <row r="27" spans="1:49" ht="31.5" hidden="1" outlineLevel="1" x14ac:dyDescent="0.2">
      <c r="A27" s="165" t="s">
        <v>0</v>
      </c>
      <c r="B27" s="165" t="s">
        <v>21</v>
      </c>
      <c r="C27" s="165"/>
      <c r="D27" s="165"/>
      <c r="E27" s="166" t="s">
        <v>22</v>
      </c>
      <c r="F27" s="167">
        <f t="shared" si="10"/>
        <v>65</v>
      </c>
      <c r="G27" s="167">
        <f t="shared" si="10"/>
        <v>0</v>
      </c>
      <c r="H27" s="167">
        <f t="shared" si="10"/>
        <v>65</v>
      </c>
      <c r="I27" s="167">
        <f t="shared" si="10"/>
        <v>0</v>
      </c>
      <c r="J27" s="167">
        <f t="shared" si="10"/>
        <v>0</v>
      </c>
      <c r="K27" s="167">
        <f t="shared" si="10"/>
        <v>0</v>
      </c>
      <c r="L27" s="167">
        <f t="shared" si="10"/>
        <v>65</v>
      </c>
      <c r="M27" s="167">
        <f t="shared" si="10"/>
        <v>0</v>
      </c>
      <c r="N27" s="167">
        <f t="shared" si="10"/>
        <v>65</v>
      </c>
      <c r="O27" s="167">
        <f t="shared" si="10"/>
        <v>0</v>
      </c>
      <c r="P27" s="167">
        <f t="shared" si="10"/>
        <v>0</v>
      </c>
      <c r="Q27" s="167">
        <f t="shared" si="10"/>
        <v>65</v>
      </c>
      <c r="R27" s="167">
        <f t="shared" si="10"/>
        <v>0</v>
      </c>
      <c r="S27" s="167">
        <f t="shared" si="10"/>
        <v>65</v>
      </c>
      <c r="T27" s="167"/>
      <c r="U27" s="167">
        <f t="shared" si="10"/>
        <v>0</v>
      </c>
      <c r="V27" s="167">
        <f t="shared" si="11"/>
        <v>0</v>
      </c>
      <c r="W27" s="167">
        <f t="shared" si="11"/>
        <v>0</v>
      </c>
      <c r="X27" s="167">
        <f t="shared" si="11"/>
        <v>65</v>
      </c>
      <c r="Y27" s="167">
        <f t="shared" si="11"/>
        <v>65</v>
      </c>
      <c r="Z27" s="167">
        <f t="shared" si="11"/>
        <v>0</v>
      </c>
      <c r="AA27" s="167">
        <f t="shared" si="11"/>
        <v>65</v>
      </c>
      <c r="AB27" s="167">
        <f t="shared" si="11"/>
        <v>0</v>
      </c>
      <c r="AC27" s="167">
        <f t="shared" si="11"/>
        <v>65</v>
      </c>
      <c r="AD27" s="167">
        <f t="shared" si="11"/>
        <v>0</v>
      </c>
      <c r="AE27" s="167">
        <f t="shared" si="11"/>
        <v>65</v>
      </c>
      <c r="AF27" s="167">
        <f t="shared" si="11"/>
        <v>0</v>
      </c>
      <c r="AG27" s="167">
        <f t="shared" si="11"/>
        <v>65</v>
      </c>
      <c r="AH27" s="167">
        <f t="shared" si="11"/>
        <v>0</v>
      </c>
      <c r="AI27" s="167">
        <f t="shared" si="11"/>
        <v>65</v>
      </c>
      <c r="AJ27" s="167">
        <f t="shared" si="11"/>
        <v>0</v>
      </c>
      <c r="AK27" s="167">
        <f t="shared" si="11"/>
        <v>65</v>
      </c>
      <c r="AL27" s="167">
        <f t="shared" si="12"/>
        <v>65</v>
      </c>
      <c r="AM27" s="167">
        <f t="shared" si="12"/>
        <v>0</v>
      </c>
      <c r="AN27" s="167">
        <f t="shared" si="12"/>
        <v>65</v>
      </c>
      <c r="AO27" s="167">
        <f t="shared" si="12"/>
        <v>0</v>
      </c>
      <c r="AP27" s="167">
        <f t="shared" si="12"/>
        <v>65</v>
      </c>
      <c r="AQ27" s="167">
        <f t="shared" si="12"/>
        <v>0</v>
      </c>
      <c r="AR27" s="167">
        <f t="shared" si="12"/>
        <v>65</v>
      </c>
      <c r="AS27" s="167">
        <f t="shared" si="12"/>
        <v>0</v>
      </c>
      <c r="AT27" s="167">
        <f t="shared" si="12"/>
        <v>65</v>
      </c>
      <c r="AU27" s="167">
        <f t="shared" si="12"/>
        <v>0</v>
      </c>
      <c r="AV27" s="167">
        <f t="shared" si="12"/>
        <v>65</v>
      </c>
      <c r="AW27" s="168"/>
    </row>
    <row r="28" spans="1:49" ht="15.75" hidden="1" outlineLevel="2" x14ac:dyDescent="0.2">
      <c r="A28" s="165" t="s">
        <v>0</v>
      </c>
      <c r="B28" s="165" t="s">
        <v>21</v>
      </c>
      <c r="C28" s="165" t="s">
        <v>4</v>
      </c>
      <c r="D28" s="165"/>
      <c r="E28" s="166" t="s">
        <v>5</v>
      </c>
      <c r="F28" s="167">
        <f t="shared" si="10"/>
        <v>65</v>
      </c>
      <c r="G28" s="167">
        <f t="shared" si="10"/>
        <v>0</v>
      </c>
      <c r="H28" s="167">
        <f t="shared" si="10"/>
        <v>65</v>
      </c>
      <c r="I28" s="167">
        <f t="shared" si="10"/>
        <v>0</v>
      </c>
      <c r="J28" s="167">
        <f t="shared" si="10"/>
        <v>0</v>
      </c>
      <c r="K28" s="167">
        <f t="shared" si="10"/>
        <v>0</v>
      </c>
      <c r="L28" s="167">
        <f t="shared" si="10"/>
        <v>65</v>
      </c>
      <c r="M28" s="167">
        <f t="shared" si="10"/>
        <v>0</v>
      </c>
      <c r="N28" s="167">
        <f t="shared" si="10"/>
        <v>65</v>
      </c>
      <c r="O28" s="167">
        <f t="shared" si="10"/>
        <v>0</v>
      </c>
      <c r="P28" s="167">
        <f t="shared" si="10"/>
        <v>0</v>
      </c>
      <c r="Q28" s="167">
        <f t="shared" si="10"/>
        <v>65</v>
      </c>
      <c r="R28" s="167">
        <f t="shared" si="10"/>
        <v>0</v>
      </c>
      <c r="S28" s="167">
        <f t="shared" si="10"/>
        <v>65</v>
      </c>
      <c r="T28" s="167"/>
      <c r="U28" s="167">
        <f t="shared" si="10"/>
        <v>0</v>
      </c>
      <c r="V28" s="167">
        <f t="shared" si="11"/>
        <v>0</v>
      </c>
      <c r="W28" s="167">
        <f t="shared" si="11"/>
        <v>0</v>
      </c>
      <c r="X28" s="167">
        <f t="shared" si="11"/>
        <v>65</v>
      </c>
      <c r="Y28" s="167">
        <f t="shared" si="11"/>
        <v>65</v>
      </c>
      <c r="Z28" s="167">
        <f t="shared" si="11"/>
        <v>0</v>
      </c>
      <c r="AA28" s="167">
        <f t="shared" si="11"/>
        <v>65</v>
      </c>
      <c r="AB28" s="167">
        <f t="shared" si="11"/>
        <v>0</v>
      </c>
      <c r="AC28" s="167">
        <f t="shared" si="11"/>
        <v>65</v>
      </c>
      <c r="AD28" s="167">
        <f t="shared" si="11"/>
        <v>0</v>
      </c>
      <c r="AE28" s="167">
        <f t="shared" si="11"/>
        <v>65</v>
      </c>
      <c r="AF28" s="167">
        <f t="shared" si="11"/>
        <v>0</v>
      </c>
      <c r="AG28" s="167">
        <f t="shared" si="11"/>
        <v>65</v>
      </c>
      <c r="AH28" s="167">
        <f t="shared" si="11"/>
        <v>0</v>
      </c>
      <c r="AI28" s="167">
        <f t="shared" si="11"/>
        <v>65</v>
      </c>
      <c r="AJ28" s="167">
        <f t="shared" si="11"/>
        <v>0</v>
      </c>
      <c r="AK28" s="167">
        <f t="shared" si="11"/>
        <v>65</v>
      </c>
      <c r="AL28" s="167">
        <f t="shared" si="12"/>
        <v>65</v>
      </c>
      <c r="AM28" s="167">
        <f t="shared" si="12"/>
        <v>0</v>
      </c>
      <c r="AN28" s="167">
        <f t="shared" si="12"/>
        <v>65</v>
      </c>
      <c r="AO28" s="167">
        <f t="shared" si="12"/>
        <v>0</v>
      </c>
      <c r="AP28" s="167">
        <f t="shared" si="12"/>
        <v>65</v>
      </c>
      <c r="AQ28" s="167">
        <f t="shared" si="12"/>
        <v>0</v>
      </c>
      <c r="AR28" s="167">
        <f t="shared" si="12"/>
        <v>65</v>
      </c>
      <c r="AS28" s="167">
        <f t="shared" si="12"/>
        <v>0</v>
      </c>
      <c r="AT28" s="167">
        <f t="shared" si="12"/>
        <v>65</v>
      </c>
      <c r="AU28" s="167">
        <f t="shared" si="12"/>
        <v>0</v>
      </c>
      <c r="AV28" s="167">
        <f t="shared" si="12"/>
        <v>65</v>
      </c>
      <c r="AW28" s="168"/>
    </row>
    <row r="29" spans="1:49" ht="15.75" hidden="1" outlineLevel="3" x14ac:dyDescent="0.2">
      <c r="A29" s="165" t="s">
        <v>0</v>
      </c>
      <c r="B29" s="165" t="s">
        <v>21</v>
      </c>
      <c r="C29" s="165" t="s">
        <v>10</v>
      </c>
      <c r="D29" s="165"/>
      <c r="E29" s="166" t="s">
        <v>59</v>
      </c>
      <c r="F29" s="167">
        <f t="shared" si="10"/>
        <v>65</v>
      </c>
      <c r="G29" s="167">
        <f t="shared" si="10"/>
        <v>0</v>
      </c>
      <c r="H29" s="167">
        <f t="shared" si="10"/>
        <v>65</v>
      </c>
      <c r="I29" s="167">
        <f t="shared" si="10"/>
        <v>0</v>
      </c>
      <c r="J29" s="167">
        <f t="shared" si="10"/>
        <v>0</v>
      </c>
      <c r="K29" s="167">
        <f t="shared" si="10"/>
        <v>0</v>
      </c>
      <c r="L29" s="167">
        <f t="shared" si="10"/>
        <v>65</v>
      </c>
      <c r="M29" s="167">
        <f t="shared" si="10"/>
        <v>0</v>
      </c>
      <c r="N29" s="167">
        <f t="shared" si="10"/>
        <v>65</v>
      </c>
      <c r="O29" s="167">
        <f t="shared" si="10"/>
        <v>0</v>
      </c>
      <c r="P29" s="167">
        <f t="shared" si="10"/>
        <v>0</v>
      </c>
      <c r="Q29" s="167">
        <f t="shared" si="10"/>
        <v>65</v>
      </c>
      <c r="R29" s="167">
        <f t="shared" si="10"/>
        <v>0</v>
      </c>
      <c r="S29" s="167">
        <f t="shared" si="10"/>
        <v>65</v>
      </c>
      <c r="T29" s="167"/>
      <c r="U29" s="167">
        <f t="shared" si="10"/>
        <v>0</v>
      </c>
      <c r="V29" s="167">
        <f t="shared" si="11"/>
        <v>0</v>
      </c>
      <c r="W29" s="167">
        <f t="shared" si="11"/>
        <v>0</v>
      </c>
      <c r="X29" s="167">
        <f t="shared" si="11"/>
        <v>65</v>
      </c>
      <c r="Y29" s="167">
        <f t="shared" si="11"/>
        <v>65</v>
      </c>
      <c r="Z29" s="167">
        <f t="shared" si="11"/>
        <v>0</v>
      </c>
      <c r="AA29" s="167">
        <f t="shared" si="11"/>
        <v>65</v>
      </c>
      <c r="AB29" s="167">
        <f t="shared" si="11"/>
        <v>0</v>
      </c>
      <c r="AC29" s="167">
        <f t="shared" si="11"/>
        <v>65</v>
      </c>
      <c r="AD29" s="167">
        <f t="shared" si="11"/>
        <v>0</v>
      </c>
      <c r="AE29" s="167">
        <f t="shared" si="11"/>
        <v>65</v>
      </c>
      <c r="AF29" s="167">
        <f t="shared" si="11"/>
        <v>0</v>
      </c>
      <c r="AG29" s="167">
        <f t="shared" si="11"/>
        <v>65</v>
      </c>
      <c r="AH29" s="167">
        <f t="shared" si="11"/>
        <v>0</v>
      </c>
      <c r="AI29" s="167">
        <f t="shared" si="11"/>
        <v>65</v>
      </c>
      <c r="AJ29" s="167">
        <f t="shared" si="11"/>
        <v>0</v>
      </c>
      <c r="AK29" s="167">
        <f t="shared" si="11"/>
        <v>65</v>
      </c>
      <c r="AL29" s="167">
        <f t="shared" si="12"/>
        <v>65</v>
      </c>
      <c r="AM29" s="167">
        <f t="shared" si="12"/>
        <v>0</v>
      </c>
      <c r="AN29" s="167">
        <f t="shared" si="12"/>
        <v>65</v>
      </c>
      <c r="AO29" s="167">
        <f t="shared" si="12"/>
        <v>0</v>
      </c>
      <c r="AP29" s="167">
        <f t="shared" si="12"/>
        <v>65</v>
      </c>
      <c r="AQ29" s="167">
        <f t="shared" si="12"/>
        <v>0</v>
      </c>
      <c r="AR29" s="167">
        <f t="shared" si="12"/>
        <v>65</v>
      </c>
      <c r="AS29" s="167">
        <f t="shared" si="12"/>
        <v>0</v>
      </c>
      <c r="AT29" s="167">
        <f t="shared" si="12"/>
        <v>65</v>
      </c>
      <c r="AU29" s="167">
        <f t="shared" si="12"/>
        <v>0</v>
      </c>
      <c r="AV29" s="167">
        <f t="shared" si="12"/>
        <v>65</v>
      </c>
      <c r="AW29" s="168"/>
    </row>
    <row r="30" spans="1:49" ht="31.5" hidden="1" outlineLevel="7" x14ac:dyDescent="0.2">
      <c r="A30" s="170" t="s">
        <v>0</v>
      </c>
      <c r="B30" s="170" t="s">
        <v>21</v>
      </c>
      <c r="C30" s="170" t="s">
        <v>10</v>
      </c>
      <c r="D30" s="170" t="s">
        <v>11</v>
      </c>
      <c r="E30" s="171" t="s">
        <v>12</v>
      </c>
      <c r="F30" s="172">
        <v>65</v>
      </c>
      <c r="G30" s="172"/>
      <c r="H30" s="172">
        <f>SUM(F30:G30)</f>
        <v>65</v>
      </c>
      <c r="I30" s="172"/>
      <c r="J30" s="172"/>
      <c r="K30" s="172"/>
      <c r="L30" s="172">
        <f>SUM(H30:K30)</f>
        <v>65</v>
      </c>
      <c r="M30" s="172"/>
      <c r="N30" s="172">
        <f>SUM(L30:M30)</f>
        <v>65</v>
      </c>
      <c r="O30" s="172"/>
      <c r="P30" s="172"/>
      <c r="Q30" s="172">
        <f>SUM(N30:P30)</f>
        <v>65</v>
      </c>
      <c r="R30" s="172"/>
      <c r="S30" s="172">
        <f>SUM(Q30:R30)</f>
        <v>65</v>
      </c>
      <c r="T30" s="172"/>
      <c r="U30" s="172"/>
      <c r="V30" s="172"/>
      <c r="W30" s="172"/>
      <c r="X30" s="172">
        <f>SUM(S30:W30)</f>
        <v>65</v>
      </c>
      <c r="Y30" s="172">
        <v>65</v>
      </c>
      <c r="Z30" s="172"/>
      <c r="AA30" s="172">
        <f>SUM(Y30:Z30)</f>
        <v>65</v>
      </c>
      <c r="AB30" s="172"/>
      <c r="AC30" s="172">
        <f>SUM(AA30:AB30)</f>
        <v>65</v>
      </c>
      <c r="AD30" s="172"/>
      <c r="AE30" s="172">
        <f>SUM(AC30:AD30)</f>
        <v>65</v>
      </c>
      <c r="AF30" s="172"/>
      <c r="AG30" s="172">
        <f>SUM(AE30:AF30)</f>
        <v>65</v>
      </c>
      <c r="AH30" s="172"/>
      <c r="AI30" s="172">
        <f>SUM(AG30:AH30)</f>
        <v>65</v>
      </c>
      <c r="AJ30" s="172"/>
      <c r="AK30" s="172">
        <f>SUM(AI30:AJ30)</f>
        <v>65</v>
      </c>
      <c r="AL30" s="172">
        <v>65</v>
      </c>
      <c r="AM30" s="172"/>
      <c r="AN30" s="172">
        <f>SUM(AL30:AM30)</f>
        <v>65</v>
      </c>
      <c r="AO30" s="172"/>
      <c r="AP30" s="172">
        <f>SUM(AN30:AO30)</f>
        <v>65</v>
      </c>
      <c r="AQ30" s="172"/>
      <c r="AR30" s="172">
        <f>SUM(AP30:AQ30)</f>
        <v>65</v>
      </c>
      <c r="AS30" s="172"/>
      <c r="AT30" s="172">
        <f>SUM(AR30:AS30)</f>
        <v>65</v>
      </c>
      <c r="AU30" s="172"/>
      <c r="AV30" s="172">
        <f>SUM(AT30:AU30)</f>
        <v>65</v>
      </c>
      <c r="AW30" s="168"/>
    </row>
    <row r="31" spans="1:49" ht="15.75" hidden="1" outlineLevel="7" x14ac:dyDescent="0.2">
      <c r="A31" s="170"/>
      <c r="B31" s="170"/>
      <c r="C31" s="170"/>
      <c r="D31" s="170"/>
      <c r="E31" s="171"/>
      <c r="F31" s="172"/>
      <c r="G31" s="172"/>
      <c r="H31" s="172"/>
      <c r="I31" s="172"/>
      <c r="J31" s="172"/>
      <c r="K31" s="172"/>
      <c r="L31" s="172"/>
      <c r="M31" s="172"/>
      <c r="N31" s="172"/>
      <c r="O31" s="172"/>
      <c r="P31" s="172"/>
      <c r="Q31" s="172"/>
      <c r="R31" s="172"/>
      <c r="S31" s="172"/>
      <c r="T31" s="172"/>
      <c r="U31" s="172"/>
      <c r="V31" s="172"/>
      <c r="W31" s="172"/>
      <c r="X31" s="172"/>
      <c r="Y31" s="172"/>
      <c r="Z31" s="172"/>
      <c r="AA31" s="172"/>
      <c r="AB31" s="172"/>
      <c r="AC31" s="172"/>
      <c r="AD31" s="172"/>
      <c r="AE31" s="172"/>
      <c r="AF31" s="172"/>
      <c r="AG31" s="172"/>
      <c r="AH31" s="172"/>
      <c r="AI31" s="172"/>
      <c r="AJ31" s="172"/>
      <c r="AK31" s="172"/>
      <c r="AL31" s="172"/>
      <c r="AM31" s="172"/>
      <c r="AN31" s="172"/>
      <c r="AO31" s="172"/>
      <c r="AP31" s="172"/>
      <c r="AQ31" s="172"/>
      <c r="AR31" s="172"/>
      <c r="AS31" s="172"/>
      <c r="AT31" s="172"/>
      <c r="AU31" s="172"/>
      <c r="AV31" s="172"/>
      <c r="AW31" s="168"/>
    </row>
    <row r="32" spans="1:49" ht="15.75" hidden="1" x14ac:dyDescent="0.2">
      <c r="A32" s="165" t="s">
        <v>23</v>
      </c>
      <c r="B32" s="165"/>
      <c r="C32" s="165"/>
      <c r="D32" s="165"/>
      <c r="E32" s="166" t="s">
        <v>24</v>
      </c>
      <c r="F32" s="167">
        <f t="shared" ref="F32:AV32" si="13">F33+F50</f>
        <v>10936.199999999999</v>
      </c>
      <c r="G32" s="167">
        <f t="shared" si="13"/>
        <v>0</v>
      </c>
      <c r="H32" s="167">
        <f t="shared" si="13"/>
        <v>10936.199999999999</v>
      </c>
      <c r="I32" s="167">
        <f t="shared" si="13"/>
        <v>0</v>
      </c>
      <c r="J32" s="167">
        <f t="shared" si="13"/>
        <v>0</v>
      </c>
      <c r="K32" s="167">
        <f t="shared" si="13"/>
        <v>0</v>
      </c>
      <c r="L32" s="167">
        <f t="shared" si="13"/>
        <v>10936.199999999999</v>
      </c>
      <c r="M32" s="167">
        <f t="shared" si="13"/>
        <v>0</v>
      </c>
      <c r="N32" s="167">
        <f t="shared" si="13"/>
        <v>10936.199999999999</v>
      </c>
      <c r="O32" s="167">
        <f t="shared" si="13"/>
        <v>0</v>
      </c>
      <c r="P32" s="167">
        <f t="shared" si="13"/>
        <v>0</v>
      </c>
      <c r="Q32" s="167">
        <f t="shared" si="13"/>
        <v>10936.199999999999</v>
      </c>
      <c r="R32" s="167">
        <f t="shared" si="13"/>
        <v>0</v>
      </c>
      <c r="S32" s="167">
        <f t="shared" si="13"/>
        <v>10936.199999999999</v>
      </c>
      <c r="T32" s="167"/>
      <c r="U32" s="167">
        <f t="shared" si="13"/>
        <v>0</v>
      </c>
      <c r="V32" s="167">
        <f t="shared" si="13"/>
        <v>0</v>
      </c>
      <c r="W32" s="167">
        <f t="shared" si="13"/>
        <v>0</v>
      </c>
      <c r="X32" s="167">
        <f t="shared" si="13"/>
        <v>10936.199999999999</v>
      </c>
      <c r="Y32" s="167">
        <f t="shared" si="13"/>
        <v>10737.1</v>
      </c>
      <c r="Z32" s="167">
        <f t="shared" si="13"/>
        <v>0</v>
      </c>
      <c r="AA32" s="167">
        <f t="shared" si="13"/>
        <v>10737.1</v>
      </c>
      <c r="AB32" s="167">
        <f t="shared" si="13"/>
        <v>0</v>
      </c>
      <c r="AC32" s="167">
        <f t="shared" si="13"/>
        <v>10737.1</v>
      </c>
      <c r="AD32" s="167">
        <f t="shared" si="13"/>
        <v>0</v>
      </c>
      <c r="AE32" s="167">
        <f t="shared" si="13"/>
        <v>10737.1</v>
      </c>
      <c r="AF32" s="167">
        <f t="shared" si="13"/>
        <v>0</v>
      </c>
      <c r="AG32" s="167">
        <f t="shared" si="13"/>
        <v>10737.1</v>
      </c>
      <c r="AH32" s="167">
        <f t="shared" si="13"/>
        <v>0</v>
      </c>
      <c r="AI32" s="167">
        <f t="shared" si="13"/>
        <v>10737.1</v>
      </c>
      <c r="AJ32" s="167">
        <f t="shared" si="13"/>
        <v>0</v>
      </c>
      <c r="AK32" s="167">
        <f t="shared" si="13"/>
        <v>10737.1</v>
      </c>
      <c r="AL32" s="167">
        <f t="shared" si="13"/>
        <v>10737.1</v>
      </c>
      <c r="AM32" s="167">
        <f t="shared" si="13"/>
        <v>0</v>
      </c>
      <c r="AN32" s="167">
        <f t="shared" si="13"/>
        <v>10737.1</v>
      </c>
      <c r="AO32" s="167">
        <f t="shared" si="13"/>
        <v>0</v>
      </c>
      <c r="AP32" s="167">
        <f t="shared" si="13"/>
        <v>10737.1</v>
      </c>
      <c r="AQ32" s="167">
        <f t="shared" si="13"/>
        <v>0</v>
      </c>
      <c r="AR32" s="167">
        <f t="shared" si="13"/>
        <v>10737.1</v>
      </c>
      <c r="AS32" s="167">
        <f t="shared" si="13"/>
        <v>0</v>
      </c>
      <c r="AT32" s="167">
        <f t="shared" si="13"/>
        <v>10737.1</v>
      </c>
      <c r="AU32" s="167">
        <f t="shared" si="13"/>
        <v>0</v>
      </c>
      <c r="AV32" s="167">
        <f t="shared" si="13"/>
        <v>10737.1</v>
      </c>
      <c r="AW32" s="168"/>
    </row>
    <row r="33" spans="1:49" ht="15.75" hidden="1" x14ac:dyDescent="0.2">
      <c r="A33" s="165" t="s">
        <v>23</v>
      </c>
      <c r="B33" s="165" t="s">
        <v>552</v>
      </c>
      <c r="C33" s="165"/>
      <c r="D33" s="165"/>
      <c r="E33" s="8" t="s">
        <v>536</v>
      </c>
      <c r="F33" s="167">
        <f t="shared" ref="F33:AV33" si="14">F34+F46</f>
        <v>10831.8</v>
      </c>
      <c r="G33" s="167">
        <f t="shared" si="14"/>
        <v>0</v>
      </c>
      <c r="H33" s="167">
        <f t="shared" si="14"/>
        <v>10831.8</v>
      </c>
      <c r="I33" s="167">
        <f t="shared" si="14"/>
        <v>0</v>
      </c>
      <c r="J33" s="167">
        <f t="shared" si="14"/>
        <v>0</v>
      </c>
      <c r="K33" s="167">
        <f t="shared" si="14"/>
        <v>0</v>
      </c>
      <c r="L33" s="167">
        <f t="shared" si="14"/>
        <v>10831.8</v>
      </c>
      <c r="M33" s="167">
        <f t="shared" si="14"/>
        <v>0</v>
      </c>
      <c r="N33" s="167">
        <f t="shared" si="14"/>
        <v>10831.8</v>
      </c>
      <c r="O33" s="167">
        <f t="shared" si="14"/>
        <v>0</v>
      </c>
      <c r="P33" s="167">
        <f t="shared" si="14"/>
        <v>0</v>
      </c>
      <c r="Q33" s="167">
        <f t="shared" si="14"/>
        <v>10831.8</v>
      </c>
      <c r="R33" s="167">
        <f t="shared" si="14"/>
        <v>0</v>
      </c>
      <c r="S33" s="167">
        <f t="shared" si="14"/>
        <v>10831.8</v>
      </c>
      <c r="T33" s="167"/>
      <c r="U33" s="167">
        <f t="shared" si="14"/>
        <v>0</v>
      </c>
      <c r="V33" s="167">
        <f t="shared" si="14"/>
        <v>0</v>
      </c>
      <c r="W33" s="167">
        <f t="shared" si="14"/>
        <v>0</v>
      </c>
      <c r="X33" s="167">
        <f t="shared" si="14"/>
        <v>10831.8</v>
      </c>
      <c r="Y33" s="167">
        <f t="shared" si="14"/>
        <v>10632.7</v>
      </c>
      <c r="Z33" s="167">
        <f t="shared" si="14"/>
        <v>0</v>
      </c>
      <c r="AA33" s="167">
        <f t="shared" si="14"/>
        <v>10632.7</v>
      </c>
      <c r="AB33" s="167">
        <f t="shared" si="14"/>
        <v>0</v>
      </c>
      <c r="AC33" s="167">
        <f t="shared" si="14"/>
        <v>10632.7</v>
      </c>
      <c r="AD33" s="167">
        <f t="shared" si="14"/>
        <v>0</v>
      </c>
      <c r="AE33" s="167">
        <f t="shared" si="14"/>
        <v>10632.7</v>
      </c>
      <c r="AF33" s="167">
        <f t="shared" si="14"/>
        <v>0</v>
      </c>
      <c r="AG33" s="167">
        <f t="shared" si="14"/>
        <v>10632.7</v>
      </c>
      <c r="AH33" s="167">
        <f t="shared" si="14"/>
        <v>0</v>
      </c>
      <c r="AI33" s="167">
        <f t="shared" si="14"/>
        <v>10632.7</v>
      </c>
      <c r="AJ33" s="167">
        <f t="shared" si="14"/>
        <v>0</v>
      </c>
      <c r="AK33" s="167">
        <f t="shared" si="14"/>
        <v>10632.7</v>
      </c>
      <c r="AL33" s="167">
        <f t="shared" si="14"/>
        <v>10632.7</v>
      </c>
      <c r="AM33" s="167">
        <f t="shared" si="14"/>
        <v>0</v>
      </c>
      <c r="AN33" s="167">
        <f t="shared" si="14"/>
        <v>10632.7</v>
      </c>
      <c r="AO33" s="167">
        <f t="shared" si="14"/>
        <v>0</v>
      </c>
      <c r="AP33" s="167">
        <f t="shared" si="14"/>
        <v>10632.7</v>
      </c>
      <c r="AQ33" s="167">
        <f t="shared" si="14"/>
        <v>0</v>
      </c>
      <c r="AR33" s="167">
        <f t="shared" si="14"/>
        <v>10632.7</v>
      </c>
      <c r="AS33" s="167">
        <f t="shared" si="14"/>
        <v>0</v>
      </c>
      <c r="AT33" s="167">
        <f t="shared" si="14"/>
        <v>10632.7</v>
      </c>
      <c r="AU33" s="167">
        <f t="shared" si="14"/>
        <v>0</v>
      </c>
      <c r="AV33" s="167">
        <f t="shared" si="14"/>
        <v>10632.7</v>
      </c>
      <c r="AW33" s="168"/>
    </row>
    <row r="34" spans="1:49" ht="47.25" hidden="1" outlineLevel="1" x14ac:dyDescent="0.2">
      <c r="A34" s="165" t="s">
        <v>23</v>
      </c>
      <c r="B34" s="165" t="s">
        <v>25</v>
      </c>
      <c r="C34" s="165"/>
      <c r="D34" s="165"/>
      <c r="E34" s="166" t="s">
        <v>26</v>
      </c>
      <c r="F34" s="167">
        <f t="shared" ref="F34:AV34" si="15">F35</f>
        <v>9685.7999999999993</v>
      </c>
      <c r="G34" s="167">
        <f t="shared" si="15"/>
        <v>0</v>
      </c>
      <c r="H34" s="167">
        <f t="shared" si="15"/>
        <v>9685.7999999999993</v>
      </c>
      <c r="I34" s="167">
        <f t="shared" si="15"/>
        <v>0</v>
      </c>
      <c r="J34" s="167">
        <f t="shared" si="15"/>
        <v>0</v>
      </c>
      <c r="K34" s="167">
        <f t="shared" si="15"/>
        <v>0</v>
      </c>
      <c r="L34" s="167">
        <f t="shared" si="15"/>
        <v>9685.7999999999993</v>
      </c>
      <c r="M34" s="167">
        <f t="shared" si="15"/>
        <v>0</v>
      </c>
      <c r="N34" s="167">
        <f t="shared" si="15"/>
        <v>9685.7999999999993</v>
      </c>
      <c r="O34" s="167">
        <f t="shared" si="15"/>
        <v>0</v>
      </c>
      <c r="P34" s="167">
        <f t="shared" si="15"/>
        <v>0</v>
      </c>
      <c r="Q34" s="167">
        <f t="shared" si="15"/>
        <v>9685.7999999999993</v>
      </c>
      <c r="R34" s="167">
        <f t="shared" si="15"/>
        <v>0</v>
      </c>
      <c r="S34" s="167">
        <f t="shared" si="15"/>
        <v>9685.7999999999993</v>
      </c>
      <c r="T34" s="167"/>
      <c r="U34" s="167">
        <f t="shared" si="15"/>
        <v>0</v>
      </c>
      <c r="V34" s="167">
        <f t="shared" si="15"/>
        <v>0</v>
      </c>
      <c r="W34" s="167">
        <f t="shared" si="15"/>
        <v>0</v>
      </c>
      <c r="X34" s="167">
        <f t="shared" si="15"/>
        <v>9685.7999999999993</v>
      </c>
      <c r="Y34" s="167">
        <f t="shared" si="15"/>
        <v>9486.7000000000007</v>
      </c>
      <c r="Z34" s="167">
        <f t="shared" si="15"/>
        <v>0</v>
      </c>
      <c r="AA34" s="167">
        <f t="shared" si="15"/>
        <v>9486.7000000000007</v>
      </c>
      <c r="AB34" s="167">
        <f t="shared" si="15"/>
        <v>0</v>
      </c>
      <c r="AC34" s="167">
        <f t="shared" si="15"/>
        <v>9486.7000000000007</v>
      </c>
      <c r="AD34" s="167">
        <f t="shared" si="15"/>
        <v>0</v>
      </c>
      <c r="AE34" s="167">
        <f t="shared" si="15"/>
        <v>9486.7000000000007</v>
      </c>
      <c r="AF34" s="167">
        <f t="shared" si="15"/>
        <v>0</v>
      </c>
      <c r="AG34" s="167">
        <f t="shared" si="15"/>
        <v>9486.7000000000007</v>
      </c>
      <c r="AH34" s="167">
        <f t="shared" si="15"/>
        <v>0</v>
      </c>
      <c r="AI34" s="167">
        <f t="shared" si="15"/>
        <v>9486.7000000000007</v>
      </c>
      <c r="AJ34" s="167">
        <f t="shared" si="15"/>
        <v>0</v>
      </c>
      <c r="AK34" s="167">
        <f t="shared" si="15"/>
        <v>9486.7000000000007</v>
      </c>
      <c r="AL34" s="167">
        <f t="shared" si="15"/>
        <v>9486.7000000000007</v>
      </c>
      <c r="AM34" s="167">
        <f t="shared" si="15"/>
        <v>0</v>
      </c>
      <c r="AN34" s="167">
        <f t="shared" si="15"/>
        <v>9486.7000000000007</v>
      </c>
      <c r="AO34" s="167">
        <f t="shared" si="15"/>
        <v>0</v>
      </c>
      <c r="AP34" s="167">
        <f t="shared" si="15"/>
        <v>9486.7000000000007</v>
      </c>
      <c r="AQ34" s="167">
        <f t="shared" si="15"/>
        <v>0</v>
      </c>
      <c r="AR34" s="167">
        <f t="shared" si="15"/>
        <v>9486.7000000000007</v>
      </c>
      <c r="AS34" s="167">
        <f t="shared" si="15"/>
        <v>0</v>
      </c>
      <c r="AT34" s="167">
        <f t="shared" si="15"/>
        <v>9486.7000000000007</v>
      </c>
      <c r="AU34" s="167">
        <f t="shared" si="15"/>
        <v>0</v>
      </c>
      <c r="AV34" s="167">
        <f t="shared" si="15"/>
        <v>9486.7000000000007</v>
      </c>
      <c r="AW34" s="168"/>
    </row>
    <row r="35" spans="1:49" ht="15.75" hidden="1" outlineLevel="2" x14ac:dyDescent="0.2">
      <c r="A35" s="165" t="s">
        <v>23</v>
      </c>
      <c r="B35" s="165" t="s">
        <v>25</v>
      </c>
      <c r="C35" s="165" t="s">
        <v>4</v>
      </c>
      <c r="D35" s="165"/>
      <c r="E35" s="166" t="s">
        <v>5</v>
      </c>
      <c r="F35" s="167">
        <f t="shared" ref="F35:AV35" si="16">F36+F40+F42+F44</f>
        <v>9685.7999999999993</v>
      </c>
      <c r="G35" s="167">
        <f t="shared" si="16"/>
        <v>0</v>
      </c>
      <c r="H35" s="167">
        <f t="shared" si="16"/>
        <v>9685.7999999999993</v>
      </c>
      <c r="I35" s="167">
        <f t="shared" si="16"/>
        <v>0</v>
      </c>
      <c r="J35" s="167">
        <f t="shared" si="16"/>
        <v>0</v>
      </c>
      <c r="K35" s="167">
        <f t="shared" si="16"/>
        <v>0</v>
      </c>
      <c r="L35" s="167">
        <f t="shared" si="16"/>
        <v>9685.7999999999993</v>
      </c>
      <c r="M35" s="167">
        <f t="shared" si="16"/>
        <v>0</v>
      </c>
      <c r="N35" s="167">
        <f t="shared" si="16"/>
        <v>9685.7999999999993</v>
      </c>
      <c r="O35" s="167">
        <f t="shared" si="16"/>
        <v>0</v>
      </c>
      <c r="P35" s="167">
        <f t="shared" si="16"/>
        <v>0</v>
      </c>
      <c r="Q35" s="167">
        <f t="shared" si="16"/>
        <v>9685.7999999999993</v>
      </c>
      <c r="R35" s="167">
        <f t="shared" si="16"/>
        <v>0</v>
      </c>
      <c r="S35" s="167">
        <f t="shared" si="16"/>
        <v>9685.7999999999993</v>
      </c>
      <c r="T35" s="167"/>
      <c r="U35" s="167">
        <f t="shared" si="16"/>
        <v>0</v>
      </c>
      <c r="V35" s="167">
        <f t="shared" si="16"/>
        <v>0</v>
      </c>
      <c r="W35" s="167">
        <f t="shared" si="16"/>
        <v>0</v>
      </c>
      <c r="X35" s="167">
        <f t="shared" si="16"/>
        <v>9685.7999999999993</v>
      </c>
      <c r="Y35" s="167">
        <f t="shared" si="16"/>
        <v>9486.7000000000007</v>
      </c>
      <c r="Z35" s="167">
        <f t="shared" si="16"/>
        <v>0</v>
      </c>
      <c r="AA35" s="167">
        <f t="shared" si="16"/>
        <v>9486.7000000000007</v>
      </c>
      <c r="AB35" s="167">
        <f t="shared" si="16"/>
        <v>0</v>
      </c>
      <c r="AC35" s="167">
        <f t="shared" si="16"/>
        <v>9486.7000000000007</v>
      </c>
      <c r="AD35" s="167">
        <f t="shared" si="16"/>
        <v>0</v>
      </c>
      <c r="AE35" s="167">
        <f t="shared" si="16"/>
        <v>9486.7000000000007</v>
      </c>
      <c r="AF35" s="167">
        <f t="shared" si="16"/>
        <v>0</v>
      </c>
      <c r="AG35" s="167">
        <f t="shared" si="16"/>
        <v>9486.7000000000007</v>
      </c>
      <c r="AH35" s="167">
        <f t="shared" si="16"/>
        <v>0</v>
      </c>
      <c r="AI35" s="167">
        <f t="shared" si="16"/>
        <v>9486.7000000000007</v>
      </c>
      <c r="AJ35" s="167">
        <f t="shared" si="16"/>
        <v>0</v>
      </c>
      <c r="AK35" s="167">
        <f t="shared" si="16"/>
        <v>9486.7000000000007</v>
      </c>
      <c r="AL35" s="167">
        <f t="shared" si="16"/>
        <v>9486.7000000000007</v>
      </c>
      <c r="AM35" s="167">
        <f t="shared" si="16"/>
        <v>0</v>
      </c>
      <c r="AN35" s="167">
        <f t="shared" si="16"/>
        <v>9486.7000000000007</v>
      </c>
      <c r="AO35" s="167">
        <f t="shared" si="16"/>
        <v>0</v>
      </c>
      <c r="AP35" s="167">
        <f t="shared" si="16"/>
        <v>9486.7000000000007</v>
      </c>
      <c r="AQ35" s="167">
        <f t="shared" si="16"/>
        <v>0</v>
      </c>
      <c r="AR35" s="167">
        <f t="shared" si="16"/>
        <v>9486.7000000000007</v>
      </c>
      <c r="AS35" s="167">
        <f t="shared" si="16"/>
        <v>0</v>
      </c>
      <c r="AT35" s="167">
        <f t="shared" si="16"/>
        <v>9486.7000000000007</v>
      </c>
      <c r="AU35" s="167">
        <f t="shared" si="16"/>
        <v>0</v>
      </c>
      <c r="AV35" s="167">
        <f t="shared" si="16"/>
        <v>9486.7000000000007</v>
      </c>
      <c r="AW35" s="168"/>
    </row>
    <row r="36" spans="1:49" ht="15.75" hidden="1" outlineLevel="3" x14ac:dyDescent="0.2">
      <c r="A36" s="165" t="s">
        <v>23</v>
      </c>
      <c r="B36" s="165" t="s">
        <v>25</v>
      </c>
      <c r="C36" s="165" t="s">
        <v>10</v>
      </c>
      <c r="D36" s="165"/>
      <c r="E36" s="166" t="s">
        <v>59</v>
      </c>
      <c r="F36" s="167">
        <f t="shared" ref="F36:AV36" si="17">F37+F38+F39</f>
        <v>4923.2</v>
      </c>
      <c r="G36" s="167">
        <f t="shared" si="17"/>
        <v>0</v>
      </c>
      <c r="H36" s="167">
        <f t="shared" si="17"/>
        <v>4923.2</v>
      </c>
      <c r="I36" s="167">
        <f t="shared" si="17"/>
        <v>0</v>
      </c>
      <c r="J36" s="167">
        <f t="shared" si="17"/>
        <v>0</v>
      </c>
      <c r="K36" s="167">
        <f t="shared" si="17"/>
        <v>0</v>
      </c>
      <c r="L36" s="167">
        <f t="shared" si="17"/>
        <v>4923.2</v>
      </c>
      <c r="M36" s="167">
        <f t="shared" si="17"/>
        <v>0</v>
      </c>
      <c r="N36" s="167">
        <f t="shared" si="17"/>
        <v>4923.2</v>
      </c>
      <c r="O36" s="167">
        <f t="shared" si="17"/>
        <v>0</v>
      </c>
      <c r="P36" s="167">
        <f t="shared" si="17"/>
        <v>0</v>
      </c>
      <c r="Q36" s="167">
        <f t="shared" si="17"/>
        <v>4923.2</v>
      </c>
      <c r="R36" s="167">
        <f t="shared" si="17"/>
        <v>0</v>
      </c>
      <c r="S36" s="167">
        <f t="shared" si="17"/>
        <v>4923.2</v>
      </c>
      <c r="T36" s="167"/>
      <c r="U36" s="167">
        <f t="shared" si="17"/>
        <v>0</v>
      </c>
      <c r="V36" s="167">
        <f t="shared" si="17"/>
        <v>0</v>
      </c>
      <c r="W36" s="167">
        <f t="shared" si="17"/>
        <v>0</v>
      </c>
      <c r="X36" s="167">
        <f t="shared" si="17"/>
        <v>4923.2</v>
      </c>
      <c r="Y36" s="167">
        <f t="shared" si="17"/>
        <v>4724.1000000000004</v>
      </c>
      <c r="Z36" s="167">
        <f t="shared" si="17"/>
        <v>0</v>
      </c>
      <c r="AA36" s="167">
        <f t="shared" si="17"/>
        <v>4724.1000000000004</v>
      </c>
      <c r="AB36" s="167">
        <f t="shared" si="17"/>
        <v>0</v>
      </c>
      <c r="AC36" s="167">
        <f t="shared" si="17"/>
        <v>4724.1000000000004</v>
      </c>
      <c r="AD36" s="167">
        <f t="shared" si="17"/>
        <v>0</v>
      </c>
      <c r="AE36" s="167">
        <f t="shared" si="17"/>
        <v>4724.1000000000004</v>
      </c>
      <c r="AF36" s="167">
        <f t="shared" si="17"/>
        <v>0</v>
      </c>
      <c r="AG36" s="167">
        <f t="shared" si="17"/>
        <v>4724.1000000000004</v>
      </c>
      <c r="AH36" s="167">
        <f t="shared" si="17"/>
        <v>0</v>
      </c>
      <c r="AI36" s="167">
        <f t="shared" si="17"/>
        <v>4724.1000000000004</v>
      </c>
      <c r="AJ36" s="167">
        <f t="shared" si="17"/>
        <v>0</v>
      </c>
      <c r="AK36" s="167">
        <f t="shared" si="17"/>
        <v>4724.1000000000004</v>
      </c>
      <c r="AL36" s="167">
        <f t="shared" si="17"/>
        <v>4724.1000000000004</v>
      </c>
      <c r="AM36" s="167">
        <f t="shared" si="17"/>
        <v>0</v>
      </c>
      <c r="AN36" s="167">
        <f t="shared" si="17"/>
        <v>4724.1000000000004</v>
      </c>
      <c r="AO36" s="167">
        <f t="shared" si="17"/>
        <v>0</v>
      </c>
      <c r="AP36" s="167">
        <f t="shared" si="17"/>
        <v>4724.1000000000004</v>
      </c>
      <c r="AQ36" s="167">
        <f t="shared" si="17"/>
        <v>0</v>
      </c>
      <c r="AR36" s="167">
        <f t="shared" si="17"/>
        <v>4724.1000000000004</v>
      </c>
      <c r="AS36" s="167">
        <f t="shared" si="17"/>
        <v>0</v>
      </c>
      <c r="AT36" s="167">
        <f t="shared" si="17"/>
        <v>4724.1000000000004</v>
      </c>
      <c r="AU36" s="167">
        <f t="shared" si="17"/>
        <v>0</v>
      </c>
      <c r="AV36" s="167">
        <f t="shared" si="17"/>
        <v>4724.1000000000004</v>
      </c>
      <c r="AW36" s="168"/>
    </row>
    <row r="37" spans="1:49" ht="63" hidden="1" outlineLevel="7" x14ac:dyDescent="0.2">
      <c r="A37" s="170" t="s">
        <v>23</v>
      </c>
      <c r="B37" s="170" t="s">
        <v>25</v>
      </c>
      <c r="C37" s="170" t="s">
        <v>10</v>
      </c>
      <c r="D37" s="170" t="s">
        <v>8</v>
      </c>
      <c r="E37" s="171" t="s">
        <v>9</v>
      </c>
      <c r="F37" s="172">
        <v>3960.5</v>
      </c>
      <c r="G37" s="172"/>
      <c r="H37" s="172">
        <f>SUM(F37:G37)</f>
        <v>3960.5</v>
      </c>
      <c r="I37" s="172"/>
      <c r="J37" s="172"/>
      <c r="K37" s="172"/>
      <c r="L37" s="172">
        <f>SUM(H37:K37)</f>
        <v>3960.5</v>
      </c>
      <c r="M37" s="172"/>
      <c r="N37" s="172">
        <f>SUM(L37:M37)</f>
        <v>3960.5</v>
      </c>
      <c r="O37" s="172"/>
      <c r="P37" s="172"/>
      <c r="Q37" s="172">
        <f>SUM(N37:P37)</f>
        <v>3960.5</v>
      </c>
      <c r="R37" s="172"/>
      <c r="S37" s="172">
        <f>SUM(Q37:R37)</f>
        <v>3960.5</v>
      </c>
      <c r="T37" s="172"/>
      <c r="U37" s="172"/>
      <c r="V37" s="172"/>
      <c r="W37" s="172"/>
      <c r="X37" s="172">
        <f>SUM(S37:W37)</f>
        <v>3960.5</v>
      </c>
      <c r="Y37" s="172">
        <v>3761.4</v>
      </c>
      <c r="Z37" s="172"/>
      <c r="AA37" s="172">
        <f>SUM(Y37:Z37)</f>
        <v>3761.4</v>
      </c>
      <c r="AB37" s="172"/>
      <c r="AC37" s="172">
        <f>SUM(AA37:AB37)</f>
        <v>3761.4</v>
      </c>
      <c r="AD37" s="172"/>
      <c r="AE37" s="172">
        <f>SUM(AC37:AD37)</f>
        <v>3761.4</v>
      </c>
      <c r="AF37" s="172"/>
      <c r="AG37" s="172">
        <f>SUM(AE37:AF37)</f>
        <v>3761.4</v>
      </c>
      <c r="AH37" s="172"/>
      <c r="AI37" s="172">
        <f>SUM(AG37:AH37)</f>
        <v>3761.4</v>
      </c>
      <c r="AJ37" s="172"/>
      <c r="AK37" s="172">
        <f>SUM(AI37:AJ37)</f>
        <v>3761.4</v>
      </c>
      <c r="AL37" s="172">
        <v>3761.4</v>
      </c>
      <c r="AM37" s="172"/>
      <c r="AN37" s="172">
        <f>SUM(AL37:AM37)</f>
        <v>3761.4</v>
      </c>
      <c r="AO37" s="172"/>
      <c r="AP37" s="172">
        <f>SUM(AN37:AO37)</f>
        <v>3761.4</v>
      </c>
      <c r="AQ37" s="172"/>
      <c r="AR37" s="172">
        <f>SUM(AP37:AQ37)</f>
        <v>3761.4</v>
      </c>
      <c r="AS37" s="172"/>
      <c r="AT37" s="172">
        <f>SUM(AR37:AS37)</f>
        <v>3761.4</v>
      </c>
      <c r="AU37" s="172"/>
      <c r="AV37" s="172">
        <f>SUM(AT37:AU37)</f>
        <v>3761.4</v>
      </c>
      <c r="AW37" s="168"/>
    </row>
    <row r="38" spans="1:49" ht="31.5" hidden="1" outlineLevel="7" x14ac:dyDescent="0.2">
      <c r="A38" s="170" t="s">
        <v>23</v>
      </c>
      <c r="B38" s="170" t="s">
        <v>25</v>
      </c>
      <c r="C38" s="170" t="s">
        <v>10</v>
      </c>
      <c r="D38" s="170" t="s">
        <v>11</v>
      </c>
      <c r="E38" s="171" t="s">
        <v>12</v>
      </c>
      <c r="F38" s="172">
        <v>959.9</v>
      </c>
      <c r="G38" s="172"/>
      <c r="H38" s="172">
        <f>SUM(F38:G38)</f>
        <v>959.9</v>
      </c>
      <c r="I38" s="172"/>
      <c r="J38" s="172"/>
      <c r="K38" s="172"/>
      <c r="L38" s="172">
        <f>SUM(H38:K38)</f>
        <v>959.9</v>
      </c>
      <c r="M38" s="172"/>
      <c r="N38" s="172">
        <f>SUM(L38:M38)</f>
        <v>959.9</v>
      </c>
      <c r="O38" s="172"/>
      <c r="P38" s="172"/>
      <c r="Q38" s="172">
        <f>SUM(N38:P38)</f>
        <v>959.9</v>
      </c>
      <c r="R38" s="172"/>
      <c r="S38" s="172">
        <f>SUM(Q38:R38)</f>
        <v>959.9</v>
      </c>
      <c r="T38" s="172"/>
      <c r="U38" s="172"/>
      <c r="V38" s="172"/>
      <c r="W38" s="172"/>
      <c r="X38" s="172">
        <f>SUM(S38:W38)</f>
        <v>959.9</v>
      </c>
      <c r="Y38" s="172">
        <v>959.9</v>
      </c>
      <c r="Z38" s="172"/>
      <c r="AA38" s="172">
        <f>SUM(Y38:Z38)</f>
        <v>959.9</v>
      </c>
      <c r="AB38" s="172"/>
      <c r="AC38" s="172">
        <f>SUM(AA38:AB38)</f>
        <v>959.9</v>
      </c>
      <c r="AD38" s="172"/>
      <c r="AE38" s="172">
        <f>SUM(AC38:AD38)</f>
        <v>959.9</v>
      </c>
      <c r="AF38" s="172"/>
      <c r="AG38" s="172">
        <f>SUM(AE38:AF38)</f>
        <v>959.9</v>
      </c>
      <c r="AH38" s="172"/>
      <c r="AI38" s="172">
        <f>SUM(AG38:AH38)</f>
        <v>959.9</v>
      </c>
      <c r="AJ38" s="172"/>
      <c r="AK38" s="172">
        <f>SUM(AI38:AJ38)</f>
        <v>959.9</v>
      </c>
      <c r="AL38" s="172">
        <v>959.9</v>
      </c>
      <c r="AM38" s="172"/>
      <c r="AN38" s="172">
        <f>SUM(AL38:AM38)</f>
        <v>959.9</v>
      </c>
      <c r="AO38" s="172"/>
      <c r="AP38" s="172">
        <f>SUM(AN38:AO38)</f>
        <v>959.9</v>
      </c>
      <c r="AQ38" s="172"/>
      <c r="AR38" s="172">
        <f>SUM(AP38:AQ38)</f>
        <v>959.9</v>
      </c>
      <c r="AS38" s="172"/>
      <c r="AT38" s="172">
        <f>SUM(AR38:AS38)</f>
        <v>959.9</v>
      </c>
      <c r="AU38" s="172"/>
      <c r="AV38" s="172">
        <f>SUM(AT38:AU38)</f>
        <v>959.9</v>
      </c>
      <c r="AW38" s="168"/>
    </row>
    <row r="39" spans="1:49" ht="15.75" hidden="1" outlineLevel="7" x14ac:dyDescent="0.2">
      <c r="A39" s="170" t="s">
        <v>23</v>
      </c>
      <c r="B39" s="170" t="s">
        <v>25</v>
      </c>
      <c r="C39" s="170" t="s">
        <v>10</v>
      </c>
      <c r="D39" s="170" t="s">
        <v>27</v>
      </c>
      <c r="E39" s="171" t="s">
        <v>28</v>
      </c>
      <c r="F39" s="172">
        <v>2.8</v>
      </c>
      <c r="G39" s="172"/>
      <c r="H39" s="172">
        <f>SUM(F39:G39)</f>
        <v>2.8</v>
      </c>
      <c r="I39" s="172"/>
      <c r="J39" s="172"/>
      <c r="K39" s="172"/>
      <c r="L39" s="172">
        <f>SUM(H39:K39)</f>
        <v>2.8</v>
      </c>
      <c r="M39" s="172"/>
      <c r="N39" s="172">
        <f>SUM(L39:M39)</f>
        <v>2.8</v>
      </c>
      <c r="O39" s="172"/>
      <c r="P39" s="172"/>
      <c r="Q39" s="172">
        <f>SUM(N39:P39)</f>
        <v>2.8</v>
      </c>
      <c r="R39" s="172"/>
      <c r="S39" s="172">
        <f>SUM(Q39:R39)</f>
        <v>2.8</v>
      </c>
      <c r="T39" s="172"/>
      <c r="U39" s="172"/>
      <c r="V39" s="172"/>
      <c r="W39" s="172"/>
      <c r="X39" s="172">
        <f>SUM(S39:W39)</f>
        <v>2.8</v>
      </c>
      <c r="Y39" s="172">
        <v>2.8</v>
      </c>
      <c r="Z39" s="172"/>
      <c r="AA39" s="172">
        <f>SUM(Y39:Z39)</f>
        <v>2.8</v>
      </c>
      <c r="AB39" s="172"/>
      <c r="AC39" s="172">
        <f>SUM(AA39:AB39)</f>
        <v>2.8</v>
      </c>
      <c r="AD39" s="172"/>
      <c r="AE39" s="172">
        <f>SUM(AC39:AD39)</f>
        <v>2.8</v>
      </c>
      <c r="AF39" s="172"/>
      <c r="AG39" s="172">
        <f>SUM(AE39:AF39)</f>
        <v>2.8</v>
      </c>
      <c r="AH39" s="172"/>
      <c r="AI39" s="172">
        <f>SUM(AG39:AH39)</f>
        <v>2.8</v>
      </c>
      <c r="AJ39" s="172"/>
      <c r="AK39" s="172">
        <f>SUM(AI39:AJ39)</f>
        <v>2.8</v>
      </c>
      <c r="AL39" s="172">
        <v>2.8</v>
      </c>
      <c r="AM39" s="172"/>
      <c r="AN39" s="172">
        <f>SUM(AL39:AM39)</f>
        <v>2.8</v>
      </c>
      <c r="AO39" s="172"/>
      <c r="AP39" s="172">
        <f>SUM(AN39:AO39)</f>
        <v>2.8</v>
      </c>
      <c r="AQ39" s="172"/>
      <c r="AR39" s="172">
        <f>SUM(AP39:AQ39)</f>
        <v>2.8</v>
      </c>
      <c r="AS39" s="172"/>
      <c r="AT39" s="172">
        <f>SUM(AR39:AS39)</f>
        <v>2.8</v>
      </c>
      <c r="AU39" s="172"/>
      <c r="AV39" s="172">
        <f>SUM(AT39:AU39)</f>
        <v>2.8</v>
      </c>
      <c r="AW39" s="168"/>
    </row>
    <row r="40" spans="1:49" ht="15.75" hidden="1" outlineLevel="3" x14ac:dyDescent="0.2">
      <c r="A40" s="165" t="s">
        <v>23</v>
      </c>
      <c r="B40" s="165" t="s">
        <v>25</v>
      </c>
      <c r="C40" s="165" t="s">
        <v>29</v>
      </c>
      <c r="D40" s="165"/>
      <c r="E40" s="166" t="s">
        <v>30</v>
      </c>
      <c r="F40" s="167">
        <f t="shared" ref="F40:AV40" si="18">F41</f>
        <v>1978.6</v>
      </c>
      <c r="G40" s="167">
        <f t="shared" si="18"/>
        <v>0</v>
      </c>
      <c r="H40" s="167">
        <f t="shared" si="18"/>
        <v>1978.6</v>
      </c>
      <c r="I40" s="167">
        <f t="shared" si="18"/>
        <v>0</v>
      </c>
      <c r="J40" s="167">
        <f t="shared" si="18"/>
        <v>0</v>
      </c>
      <c r="K40" s="167">
        <f t="shared" si="18"/>
        <v>0</v>
      </c>
      <c r="L40" s="167">
        <f t="shared" si="18"/>
        <v>1978.6</v>
      </c>
      <c r="M40" s="167">
        <f t="shared" si="18"/>
        <v>0</v>
      </c>
      <c r="N40" s="167">
        <f t="shared" si="18"/>
        <v>1978.6</v>
      </c>
      <c r="O40" s="167">
        <f t="shared" si="18"/>
        <v>0</v>
      </c>
      <c r="P40" s="167">
        <f t="shared" si="18"/>
        <v>0</v>
      </c>
      <c r="Q40" s="167">
        <f t="shared" si="18"/>
        <v>1978.6</v>
      </c>
      <c r="R40" s="167">
        <f t="shared" si="18"/>
        <v>0</v>
      </c>
      <c r="S40" s="167">
        <f t="shared" si="18"/>
        <v>1978.6</v>
      </c>
      <c r="T40" s="167"/>
      <c r="U40" s="167">
        <f t="shared" si="18"/>
        <v>0</v>
      </c>
      <c r="V40" s="167">
        <f t="shared" si="18"/>
        <v>0</v>
      </c>
      <c r="W40" s="167">
        <f t="shared" si="18"/>
        <v>0</v>
      </c>
      <c r="X40" s="167">
        <f t="shared" si="18"/>
        <v>1978.6</v>
      </c>
      <c r="Y40" s="167">
        <f t="shared" si="18"/>
        <v>1978.6</v>
      </c>
      <c r="Z40" s="167">
        <f t="shared" si="18"/>
        <v>0</v>
      </c>
      <c r="AA40" s="167">
        <f t="shared" si="18"/>
        <v>1978.6</v>
      </c>
      <c r="AB40" s="167">
        <f t="shared" si="18"/>
        <v>0</v>
      </c>
      <c r="AC40" s="167">
        <f t="shared" si="18"/>
        <v>1978.6</v>
      </c>
      <c r="AD40" s="167">
        <f t="shared" si="18"/>
        <v>0</v>
      </c>
      <c r="AE40" s="167">
        <f t="shared" si="18"/>
        <v>1978.6</v>
      </c>
      <c r="AF40" s="167">
        <f t="shared" si="18"/>
        <v>0</v>
      </c>
      <c r="AG40" s="167">
        <f t="shared" si="18"/>
        <v>1978.6</v>
      </c>
      <c r="AH40" s="167">
        <f t="shared" si="18"/>
        <v>0</v>
      </c>
      <c r="AI40" s="167">
        <f t="shared" si="18"/>
        <v>1978.6</v>
      </c>
      <c r="AJ40" s="167">
        <f t="shared" si="18"/>
        <v>0</v>
      </c>
      <c r="AK40" s="167">
        <f t="shared" si="18"/>
        <v>1978.6</v>
      </c>
      <c r="AL40" s="167">
        <f t="shared" si="18"/>
        <v>1978.6</v>
      </c>
      <c r="AM40" s="167">
        <f t="shared" si="18"/>
        <v>0</v>
      </c>
      <c r="AN40" s="167">
        <f t="shared" si="18"/>
        <v>1978.6</v>
      </c>
      <c r="AO40" s="167">
        <f t="shared" si="18"/>
        <v>0</v>
      </c>
      <c r="AP40" s="167">
        <f t="shared" si="18"/>
        <v>1978.6</v>
      </c>
      <c r="AQ40" s="167">
        <f t="shared" si="18"/>
        <v>0</v>
      </c>
      <c r="AR40" s="167">
        <f t="shared" si="18"/>
        <v>1978.6</v>
      </c>
      <c r="AS40" s="167">
        <f t="shared" si="18"/>
        <v>0</v>
      </c>
      <c r="AT40" s="167">
        <f t="shared" si="18"/>
        <v>1978.6</v>
      </c>
      <c r="AU40" s="167">
        <f t="shared" si="18"/>
        <v>0</v>
      </c>
      <c r="AV40" s="167">
        <f t="shared" si="18"/>
        <v>1978.6</v>
      </c>
      <c r="AW40" s="168"/>
    </row>
    <row r="41" spans="1:49" ht="63" hidden="1" outlineLevel="7" x14ac:dyDescent="0.2">
      <c r="A41" s="170" t="s">
        <v>23</v>
      </c>
      <c r="B41" s="170" t="s">
        <v>25</v>
      </c>
      <c r="C41" s="170" t="s">
        <v>29</v>
      </c>
      <c r="D41" s="170" t="s">
        <v>8</v>
      </c>
      <c r="E41" s="171" t="s">
        <v>9</v>
      </c>
      <c r="F41" s="172">
        <v>1978.6</v>
      </c>
      <c r="G41" s="172"/>
      <c r="H41" s="172">
        <f>SUM(F41:G41)</f>
        <v>1978.6</v>
      </c>
      <c r="I41" s="172"/>
      <c r="J41" s="172"/>
      <c r="K41" s="172"/>
      <c r="L41" s="172">
        <f>SUM(H41:K41)</f>
        <v>1978.6</v>
      </c>
      <c r="M41" s="172"/>
      <c r="N41" s="172">
        <f>SUM(L41:M41)</f>
        <v>1978.6</v>
      </c>
      <c r="O41" s="172"/>
      <c r="P41" s="172"/>
      <c r="Q41" s="172">
        <f>SUM(N41:P41)</f>
        <v>1978.6</v>
      </c>
      <c r="R41" s="172"/>
      <c r="S41" s="172">
        <f>SUM(Q41:R41)</f>
        <v>1978.6</v>
      </c>
      <c r="T41" s="172"/>
      <c r="U41" s="172"/>
      <c r="V41" s="172"/>
      <c r="W41" s="172"/>
      <c r="X41" s="172">
        <f>SUM(S41:W41)</f>
        <v>1978.6</v>
      </c>
      <c r="Y41" s="172">
        <v>1978.6</v>
      </c>
      <c r="Z41" s="172"/>
      <c r="AA41" s="172">
        <f>SUM(Y41:Z41)</f>
        <v>1978.6</v>
      </c>
      <c r="AB41" s="172"/>
      <c r="AC41" s="172">
        <f>SUM(AA41:AB41)</f>
        <v>1978.6</v>
      </c>
      <c r="AD41" s="172"/>
      <c r="AE41" s="172">
        <f>SUM(AC41:AD41)</f>
        <v>1978.6</v>
      </c>
      <c r="AF41" s="172"/>
      <c r="AG41" s="172">
        <f>SUM(AE41:AF41)</f>
        <v>1978.6</v>
      </c>
      <c r="AH41" s="172"/>
      <c r="AI41" s="172">
        <f>SUM(AG41:AH41)</f>
        <v>1978.6</v>
      </c>
      <c r="AJ41" s="172"/>
      <c r="AK41" s="172">
        <f>SUM(AI41:AJ41)</f>
        <v>1978.6</v>
      </c>
      <c r="AL41" s="172">
        <v>1978.6</v>
      </c>
      <c r="AM41" s="172"/>
      <c r="AN41" s="172">
        <f>SUM(AL41:AM41)</f>
        <v>1978.6</v>
      </c>
      <c r="AO41" s="172"/>
      <c r="AP41" s="172">
        <f>SUM(AN41:AO41)</f>
        <v>1978.6</v>
      </c>
      <c r="AQ41" s="172"/>
      <c r="AR41" s="172">
        <f>SUM(AP41:AQ41)</f>
        <v>1978.6</v>
      </c>
      <c r="AS41" s="172"/>
      <c r="AT41" s="172">
        <f>SUM(AR41:AS41)</f>
        <v>1978.6</v>
      </c>
      <c r="AU41" s="172"/>
      <c r="AV41" s="172">
        <f>SUM(AT41:AU41)</f>
        <v>1978.6</v>
      </c>
      <c r="AW41" s="168"/>
    </row>
    <row r="42" spans="1:49" ht="31.5" hidden="1" outlineLevel="3" x14ac:dyDescent="0.2">
      <c r="A42" s="165" t="s">
        <v>23</v>
      </c>
      <c r="B42" s="165" t="s">
        <v>25</v>
      </c>
      <c r="C42" s="165" t="s">
        <v>13</v>
      </c>
      <c r="D42" s="165"/>
      <c r="E42" s="166" t="s">
        <v>14</v>
      </c>
      <c r="F42" s="167">
        <f t="shared" ref="F42:AV42" si="19">F43</f>
        <v>105.6</v>
      </c>
      <c r="G42" s="167">
        <f t="shared" si="19"/>
        <v>0</v>
      </c>
      <c r="H42" s="167">
        <f t="shared" si="19"/>
        <v>105.6</v>
      </c>
      <c r="I42" s="167">
        <f t="shared" si="19"/>
        <v>0</v>
      </c>
      <c r="J42" s="167">
        <f t="shared" si="19"/>
        <v>0</v>
      </c>
      <c r="K42" s="167">
        <f t="shared" si="19"/>
        <v>0</v>
      </c>
      <c r="L42" s="167">
        <f t="shared" si="19"/>
        <v>105.6</v>
      </c>
      <c r="M42" s="167">
        <f t="shared" si="19"/>
        <v>0</v>
      </c>
      <c r="N42" s="167">
        <f t="shared" si="19"/>
        <v>105.6</v>
      </c>
      <c r="O42" s="167">
        <f t="shared" si="19"/>
        <v>0</v>
      </c>
      <c r="P42" s="167">
        <f t="shared" si="19"/>
        <v>0</v>
      </c>
      <c r="Q42" s="167">
        <f t="shared" si="19"/>
        <v>105.6</v>
      </c>
      <c r="R42" s="167">
        <f t="shared" si="19"/>
        <v>0</v>
      </c>
      <c r="S42" s="167">
        <f t="shared" si="19"/>
        <v>105.6</v>
      </c>
      <c r="T42" s="167"/>
      <c r="U42" s="167">
        <f t="shared" si="19"/>
        <v>0</v>
      </c>
      <c r="V42" s="167">
        <f t="shared" si="19"/>
        <v>0</v>
      </c>
      <c r="W42" s="167">
        <f t="shared" si="19"/>
        <v>0</v>
      </c>
      <c r="X42" s="167">
        <f t="shared" si="19"/>
        <v>105.6</v>
      </c>
      <c r="Y42" s="167">
        <f t="shared" si="19"/>
        <v>105.6</v>
      </c>
      <c r="Z42" s="167">
        <f t="shared" si="19"/>
        <v>0</v>
      </c>
      <c r="AA42" s="167">
        <f t="shared" si="19"/>
        <v>105.6</v>
      </c>
      <c r="AB42" s="167">
        <f t="shared" si="19"/>
        <v>0</v>
      </c>
      <c r="AC42" s="167">
        <f t="shared" si="19"/>
        <v>105.6</v>
      </c>
      <c r="AD42" s="167">
        <f t="shared" si="19"/>
        <v>0</v>
      </c>
      <c r="AE42" s="167">
        <f t="shared" si="19"/>
        <v>105.6</v>
      </c>
      <c r="AF42" s="167">
        <f t="shared" si="19"/>
        <v>0</v>
      </c>
      <c r="AG42" s="167">
        <f t="shared" si="19"/>
        <v>105.6</v>
      </c>
      <c r="AH42" s="167">
        <f t="shared" si="19"/>
        <v>0</v>
      </c>
      <c r="AI42" s="167">
        <f t="shared" si="19"/>
        <v>105.6</v>
      </c>
      <c r="AJ42" s="167">
        <f t="shared" si="19"/>
        <v>0</v>
      </c>
      <c r="AK42" s="167">
        <f t="shared" si="19"/>
        <v>105.6</v>
      </c>
      <c r="AL42" s="167">
        <f t="shared" si="19"/>
        <v>105.6</v>
      </c>
      <c r="AM42" s="167">
        <f t="shared" si="19"/>
        <v>0</v>
      </c>
      <c r="AN42" s="167">
        <f t="shared" si="19"/>
        <v>105.6</v>
      </c>
      <c r="AO42" s="167">
        <f t="shared" si="19"/>
        <v>0</v>
      </c>
      <c r="AP42" s="167">
        <f t="shared" si="19"/>
        <v>105.6</v>
      </c>
      <c r="AQ42" s="167">
        <f t="shared" si="19"/>
        <v>0</v>
      </c>
      <c r="AR42" s="167">
        <f t="shared" si="19"/>
        <v>105.6</v>
      </c>
      <c r="AS42" s="167">
        <f t="shared" si="19"/>
        <v>0</v>
      </c>
      <c r="AT42" s="167">
        <f t="shared" si="19"/>
        <v>105.6</v>
      </c>
      <c r="AU42" s="167">
        <f t="shared" si="19"/>
        <v>0</v>
      </c>
      <c r="AV42" s="167">
        <f t="shared" si="19"/>
        <v>105.6</v>
      </c>
      <c r="AW42" s="168"/>
    </row>
    <row r="43" spans="1:49" ht="31.5" hidden="1" outlineLevel="7" x14ac:dyDescent="0.2">
      <c r="A43" s="170" t="s">
        <v>23</v>
      </c>
      <c r="B43" s="170" t="s">
        <v>25</v>
      </c>
      <c r="C43" s="170" t="s">
        <v>13</v>
      </c>
      <c r="D43" s="170" t="s">
        <v>11</v>
      </c>
      <c r="E43" s="171" t="s">
        <v>12</v>
      </c>
      <c r="F43" s="172">
        <v>105.6</v>
      </c>
      <c r="G43" s="172"/>
      <c r="H43" s="172">
        <f>SUM(F43:G43)</f>
        <v>105.6</v>
      </c>
      <c r="I43" s="172"/>
      <c r="J43" s="172"/>
      <c r="K43" s="172"/>
      <c r="L43" s="172">
        <f>SUM(H43:K43)</f>
        <v>105.6</v>
      </c>
      <c r="M43" s="172"/>
      <c r="N43" s="172">
        <f>SUM(L43:M43)</f>
        <v>105.6</v>
      </c>
      <c r="O43" s="172"/>
      <c r="P43" s="172"/>
      <c r="Q43" s="172">
        <f>SUM(N43:P43)</f>
        <v>105.6</v>
      </c>
      <c r="R43" s="172"/>
      <c r="S43" s="172">
        <f>SUM(Q43:R43)</f>
        <v>105.6</v>
      </c>
      <c r="T43" s="172"/>
      <c r="U43" s="172"/>
      <c r="V43" s="172"/>
      <c r="W43" s="172"/>
      <c r="X43" s="172">
        <f>SUM(S43:W43)</f>
        <v>105.6</v>
      </c>
      <c r="Y43" s="172">
        <v>105.6</v>
      </c>
      <c r="Z43" s="172"/>
      <c r="AA43" s="172">
        <f>SUM(Y43:Z43)</f>
        <v>105.6</v>
      </c>
      <c r="AB43" s="172"/>
      <c r="AC43" s="172">
        <f>SUM(AA43:AB43)</f>
        <v>105.6</v>
      </c>
      <c r="AD43" s="172"/>
      <c r="AE43" s="172">
        <f>SUM(AC43:AD43)</f>
        <v>105.6</v>
      </c>
      <c r="AF43" s="172"/>
      <c r="AG43" s="172">
        <f>SUM(AE43:AF43)</f>
        <v>105.6</v>
      </c>
      <c r="AH43" s="172"/>
      <c r="AI43" s="172">
        <f>SUM(AG43:AH43)</f>
        <v>105.6</v>
      </c>
      <c r="AJ43" s="172"/>
      <c r="AK43" s="172">
        <f>SUM(AI43:AJ43)</f>
        <v>105.6</v>
      </c>
      <c r="AL43" s="172">
        <v>105.6</v>
      </c>
      <c r="AM43" s="172"/>
      <c r="AN43" s="172">
        <f>SUM(AL43:AM43)</f>
        <v>105.6</v>
      </c>
      <c r="AO43" s="172"/>
      <c r="AP43" s="172">
        <f>SUM(AN43:AO43)</f>
        <v>105.6</v>
      </c>
      <c r="AQ43" s="172"/>
      <c r="AR43" s="172">
        <f>SUM(AP43:AQ43)</f>
        <v>105.6</v>
      </c>
      <c r="AS43" s="172"/>
      <c r="AT43" s="172">
        <f>SUM(AR43:AS43)</f>
        <v>105.6</v>
      </c>
      <c r="AU43" s="172"/>
      <c r="AV43" s="172">
        <f>SUM(AT43:AU43)</f>
        <v>105.6</v>
      </c>
      <c r="AW43" s="168"/>
    </row>
    <row r="44" spans="1:49" ht="15.75" hidden="1" outlineLevel="3" x14ac:dyDescent="0.2">
      <c r="A44" s="165" t="s">
        <v>23</v>
      </c>
      <c r="B44" s="165" t="s">
        <v>25</v>
      </c>
      <c r="C44" s="165" t="s">
        <v>31</v>
      </c>
      <c r="D44" s="165"/>
      <c r="E44" s="166" t="s">
        <v>32</v>
      </c>
      <c r="F44" s="167">
        <f t="shared" ref="F44:AV44" si="20">F45</f>
        <v>2678.4</v>
      </c>
      <c r="G44" s="167">
        <f t="shared" si="20"/>
        <v>0</v>
      </c>
      <c r="H44" s="167">
        <f t="shared" si="20"/>
        <v>2678.4</v>
      </c>
      <c r="I44" s="167">
        <f t="shared" si="20"/>
        <v>0</v>
      </c>
      <c r="J44" s="167">
        <f t="shared" si="20"/>
        <v>0</v>
      </c>
      <c r="K44" s="167">
        <f t="shared" si="20"/>
        <v>0</v>
      </c>
      <c r="L44" s="167">
        <f t="shared" si="20"/>
        <v>2678.4</v>
      </c>
      <c r="M44" s="167">
        <f t="shared" si="20"/>
        <v>0</v>
      </c>
      <c r="N44" s="167">
        <f t="shared" si="20"/>
        <v>2678.4</v>
      </c>
      <c r="O44" s="167">
        <f t="shared" si="20"/>
        <v>0</v>
      </c>
      <c r="P44" s="167">
        <f t="shared" si="20"/>
        <v>0</v>
      </c>
      <c r="Q44" s="167">
        <f t="shared" si="20"/>
        <v>2678.4</v>
      </c>
      <c r="R44" s="167">
        <f t="shared" si="20"/>
        <v>0</v>
      </c>
      <c r="S44" s="167">
        <f t="shared" si="20"/>
        <v>2678.4</v>
      </c>
      <c r="T44" s="167"/>
      <c r="U44" s="167">
        <f t="shared" si="20"/>
        <v>0</v>
      </c>
      <c r="V44" s="167">
        <f t="shared" si="20"/>
        <v>0</v>
      </c>
      <c r="W44" s="167">
        <f t="shared" si="20"/>
        <v>0</v>
      </c>
      <c r="X44" s="167">
        <f t="shared" si="20"/>
        <v>2678.4</v>
      </c>
      <c r="Y44" s="167">
        <f t="shared" si="20"/>
        <v>2678.4</v>
      </c>
      <c r="Z44" s="167">
        <f t="shared" si="20"/>
        <v>0</v>
      </c>
      <c r="AA44" s="167">
        <f t="shared" si="20"/>
        <v>2678.4</v>
      </c>
      <c r="AB44" s="167">
        <f t="shared" si="20"/>
        <v>0</v>
      </c>
      <c r="AC44" s="167">
        <f t="shared" si="20"/>
        <v>2678.4</v>
      </c>
      <c r="AD44" s="167">
        <f t="shared" si="20"/>
        <v>0</v>
      </c>
      <c r="AE44" s="167">
        <f t="shared" si="20"/>
        <v>2678.4</v>
      </c>
      <c r="AF44" s="167">
        <f t="shared" si="20"/>
        <v>0</v>
      </c>
      <c r="AG44" s="167">
        <f t="shared" si="20"/>
        <v>2678.4</v>
      </c>
      <c r="AH44" s="167">
        <f t="shared" si="20"/>
        <v>0</v>
      </c>
      <c r="AI44" s="167">
        <f t="shared" si="20"/>
        <v>2678.4</v>
      </c>
      <c r="AJ44" s="167">
        <f t="shared" si="20"/>
        <v>0</v>
      </c>
      <c r="AK44" s="167">
        <f t="shared" si="20"/>
        <v>2678.4</v>
      </c>
      <c r="AL44" s="167">
        <f t="shared" si="20"/>
        <v>2678.4</v>
      </c>
      <c r="AM44" s="167">
        <f t="shared" si="20"/>
        <v>0</v>
      </c>
      <c r="AN44" s="167">
        <f t="shared" si="20"/>
        <v>2678.4</v>
      </c>
      <c r="AO44" s="167">
        <f t="shared" si="20"/>
        <v>0</v>
      </c>
      <c r="AP44" s="167">
        <f t="shared" si="20"/>
        <v>2678.4</v>
      </c>
      <c r="AQ44" s="167">
        <f t="shared" si="20"/>
        <v>0</v>
      </c>
      <c r="AR44" s="167">
        <f t="shared" si="20"/>
        <v>2678.4</v>
      </c>
      <c r="AS44" s="167">
        <f t="shared" si="20"/>
        <v>0</v>
      </c>
      <c r="AT44" s="167">
        <f t="shared" si="20"/>
        <v>2678.4</v>
      </c>
      <c r="AU44" s="167">
        <f t="shared" si="20"/>
        <v>0</v>
      </c>
      <c r="AV44" s="167">
        <f t="shared" si="20"/>
        <v>2678.4</v>
      </c>
      <c r="AW44" s="168"/>
    </row>
    <row r="45" spans="1:49" ht="15.75" hidden="1" outlineLevel="7" x14ac:dyDescent="0.2">
      <c r="A45" s="170" t="s">
        <v>23</v>
      </c>
      <c r="B45" s="170" t="s">
        <v>25</v>
      </c>
      <c r="C45" s="170" t="s">
        <v>31</v>
      </c>
      <c r="D45" s="170" t="s">
        <v>33</v>
      </c>
      <c r="E45" s="171" t="s">
        <v>34</v>
      </c>
      <c r="F45" s="172">
        <v>2678.4</v>
      </c>
      <c r="G45" s="172"/>
      <c r="H45" s="172">
        <f>SUM(F45:G45)</f>
        <v>2678.4</v>
      </c>
      <c r="I45" s="172"/>
      <c r="J45" s="172"/>
      <c r="K45" s="172"/>
      <c r="L45" s="172">
        <f>SUM(H45:K45)</f>
        <v>2678.4</v>
      </c>
      <c r="M45" s="172"/>
      <c r="N45" s="172">
        <f>SUM(L45:M45)</f>
        <v>2678.4</v>
      </c>
      <c r="O45" s="172"/>
      <c r="P45" s="172"/>
      <c r="Q45" s="172">
        <f>SUM(N45:P45)</f>
        <v>2678.4</v>
      </c>
      <c r="R45" s="172"/>
      <c r="S45" s="172">
        <f>SUM(Q45:R45)</f>
        <v>2678.4</v>
      </c>
      <c r="T45" s="172"/>
      <c r="U45" s="172"/>
      <c r="V45" s="172"/>
      <c r="W45" s="172"/>
      <c r="X45" s="172">
        <f>SUM(S45:W45)</f>
        <v>2678.4</v>
      </c>
      <c r="Y45" s="172">
        <v>2678.4</v>
      </c>
      <c r="Z45" s="172"/>
      <c r="AA45" s="172">
        <f>SUM(Y45:Z45)</f>
        <v>2678.4</v>
      </c>
      <c r="AB45" s="172"/>
      <c r="AC45" s="172">
        <f>SUM(AA45:AB45)</f>
        <v>2678.4</v>
      </c>
      <c r="AD45" s="172"/>
      <c r="AE45" s="172">
        <f>SUM(AC45:AD45)</f>
        <v>2678.4</v>
      </c>
      <c r="AF45" s="172"/>
      <c r="AG45" s="172">
        <f>SUM(AE45:AF45)</f>
        <v>2678.4</v>
      </c>
      <c r="AH45" s="172"/>
      <c r="AI45" s="172">
        <f>SUM(AG45:AH45)</f>
        <v>2678.4</v>
      </c>
      <c r="AJ45" s="172"/>
      <c r="AK45" s="172">
        <f>SUM(AI45:AJ45)</f>
        <v>2678.4</v>
      </c>
      <c r="AL45" s="172">
        <v>2678.4</v>
      </c>
      <c r="AM45" s="172"/>
      <c r="AN45" s="172">
        <f>SUM(AL45:AM45)</f>
        <v>2678.4</v>
      </c>
      <c r="AO45" s="172"/>
      <c r="AP45" s="172">
        <f>SUM(AN45:AO45)</f>
        <v>2678.4</v>
      </c>
      <c r="AQ45" s="172"/>
      <c r="AR45" s="172">
        <f>SUM(AP45:AQ45)</f>
        <v>2678.4</v>
      </c>
      <c r="AS45" s="172"/>
      <c r="AT45" s="172">
        <f>SUM(AR45:AS45)</f>
        <v>2678.4</v>
      </c>
      <c r="AU45" s="172"/>
      <c r="AV45" s="172">
        <f>SUM(AT45:AU45)</f>
        <v>2678.4</v>
      </c>
      <c r="AW45" s="168"/>
    </row>
    <row r="46" spans="1:49" ht="15.75" hidden="1" outlineLevel="1" x14ac:dyDescent="0.2">
      <c r="A46" s="165" t="s">
        <v>23</v>
      </c>
      <c r="B46" s="165" t="s">
        <v>15</v>
      </c>
      <c r="C46" s="165"/>
      <c r="D46" s="165"/>
      <c r="E46" s="166" t="s">
        <v>16</v>
      </c>
      <c r="F46" s="167">
        <f t="shared" ref="F46:U48" si="21">F47</f>
        <v>1146</v>
      </c>
      <c r="G46" s="167">
        <f t="shared" si="21"/>
        <v>0</v>
      </c>
      <c r="H46" s="167">
        <f t="shared" si="21"/>
        <v>1146</v>
      </c>
      <c r="I46" s="167">
        <f t="shared" si="21"/>
        <v>0</v>
      </c>
      <c r="J46" s="167">
        <f t="shared" si="21"/>
        <v>0</v>
      </c>
      <c r="K46" s="167">
        <f t="shared" si="21"/>
        <v>0</v>
      </c>
      <c r="L46" s="167">
        <f t="shared" si="21"/>
        <v>1146</v>
      </c>
      <c r="M46" s="167">
        <f t="shared" si="21"/>
        <v>0</v>
      </c>
      <c r="N46" s="167">
        <f t="shared" si="21"/>
        <v>1146</v>
      </c>
      <c r="O46" s="167">
        <f t="shared" si="21"/>
        <v>0</v>
      </c>
      <c r="P46" s="167">
        <f t="shared" si="21"/>
        <v>0</v>
      </c>
      <c r="Q46" s="167">
        <f t="shared" si="21"/>
        <v>1146</v>
      </c>
      <c r="R46" s="167">
        <f t="shared" si="21"/>
        <v>0</v>
      </c>
      <c r="S46" s="167">
        <f t="shared" si="21"/>
        <v>1146</v>
      </c>
      <c r="T46" s="167"/>
      <c r="U46" s="167">
        <f t="shared" si="21"/>
        <v>0</v>
      </c>
      <c r="V46" s="167">
        <f t="shared" ref="V46:AK48" si="22">V47</f>
        <v>0</v>
      </c>
      <c r="W46" s="167">
        <f t="shared" si="22"/>
        <v>0</v>
      </c>
      <c r="X46" s="167">
        <f t="shared" si="22"/>
        <v>1146</v>
      </c>
      <c r="Y46" s="167">
        <f t="shared" si="22"/>
        <v>1146</v>
      </c>
      <c r="Z46" s="167">
        <f t="shared" si="22"/>
        <v>0</v>
      </c>
      <c r="AA46" s="167">
        <f t="shared" si="22"/>
        <v>1146</v>
      </c>
      <c r="AB46" s="167">
        <f t="shared" si="22"/>
        <v>0</v>
      </c>
      <c r="AC46" s="167">
        <f t="shared" si="22"/>
        <v>1146</v>
      </c>
      <c r="AD46" s="167">
        <f t="shared" si="22"/>
        <v>0</v>
      </c>
      <c r="AE46" s="167">
        <f t="shared" si="22"/>
        <v>1146</v>
      </c>
      <c r="AF46" s="167">
        <f t="shared" si="22"/>
        <v>0</v>
      </c>
      <c r="AG46" s="167">
        <f t="shared" si="22"/>
        <v>1146</v>
      </c>
      <c r="AH46" s="167">
        <f t="shared" si="22"/>
        <v>0</v>
      </c>
      <c r="AI46" s="167">
        <f t="shared" si="22"/>
        <v>1146</v>
      </c>
      <c r="AJ46" s="167">
        <f t="shared" si="22"/>
        <v>0</v>
      </c>
      <c r="AK46" s="167">
        <f t="shared" si="22"/>
        <v>1146</v>
      </c>
      <c r="AL46" s="167">
        <f t="shared" ref="AL46:AV48" si="23">AL47</f>
        <v>1146</v>
      </c>
      <c r="AM46" s="167">
        <f t="shared" si="23"/>
        <v>0</v>
      </c>
      <c r="AN46" s="167">
        <f t="shared" si="23"/>
        <v>1146</v>
      </c>
      <c r="AO46" s="167">
        <f t="shared" si="23"/>
        <v>0</v>
      </c>
      <c r="AP46" s="167">
        <f t="shared" si="23"/>
        <v>1146</v>
      </c>
      <c r="AQ46" s="167">
        <f t="shared" si="23"/>
        <v>0</v>
      </c>
      <c r="AR46" s="167">
        <f t="shared" si="23"/>
        <v>1146</v>
      </c>
      <c r="AS46" s="167">
        <f t="shared" si="23"/>
        <v>0</v>
      </c>
      <c r="AT46" s="167">
        <f t="shared" si="23"/>
        <v>1146</v>
      </c>
      <c r="AU46" s="167">
        <f t="shared" si="23"/>
        <v>0</v>
      </c>
      <c r="AV46" s="167">
        <f t="shared" si="23"/>
        <v>1146</v>
      </c>
      <c r="AW46" s="168"/>
    </row>
    <row r="47" spans="1:49" ht="31.5" hidden="1" outlineLevel="2" x14ac:dyDescent="0.2">
      <c r="A47" s="165" t="s">
        <v>23</v>
      </c>
      <c r="B47" s="165" t="s">
        <v>15</v>
      </c>
      <c r="C47" s="165" t="s">
        <v>17</v>
      </c>
      <c r="D47" s="165"/>
      <c r="E47" s="166" t="s">
        <v>18</v>
      </c>
      <c r="F47" s="167">
        <f t="shared" si="21"/>
        <v>1146</v>
      </c>
      <c r="G47" s="167">
        <f t="shared" si="21"/>
        <v>0</v>
      </c>
      <c r="H47" s="167">
        <f t="shared" si="21"/>
        <v>1146</v>
      </c>
      <c r="I47" s="167">
        <f t="shared" si="21"/>
        <v>0</v>
      </c>
      <c r="J47" s="167">
        <f t="shared" si="21"/>
        <v>0</v>
      </c>
      <c r="K47" s="167">
        <f t="shared" si="21"/>
        <v>0</v>
      </c>
      <c r="L47" s="167">
        <f t="shared" si="21"/>
        <v>1146</v>
      </c>
      <c r="M47" s="167">
        <f t="shared" si="21"/>
        <v>0</v>
      </c>
      <c r="N47" s="167">
        <f t="shared" si="21"/>
        <v>1146</v>
      </c>
      <c r="O47" s="167">
        <f t="shared" si="21"/>
        <v>0</v>
      </c>
      <c r="P47" s="167">
        <f t="shared" si="21"/>
        <v>0</v>
      </c>
      <c r="Q47" s="167">
        <f t="shared" si="21"/>
        <v>1146</v>
      </c>
      <c r="R47" s="167">
        <f t="shared" si="21"/>
        <v>0</v>
      </c>
      <c r="S47" s="167">
        <f t="shared" si="21"/>
        <v>1146</v>
      </c>
      <c r="T47" s="167"/>
      <c r="U47" s="167">
        <f t="shared" si="21"/>
        <v>0</v>
      </c>
      <c r="V47" s="167">
        <f t="shared" si="22"/>
        <v>0</v>
      </c>
      <c r="W47" s="167">
        <f t="shared" si="22"/>
        <v>0</v>
      </c>
      <c r="X47" s="167">
        <f t="shared" si="22"/>
        <v>1146</v>
      </c>
      <c r="Y47" s="167">
        <f t="shared" si="22"/>
        <v>1146</v>
      </c>
      <c r="Z47" s="167">
        <f t="shared" si="22"/>
        <v>0</v>
      </c>
      <c r="AA47" s="167">
        <f t="shared" si="22"/>
        <v>1146</v>
      </c>
      <c r="AB47" s="167">
        <f t="shared" si="22"/>
        <v>0</v>
      </c>
      <c r="AC47" s="167">
        <f t="shared" si="22"/>
        <v>1146</v>
      </c>
      <c r="AD47" s="167">
        <f t="shared" si="22"/>
        <v>0</v>
      </c>
      <c r="AE47" s="167">
        <f t="shared" si="22"/>
        <v>1146</v>
      </c>
      <c r="AF47" s="167">
        <f t="shared" si="22"/>
        <v>0</v>
      </c>
      <c r="AG47" s="167">
        <f t="shared" si="22"/>
        <v>1146</v>
      </c>
      <c r="AH47" s="167">
        <f t="shared" si="22"/>
        <v>0</v>
      </c>
      <c r="AI47" s="167">
        <f t="shared" si="22"/>
        <v>1146</v>
      </c>
      <c r="AJ47" s="167">
        <f t="shared" si="22"/>
        <v>0</v>
      </c>
      <c r="AK47" s="167">
        <f t="shared" si="22"/>
        <v>1146</v>
      </c>
      <c r="AL47" s="167">
        <f t="shared" si="23"/>
        <v>1146</v>
      </c>
      <c r="AM47" s="167">
        <f t="shared" si="23"/>
        <v>0</v>
      </c>
      <c r="AN47" s="167">
        <f t="shared" si="23"/>
        <v>1146</v>
      </c>
      <c r="AO47" s="167">
        <f t="shared" si="23"/>
        <v>0</v>
      </c>
      <c r="AP47" s="167">
        <f t="shared" si="23"/>
        <v>1146</v>
      </c>
      <c r="AQ47" s="167">
        <f t="shared" si="23"/>
        <v>0</v>
      </c>
      <c r="AR47" s="167">
        <f t="shared" si="23"/>
        <v>1146</v>
      </c>
      <c r="AS47" s="167">
        <f t="shared" si="23"/>
        <v>0</v>
      </c>
      <c r="AT47" s="167">
        <f t="shared" si="23"/>
        <v>1146</v>
      </c>
      <c r="AU47" s="167">
        <f t="shared" si="23"/>
        <v>0</v>
      </c>
      <c r="AV47" s="167">
        <f t="shared" si="23"/>
        <v>1146</v>
      </c>
      <c r="AW47" s="168"/>
    </row>
    <row r="48" spans="1:49" ht="47.25" hidden="1" outlineLevel="3" x14ac:dyDescent="0.2">
      <c r="A48" s="165" t="s">
        <v>23</v>
      </c>
      <c r="B48" s="165" t="s">
        <v>15</v>
      </c>
      <c r="C48" s="165" t="s">
        <v>19</v>
      </c>
      <c r="D48" s="165"/>
      <c r="E48" s="166" t="s">
        <v>20</v>
      </c>
      <c r="F48" s="167">
        <f t="shared" si="21"/>
        <v>1146</v>
      </c>
      <c r="G48" s="167">
        <f t="shared" si="21"/>
        <v>0</v>
      </c>
      <c r="H48" s="167">
        <f t="shared" si="21"/>
        <v>1146</v>
      </c>
      <c r="I48" s="167">
        <f t="shared" si="21"/>
        <v>0</v>
      </c>
      <c r="J48" s="167">
        <f t="shared" si="21"/>
        <v>0</v>
      </c>
      <c r="K48" s="167">
        <f t="shared" si="21"/>
        <v>0</v>
      </c>
      <c r="L48" s="167">
        <f t="shared" si="21"/>
        <v>1146</v>
      </c>
      <c r="M48" s="167">
        <f t="shared" si="21"/>
        <v>0</v>
      </c>
      <c r="N48" s="167">
        <f t="shared" si="21"/>
        <v>1146</v>
      </c>
      <c r="O48" s="167">
        <f t="shared" si="21"/>
        <v>0</v>
      </c>
      <c r="P48" s="167">
        <f t="shared" si="21"/>
        <v>0</v>
      </c>
      <c r="Q48" s="167">
        <f t="shared" si="21"/>
        <v>1146</v>
      </c>
      <c r="R48" s="167">
        <f t="shared" si="21"/>
        <v>0</v>
      </c>
      <c r="S48" s="167">
        <f t="shared" si="21"/>
        <v>1146</v>
      </c>
      <c r="T48" s="167"/>
      <c r="U48" s="167">
        <f t="shared" si="21"/>
        <v>0</v>
      </c>
      <c r="V48" s="167">
        <f t="shared" si="22"/>
        <v>0</v>
      </c>
      <c r="W48" s="167">
        <f t="shared" si="22"/>
        <v>0</v>
      </c>
      <c r="X48" s="167">
        <f t="shared" si="22"/>
        <v>1146</v>
      </c>
      <c r="Y48" s="167">
        <f t="shared" si="22"/>
        <v>1146</v>
      </c>
      <c r="Z48" s="167">
        <f t="shared" si="22"/>
        <v>0</v>
      </c>
      <c r="AA48" s="167">
        <f t="shared" si="22"/>
        <v>1146</v>
      </c>
      <c r="AB48" s="167">
        <f t="shared" si="22"/>
        <v>0</v>
      </c>
      <c r="AC48" s="167">
        <f t="shared" si="22"/>
        <v>1146</v>
      </c>
      <c r="AD48" s="167">
        <f t="shared" si="22"/>
        <v>0</v>
      </c>
      <c r="AE48" s="167">
        <f t="shared" si="22"/>
        <v>1146</v>
      </c>
      <c r="AF48" s="167">
        <f t="shared" si="22"/>
        <v>0</v>
      </c>
      <c r="AG48" s="167">
        <f t="shared" si="22"/>
        <v>1146</v>
      </c>
      <c r="AH48" s="167">
        <f t="shared" si="22"/>
        <v>0</v>
      </c>
      <c r="AI48" s="167">
        <f t="shared" si="22"/>
        <v>1146</v>
      </c>
      <c r="AJ48" s="167">
        <f t="shared" si="22"/>
        <v>0</v>
      </c>
      <c r="AK48" s="167">
        <f t="shared" si="22"/>
        <v>1146</v>
      </c>
      <c r="AL48" s="167">
        <f t="shared" si="23"/>
        <v>1146</v>
      </c>
      <c r="AM48" s="167">
        <f t="shared" si="23"/>
        <v>0</v>
      </c>
      <c r="AN48" s="167">
        <f t="shared" si="23"/>
        <v>1146</v>
      </c>
      <c r="AO48" s="167">
        <f t="shared" si="23"/>
        <v>0</v>
      </c>
      <c r="AP48" s="167">
        <f t="shared" si="23"/>
        <v>1146</v>
      </c>
      <c r="AQ48" s="167">
        <f t="shared" si="23"/>
        <v>0</v>
      </c>
      <c r="AR48" s="167">
        <f t="shared" si="23"/>
        <v>1146</v>
      </c>
      <c r="AS48" s="167">
        <f t="shared" si="23"/>
        <v>0</v>
      </c>
      <c r="AT48" s="167">
        <f t="shared" si="23"/>
        <v>1146</v>
      </c>
      <c r="AU48" s="167">
        <f t="shared" si="23"/>
        <v>0</v>
      </c>
      <c r="AV48" s="167">
        <f t="shared" si="23"/>
        <v>1146</v>
      </c>
      <c r="AW48" s="168"/>
    </row>
    <row r="49" spans="1:49" ht="31.5" hidden="1" outlineLevel="7" x14ac:dyDescent="0.2">
      <c r="A49" s="170" t="s">
        <v>23</v>
      </c>
      <c r="B49" s="170" t="s">
        <v>15</v>
      </c>
      <c r="C49" s="170" t="s">
        <v>19</v>
      </c>
      <c r="D49" s="170" t="s">
        <v>11</v>
      </c>
      <c r="E49" s="171" t="s">
        <v>12</v>
      </c>
      <c r="F49" s="172">
        <v>1146</v>
      </c>
      <c r="G49" s="172"/>
      <c r="H49" s="172">
        <f>SUM(F49:G49)</f>
        <v>1146</v>
      </c>
      <c r="I49" s="172"/>
      <c r="J49" s="172"/>
      <c r="K49" s="172"/>
      <c r="L49" s="172">
        <f>SUM(H49:K49)</f>
        <v>1146</v>
      </c>
      <c r="M49" s="172"/>
      <c r="N49" s="172">
        <f>SUM(L49:M49)</f>
        <v>1146</v>
      </c>
      <c r="O49" s="172"/>
      <c r="P49" s="172"/>
      <c r="Q49" s="172">
        <f>SUM(N49:P49)</f>
        <v>1146</v>
      </c>
      <c r="R49" s="172"/>
      <c r="S49" s="172">
        <f>SUM(Q49:R49)</f>
        <v>1146</v>
      </c>
      <c r="T49" s="172"/>
      <c r="U49" s="172"/>
      <c r="V49" s="172"/>
      <c r="W49" s="172"/>
      <c r="X49" s="172">
        <f>SUM(S49:W49)</f>
        <v>1146</v>
      </c>
      <c r="Y49" s="172">
        <v>1146</v>
      </c>
      <c r="Z49" s="172"/>
      <c r="AA49" s="172">
        <f>SUM(Y49:Z49)</f>
        <v>1146</v>
      </c>
      <c r="AB49" s="172"/>
      <c r="AC49" s="172">
        <f>SUM(AA49:AB49)</f>
        <v>1146</v>
      </c>
      <c r="AD49" s="172"/>
      <c r="AE49" s="172">
        <f>SUM(AC49:AD49)</f>
        <v>1146</v>
      </c>
      <c r="AF49" s="172"/>
      <c r="AG49" s="172">
        <f>SUM(AE49:AF49)</f>
        <v>1146</v>
      </c>
      <c r="AH49" s="172"/>
      <c r="AI49" s="172">
        <f>SUM(AG49:AH49)</f>
        <v>1146</v>
      </c>
      <c r="AJ49" s="172"/>
      <c r="AK49" s="172">
        <f>SUM(AI49:AJ49)</f>
        <v>1146</v>
      </c>
      <c r="AL49" s="172">
        <v>1146</v>
      </c>
      <c r="AM49" s="172"/>
      <c r="AN49" s="172">
        <f>SUM(AL49:AM49)</f>
        <v>1146</v>
      </c>
      <c r="AO49" s="172"/>
      <c r="AP49" s="172">
        <f>SUM(AN49:AO49)</f>
        <v>1146</v>
      </c>
      <c r="AQ49" s="172"/>
      <c r="AR49" s="172">
        <f>SUM(AP49:AQ49)</f>
        <v>1146</v>
      </c>
      <c r="AS49" s="172"/>
      <c r="AT49" s="172">
        <f>SUM(AR49:AS49)</f>
        <v>1146</v>
      </c>
      <c r="AU49" s="172"/>
      <c r="AV49" s="172">
        <f>SUM(AT49:AU49)</f>
        <v>1146</v>
      </c>
      <c r="AW49" s="168"/>
    </row>
    <row r="50" spans="1:49" ht="15.75" hidden="1" outlineLevel="7" x14ac:dyDescent="0.2">
      <c r="A50" s="165" t="s">
        <v>23</v>
      </c>
      <c r="B50" s="165" t="s">
        <v>553</v>
      </c>
      <c r="C50" s="170"/>
      <c r="D50" s="170"/>
      <c r="E50" s="8" t="s">
        <v>537</v>
      </c>
      <c r="F50" s="167">
        <f t="shared" ref="F50:U53" si="24">F51</f>
        <v>104.4</v>
      </c>
      <c r="G50" s="167">
        <f t="shared" si="24"/>
        <v>0</v>
      </c>
      <c r="H50" s="167">
        <f t="shared" si="24"/>
        <v>104.4</v>
      </c>
      <c r="I50" s="167">
        <f t="shared" si="24"/>
        <v>0</v>
      </c>
      <c r="J50" s="167">
        <f t="shared" si="24"/>
        <v>0</v>
      </c>
      <c r="K50" s="167">
        <f t="shared" si="24"/>
        <v>0</v>
      </c>
      <c r="L50" s="167">
        <f t="shared" si="24"/>
        <v>104.4</v>
      </c>
      <c r="M50" s="167">
        <f t="shared" si="24"/>
        <v>0</v>
      </c>
      <c r="N50" s="167">
        <f t="shared" si="24"/>
        <v>104.4</v>
      </c>
      <c r="O50" s="167">
        <f t="shared" si="24"/>
        <v>0</v>
      </c>
      <c r="P50" s="167">
        <f t="shared" si="24"/>
        <v>0</v>
      </c>
      <c r="Q50" s="167">
        <f t="shared" si="24"/>
        <v>104.4</v>
      </c>
      <c r="R50" s="167">
        <f t="shared" si="24"/>
        <v>0</v>
      </c>
      <c r="S50" s="167">
        <f t="shared" si="24"/>
        <v>104.4</v>
      </c>
      <c r="T50" s="167"/>
      <c r="U50" s="167">
        <f t="shared" si="24"/>
        <v>0</v>
      </c>
      <c r="V50" s="167">
        <f t="shared" ref="V50:AK53" si="25">V51</f>
        <v>0</v>
      </c>
      <c r="W50" s="167">
        <f t="shared" si="25"/>
        <v>0</v>
      </c>
      <c r="X50" s="167">
        <f t="shared" si="25"/>
        <v>104.4</v>
      </c>
      <c r="Y50" s="167">
        <f t="shared" si="25"/>
        <v>104.4</v>
      </c>
      <c r="Z50" s="167">
        <f t="shared" si="25"/>
        <v>0</v>
      </c>
      <c r="AA50" s="167">
        <f t="shared" si="25"/>
        <v>104.4</v>
      </c>
      <c r="AB50" s="167">
        <f t="shared" si="25"/>
        <v>0</v>
      </c>
      <c r="AC50" s="167">
        <f t="shared" si="25"/>
        <v>104.4</v>
      </c>
      <c r="AD50" s="167">
        <f t="shared" si="25"/>
        <v>0</v>
      </c>
      <c r="AE50" s="167">
        <f t="shared" si="25"/>
        <v>104.4</v>
      </c>
      <c r="AF50" s="167">
        <f t="shared" si="25"/>
        <v>0</v>
      </c>
      <c r="AG50" s="167">
        <f t="shared" si="25"/>
        <v>104.4</v>
      </c>
      <c r="AH50" s="167">
        <f t="shared" si="25"/>
        <v>0</v>
      </c>
      <c r="AI50" s="167">
        <f t="shared" si="25"/>
        <v>104.4</v>
      </c>
      <c r="AJ50" s="167">
        <f t="shared" si="25"/>
        <v>0</v>
      </c>
      <c r="AK50" s="167">
        <f t="shared" si="25"/>
        <v>104.4</v>
      </c>
      <c r="AL50" s="167">
        <f t="shared" ref="AL50:AV53" si="26">AL51</f>
        <v>104.4</v>
      </c>
      <c r="AM50" s="167">
        <f t="shared" si="26"/>
        <v>0</v>
      </c>
      <c r="AN50" s="167">
        <f t="shared" si="26"/>
        <v>104.4</v>
      </c>
      <c r="AO50" s="167">
        <f t="shared" si="26"/>
        <v>0</v>
      </c>
      <c r="AP50" s="167">
        <f t="shared" si="26"/>
        <v>104.4</v>
      </c>
      <c r="AQ50" s="167">
        <f t="shared" si="26"/>
        <v>0</v>
      </c>
      <c r="AR50" s="167">
        <f t="shared" si="26"/>
        <v>104.4</v>
      </c>
      <c r="AS50" s="167">
        <f t="shared" si="26"/>
        <v>0</v>
      </c>
      <c r="AT50" s="167">
        <f t="shared" si="26"/>
        <v>104.4</v>
      </c>
      <c r="AU50" s="167">
        <f t="shared" si="26"/>
        <v>0</v>
      </c>
      <c r="AV50" s="167">
        <f t="shared" si="26"/>
        <v>104.4</v>
      </c>
      <c r="AW50" s="168"/>
    </row>
    <row r="51" spans="1:49" ht="31.5" hidden="1" outlineLevel="1" x14ac:dyDescent="0.2">
      <c r="A51" s="165" t="s">
        <v>23</v>
      </c>
      <c r="B51" s="165" t="s">
        <v>21</v>
      </c>
      <c r="C51" s="165"/>
      <c r="D51" s="165"/>
      <c r="E51" s="166" t="s">
        <v>22</v>
      </c>
      <c r="F51" s="167">
        <f t="shared" si="24"/>
        <v>104.4</v>
      </c>
      <c r="G51" s="167">
        <f t="shared" si="24"/>
        <v>0</v>
      </c>
      <c r="H51" s="167">
        <f t="shared" si="24"/>
        <v>104.4</v>
      </c>
      <c r="I51" s="167">
        <f t="shared" si="24"/>
        <v>0</v>
      </c>
      <c r="J51" s="167">
        <f t="shared" si="24"/>
        <v>0</v>
      </c>
      <c r="K51" s="167">
        <f t="shared" si="24"/>
        <v>0</v>
      </c>
      <c r="L51" s="167">
        <f t="shared" si="24"/>
        <v>104.4</v>
      </c>
      <c r="M51" s="167">
        <f t="shared" si="24"/>
        <v>0</v>
      </c>
      <c r="N51" s="167">
        <f t="shared" si="24"/>
        <v>104.4</v>
      </c>
      <c r="O51" s="167">
        <f t="shared" si="24"/>
        <v>0</v>
      </c>
      <c r="P51" s="167">
        <f t="shared" si="24"/>
        <v>0</v>
      </c>
      <c r="Q51" s="167">
        <f t="shared" si="24"/>
        <v>104.4</v>
      </c>
      <c r="R51" s="167">
        <f t="shared" si="24"/>
        <v>0</v>
      </c>
      <c r="S51" s="167">
        <f t="shared" si="24"/>
        <v>104.4</v>
      </c>
      <c r="T51" s="167"/>
      <c r="U51" s="167">
        <f t="shared" si="24"/>
        <v>0</v>
      </c>
      <c r="V51" s="167">
        <f t="shared" si="25"/>
        <v>0</v>
      </c>
      <c r="W51" s="167">
        <f t="shared" si="25"/>
        <v>0</v>
      </c>
      <c r="X51" s="167">
        <f t="shared" si="25"/>
        <v>104.4</v>
      </c>
      <c r="Y51" s="167">
        <f t="shared" si="25"/>
        <v>104.4</v>
      </c>
      <c r="Z51" s="167">
        <f t="shared" si="25"/>
        <v>0</v>
      </c>
      <c r="AA51" s="167">
        <f t="shared" si="25"/>
        <v>104.4</v>
      </c>
      <c r="AB51" s="167">
        <f t="shared" si="25"/>
        <v>0</v>
      </c>
      <c r="AC51" s="167">
        <f t="shared" si="25"/>
        <v>104.4</v>
      </c>
      <c r="AD51" s="167">
        <f t="shared" si="25"/>
        <v>0</v>
      </c>
      <c r="AE51" s="167">
        <f t="shared" si="25"/>
        <v>104.4</v>
      </c>
      <c r="AF51" s="167">
        <f t="shared" si="25"/>
        <v>0</v>
      </c>
      <c r="AG51" s="167">
        <f t="shared" si="25"/>
        <v>104.4</v>
      </c>
      <c r="AH51" s="167">
        <f t="shared" si="25"/>
        <v>0</v>
      </c>
      <c r="AI51" s="167">
        <f t="shared" si="25"/>
        <v>104.4</v>
      </c>
      <c r="AJ51" s="167">
        <f t="shared" si="25"/>
        <v>0</v>
      </c>
      <c r="AK51" s="167">
        <f t="shared" si="25"/>
        <v>104.4</v>
      </c>
      <c r="AL51" s="167">
        <f t="shared" si="26"/>
        <v>104.4</v>
      </c>
      <c r="AM51" s="167">
        <f t="shared" si="26"/>
        <v>0</v>
      </c>
      <c r="AN51" s="167">
        <f t="shared" si="26"/>
        <v>104.4</v>
      </c>
      <c r="AO51" s="167">
        <f t="shared" si="26"/>
        <v>0</v>
      </c>
      <c r="AP51" s="167">
        <f t="shared" si="26"/>
        <v>104.4</v>
      </c>
      <c r="AQ51" s="167">
        <f t="shared" si="26"/>
        <v>0</v>
      </c>
      <c r="AR51" s="167">
        <f t="shared" si="26"/>
        <v>104.4</v>
      </c>
      <c r="AS51" s="167">
        <f t="shared" si="26"/>
        <v>0</v>
      </c>
      <c r="AT51" s="167">
        <f t="shared" si="26"/>
        <v>104.4</v>
      </c>
      <c r="AU51" s="167">
        <f t="shared" si="26"/>
        <v>0</v>
      </c>
      <c r="AV51" s="167">
        <f t="shared" si="26"/>
        <v>104.4</v>
      </c>
      <c r="AW51" s="168"/>
    </row>
    <row r="52" spans="1:49" ht="15.75" hidden="1" outlineLevel="2" x14ac:dyDescent="0.2">
      <c r="A52" s="165" t="s">
        <v>23</v>
      </c>
      <c r="B52" s="165" t="s">
        <v>21</v>
      </c>
      <c r="C52" s="165" t="s">
        <v>4</v>
      </c>
      <c r="D52" s="165"/>
      <c r="E52" s="166" t="s">
        <v>5</v>
      </c>
      <c r="F52" s="167">
        <f t="shared" si="24"/>
        <v>104.4</v>
      </c>
      <c r="G52" s="167">
        <f t="shared" si="24"/>
        <v>0</v>
      </c>
      <c r="H52" s="167">
        <f t="shared" si="24"/>
        <v>104.4</v>
      </c>
      <c r="I52" s="167">
        <f t="shared" si="24"/>
        <v>0</v>
      </c>
      <c r="J52" s="167">
        <f t="shared" si="24"/>
        <v>0</v>
      </c>
      <c r="K52" s="167">
        <f t="shared" si="24"/>
        <v>0</v>
      </c>
      <c r="L52" s="167">
        <f t="shared" si="24"/>
        <v>104.4</v>
      </c>
      <c r="M52" s="167">
        <f t="shared" si="24"/>
        <v>0</v>
      </c>
      <c r="N52" s="167">
        <f t="shared" si="24"/>
        <v>104.4</v>
      </c>
      <c r="O52" s="167">
        <f t="shared" si="24"/>
        <v>0</v>
      </c>
      <c r="P52" s="167">
        <f t="shared" si="24"/>
        <v>0</v>
      </c>
      <c r="Q52" s="167">
        <f t="shared" si="24"/>
        <v>104.4</v>
      </c>
      <c r="R52" s="167">
        <f t="shared" si="24"/>
        <v>0</v>
      </c>
      <c r="S52" s="167">
        <f t="shared" si="24"/>
        <v>104.4</v>
      </c>
      <c r="T52" s="167"/>
      <c r="U52" s="167">
        <f t="shared" si="24"/>
        <v>0</v>
      </c>
      <c r="V52" s="167">
        <f t="shared" si="25"/>
        <v>0</v>
      </c>
      <c r="W52" s="167">
        <f t="shared" si="25"/>
        <v>0</v>
      </c>
      <c r="X52" s="167">
        <f t="shared" si="25"/>
        <v>104.4</v>
      </c>
      <c r="Y52" s="167">
        <f t="shared" si="25"/>
        <v>104.4</v>
      </c>
      <c r="Z52" s="167">
        <f t="shared" si="25"/>
        <v>0</v>
      </c>
      <c r="AA52" s="167">
        <f t="shared" si="25"/>
        <v>104.4</v>
      </c>
      <c r="AB52" s="167">
        <f t="shared" si="25"/>
        <v>0</v>
      </c>
      <c r="AC52" s="167">
        <f t="shared" si="25"/>
        <v>104.4</v>
      </c>
      <c r="AD52" s="167">
        <f t="shared" si="25"/>
        <v>0</v>
      </c>
      <c r="AE52" s="167">
        <f t="shared" si="25"/>
        <v>104.4</v>
      </c>
      <c r="AF52" s="167">
        <f t="shared" si="25"/>
        <v>0</v>
      </c>
      <c r="AG52" s="167">
        <f t="shared" si="25"/>
        <v>104.4</v>
      </c>
      <c r="AH52" s="167">
        <f t="shared" si="25"/>
        <v>0</v>
      </c>
      <c r="AI52" s="167">
        <f t="shared" si="25"/>
        <v>104.4</v>
      </c>
      <c r="AJ52" s="167">
        <f t="shared" si="25"/>
        <v>0</v>
      </c>
      <c r="AK52" s="167">
        <f t="shared" si="25"/>
        <v>104.4</v>
      </c>
      <c r="AL52" s="167">
        <f t="shared" si="26"/>
        <v>104.4</v>
      </c>
      <c r="AM52" s="167">
        <f t="shared" si="26"/>
        <v>0</v>
      </c>
      <c r="AN52" s="167">
        <f t="shared" si="26"/>
        <v>104.4</v>
      </c>
      <c r="AO52" s="167">
        <f t="shared" si="26"/>
        <v>0</v>
      </c>
      <c r="AP52" s="167">
        <f t="shared" si="26"/>
        <v>104.4</v>
      </c>
      <c r="AQ52" s="167">
        <f t="shared" si="26"/>
        <v>0</v>
      </c>
      <c r="AR52" s="167">
        <f t="shared" si="26"/>
        <v>104.4</v>
      </c>
      <c r="AS52" s="167">
        <f t="shared" si="26"/>
        <v>0</v>
      </c>
      <c r="AT52" s="167">
        <f t="shared" si="26"/>
        <v>104.4</v>
      </c>
      <c r="AU52" s="167">
        <f t="shared" si="26"/>
        <v>0</v>
      </c>
      <c r="AV52" s="167">
        <f t="shared" si="26"/>
        <v>104.4</v>
      </c>
      <c r="AW52" s="168"/>
    </row>
    <row r="53" spans="1:49" ht="15.75" hidden="1" outlineLevel="3" x14ac:dyDescent="0.2">
      <c r="A53" s="165" t="s">
        <v>23</v>
      </c>
      <c r="B53" s="165" t="s">
        <v>21</v>
      </c>
      <c r="C53" s="165" t="s">
        <v>10</v>
      </c>
      <c r="D53" s="165"/>
      <c r="E53" s="166" t="s">
        <v>59</v>
      </c>
      <c r="F53" s="167">
        <f t="shared" si="24"/>
        <v>104.4</v>
      </c>
      <c r="G53" s="167">
        <f t="shared" si="24"/>
        <v>0</v>
      </c>
      <c r="H53" s="167">
        <f t="shared" si="24"/>
        <v>104.4</v>
      </c>
      <c r="I53" s="167">
        <f t="shared" si="24"/>
        <v>0</v>
      </c>
      <c r="J53" s="167">
        <f t="shared" si="24"/>
        <v>0</v>
      </c>
      <c r="K53" s="167">
        <f t="shared" si="24"/>
        <v>0</v>
      </c>
      <c r="L53" s="167">
        <f t="shared" si="24"/>
        <v>104.4</v>
      </c>
      <c r="M53" s="167">
        <f t="shared" si="24"/>
        <v>0</v>
      </c>
      <c r="N53" s="167">
        <f t="shared" si="24"/>
        <v>104.4</v>
      </c>
      <c r="O53" s="167">
        <f t="shared" si="24"/>
        <v>0</v>
      </c>
      <c r="P53" s="167">
        <f t="shared" si="24"/>
        <v>0</v>
      </c>
      <c r="Q53" s="167">
        <f t="shared" si="24"/>
        <v>104.4</v>
      </c>
      <c r="R53" s="167">
        <f t="shared" si="24"/>
        <v>0</v>
      </c>
      <c r="S53" s="167">
        <f t="shared" si="24"/>
        <v>104.4</v>
      </c>
      <c r="T53" s="167"/>
      <c r="U53" s="167">
        <f t="shared" si="24"/>
        <v>0</v>
      </c>
      <c r="V53" s="167">
        <f t="shared" si="25"/>
        <v>0</v>
      </c>
      <c r="W53" s="167">
        <f t="shared" si="25"/>
        <v>0</v>
      </c>
      <c r="X53" s="167">
        <f t="shared" si="25"/>
        <v>104.4</v>
      </c>
      <c r="Y53" s="167">
        <f t="shared" si="25"/>
        <v>104.4</v>
      </c>
      <c r="Z53" s="167">
        <f t="shared" si="25"/>
        <v>0</v>
      </c>
      <c r="AA53" s="167">
        <f t="shared" si="25"/>
        <v>104.4</v>
      </c>
      <c r="AB53" s="167">
        <f t="shared" si="25"/>
        <v>0</v>
      </c>
      <c r="AC53" s="167">
        <f t="shared" si="25"/>
        <v>104.4</v>
      </c>
      <c r="AD53" s="167">
        <f t="shared" si="25"/>
        <v>0</v>
      </c>
      <c r="AE53" s="167">
        <f t="shared" si="25"/>
        <v>104.4</v>
      </c>
      <c r="AF53" s="167">
        <f t="shared" si="25"/>
        <v>0</v>
      </c>
      <c r="AG53" s="167">
        <f t="shared" si="25"/>
        <v>104.4</v>
      </c>
      <c r="AH53" s="167">
        <f t="shared" si="25"/>
        <v>0</v>
      </c>
      <c r="AI53" s="167">
        <f t="shared" si="25"/>
        <v>104.4</v>
      </c>
      <c r="AJ53" s="167">
        <f t="shared" si="25"/>
        <v>0</v>
      </c>
      <c r="AK53" s="167">
        <f t="shared" si="25"/>
        <v>104.4</v>
      </c>
      <c r="AL53" s="167">
        <f t="shared" si="26"/>
        <v>104.4</v>
      </c>
      <c r="AM53" s="167">
        <f t="shared" si="26"/>
        <v>0</v>
      </c>
      <c r="AN53" s="167">
        <f t="shared" si="26"/>
        <v>104.4</v>
      </c>
      <c r="AO53" s="167">
        <f t="shared" si="26"/>
        <v>0</v>
      </c>
      <c r="AP53" s="167">
        <f t="shared" si="26"/>
        <v>104.4</v>
      </c>
      <c r="AQ53" s="167">
        <f t="shared" si="26"/>
        <v>0</v>
      </c>
      <c r="AR53" s="167">
        <f t="shared" si="26"/>
        <v>104.4</v>
      </c>
      <c r="AS53" s="167">
        <f t="shared" si="26"/>
        <v>0</v>
      </c>
      <c r="AT53" s="167">
        <f t="shared" si="26"/>
        <v>104.4</v>
      </c>
      <c r="AU53" s="167">
        <f t="shared" si="26"/>
        <v>0</v>
      </c>
      <c r="AV53" s="167">
        <f t="shared" si="26"/>
        <v>104.4</v>
      </c>
      <c r="AW53" s="168"/>
    </row>
    <row r="54" spans="1:49" ht="31.5" hidden="1" outlineLevel="7" x14ac:dyDescent="0.2">
      <c r="A54" s="170" t="s">
        <v>23</v>
      </c>
      <c r="B54" s="170" t="s">
        <v>21</v>
      </c>
      <c r="C54" s="170" t="s">
        <v>10</v>
      </c>
      <c r="D54" s="170" t="s">
        <v>11</v>
      </c>
      <c r="E54" s="171" t="s">
        <v>12</v>
      </c>
      <c r="F54" s="172">
        <v>104.4</v>
      </c>
      <c r="G54" s="172"/>
      <c r="H54" s="172">
        <f>SUM(F54:G54)</f>
        <v>104.4</v>
      </c>
      <c r="I54" s="172"/>
      <c r="J54" s="172"/>
      <c r="K54" s="172"/>
      <c r="L54" s="172">
        <f>SUM(H54:K54)</f>
        <v>104.4</v>
      </c>
      <c r="M54" s="172"/>
      <c r="N54" s="172">
        <f>SUM(L54:M54)</f>
        <v>104.4</v>
      </c>
      <c r="O54" s="172"/>
      <c r="P54" s="172"/>
      <c r="Q54" s="172">
        <f>SUM(N54:P54)</f>
        <v>104.4</v>
      </c>
      <c r="R54" s="172"/>
      <c r="S54" s="172">
        <f>SUM(Q54:R54)</f>
        <v>104.4</v>
      </c>
      <c r="T54" s="172"/>
      <c r="U54" s="172"/>
      <c r="V54" s="172"/>
      <c r="W54" s="172"/>
      <c r="X54" s="172">
        <f>SUM(S54:W54)</f>
        <v>104.4</v>
      </c>
      <c r="Y54" s="172">
        <v>104.4</v>
      </c>
      <c r="Z54" s="172"/>
      <c r="AA54" s="172">
        <f>SUM(Y54:Z54)</f>
        <v>104.4</v>
      </c>
      <c r="AB54" s="172"/>
      <c r="AC54" s="172">
        <f>SUM(AA54:AB54)</f>
        <v>104.4</v>
      </c>
      <c r="AD54" s="172"/>
      <c r="AE54" s="172">
        <f>SUM(AC54:AD54)</f>
        <v>104.4</v>
      </c>
      <c r="AF54" s="172"/>
      <c r="AG54" s="172">
        <f>SUM(AE54:AF54)</f>
        <v>104.4</v>
      </c>
      <c r="AH54" s="172"/>
      <c r="AI54" s="172">
        <f>SUM(AG54:AH54)</f>
        <v>104.4</v>
      </c>
      <c r="AJ54" s="172"/>
      <c r="AK54" s="172">
        <f>SUM(AI54:AJ54)</f>
        <v>104.4</v>
      </c>
      <c r="AL54" s="172">
        <v>104.4</v>
      </c>
      <c r="AM54" s="172"/>
      <c r="AN54" s="172">
        <f>SUM(AL54:AM54)</f>
        <v>104.4</v>
      </c>
      <c r="AO54" s="172"/>
      <c r="AP54" s="172">
        <f>SUM(AN54:AO54)</f>
        <v>104.4</v>
      </c>
      <c r="AQ54" s="172"/>
      <c r="AR54" s="172">
        <f>SUM(AP54:AQ54)</f>
        <v>104.4</v>
      </c>
      <c r="AS54" s="172"/>
      <c r="AT54" s="172">
        <f>SUM(AR54:AS54)</f>
        <v>104.4</v>
      </c>
      <c r="AU54" s="172"/>
      <c r="AV54" s="172">
        <f>SUM(AT54:AU54)</f>
        <v>104.4</v>
      </c>
      <c r="AW54" s="168"/>
    </row>
    <row r="55" spans="1:49" ht="15.75" hidden="1" outlineLevel="7" x14ac:dyDescent="0.2">
      <c r="A55" s="170"/>
      <c r="B55" s="170"/>
      <c r="C55" s="170"/>
      <c r="D55" s="170"/>
      <c r="E55" s="171"/>
      <c r="F55" s="172"/>
      <c r="G55" s="172"/>
      <c r="H55" s="172"/>
      <c r="I55" s="172"/>
      <c r="J55" s="172"/>
      <c r="K55" s="172"/>
      <c r="L55" s="172"/>
      <c r="M55" s="172"/>
      <c r="N55" s="172"/>
      <c r="O55" s="172"/>
      <c r="P55" s="172"/>
      <c r="Q55" s="172"/>
      <c r="R55" s="172"/>
      <c r="S55" s="172"/>
      <c r="T55" s="172"/>
      <c r="U55" s="172"/>
      <c r="V55" s="172"/>
      <c r="W55" s="172"/>
      <c r="X55" s="172"/>
      <c r="Y55" s="172"/>
      <c r="Z55" s="172"/>
      <c r="AA55" s="172"/>
      <c r="AB55" s="172"/>
      <c r="AC55" s="172"/>
      <c r="AD55" s="172"/>
      <c r="AE55" s="172"/>
      <c r="AF55" s="172"/>
      <c r="AG55" s="172"/>
      <c r="AH55" s="172"/>
      <c r="AI55" s="172"/>
      <c r="AJ55" s="172"/>
      <c r="AK55" s="172"/>
      <c r="AL55" s="172"/>
      <c r="AM55" s="172"/>
      <c r="AN55" s="172"/>
      <c r="AO55" s="172"/>
      <c r="AP55" s="172"/>
      <c r="AQ55" s="172"/>
      <c r="AR55" s="172"/>
      <c r="AS55" s="172"/>
      <c r="AT55" s="172"/>
      <c r="AU55" s="172"/>
      <c r="AV55" s="172"/>
      <c r="AW55" s="168"/>
    </row>
    <row r="56" spans="1:49" ht="15.75" x14ac:dyDescent="0.2">
      <c r="A56" s="165" t="s">
        <v>35</v>
      </c>
      <c r="B56" s="165"/>
      <c r="C56" s="165"/>
      <c r="D56" s="165"/>
      <c r="E56" s="166" t="s">
        <v>36</v>
      </c>
      <c r="F56" s="167" t="e">
        <f t="shared" ref="F56:AV56" si="27">F57+F166+F210+F282+F422+F434+F482+F489+F565</f>
        <v>#REF!</v>
      </c>
      <c r="G56" s="167" t="e">
        <f t="shared" si="27"/>
        <v>#REF!</v>
      </c>
      <c r="H56" s="167">
        <f t="shared" si="27"/>
        <v>1147516.3404399999</v>
      </c>
      <c r="I56" s="167">
        <f t="shared" si="27"/>
        <v>-44879.29825</v>
      </c>
      <c r="J56" s="167">
        <f t="shared" si="27"/>
        <v>208008.44777</v>
      </c>
      <c r="K56" s="167">
        <f t="shared" si="27"/>
        <v>103.69905</v>
      </c>
      <c r="L56" s="167">
        <f t="shared" si="27"/>
        <v>1310749.1890099999</v>
      </c>
      <c r="M56" s="167">
        <f t="shared" si="27"/>
        <v>63485.056400000001</v>
      </c>
      <c r="N56" s="167">
        <f t="shared" si="27"/>
        <v>1374234.24541</v>
      </c>
      <c r="O56" s="167">
        <f t="shared" si="27"/>
        <v>180657.13798</v>
      </c>
      <c r="P56" s="167">
        <f t="shared" si="27"/>
        <v>0</v>
      </c>
      <c r="Q56" s="167">
        <f t="shared" si="27"/>
        <v>1554891.3833899999</v>
      </c>
      <c r="R56" s="167">
        <f t="shared" si="27"/>
        <v>609.02380000000198</v>
      </c>
      <c r="S56" s="167">
        <f t="shared" si="27"/>
        <v>1555500.4071899999</v>
      </c>
      <c r="T56" s="167">
        <f t="shared" si="27"/>
        <v>-70594.51724999999</v>
      </c>
      <c r="U56" s="167">
        <f t="shared" si="27"/>
        <v>-112.00000000000001</v>
      </c>
      <c r="V56" s="167">
        <f t="shared" si="27"/>
        <v>0.1000000000003638</v>
      </c>
      <c r="W56" s="167">
        <f t="shared" si="27"/>
        <v>-3300.0000000000005</v>
      </c>
      <c r="X56" s="167">
        <f t="shared" si="27"/>
        <v>1481493.98994</v>
      </c>
      <c r="Y56" s="167">
        <f t="shared" si="27"/>
        <v>1083971.8699999999</v>
      </c>
      <c r="Z56" s="167">
        <f t="shared" si="27"/>
        <v>-4746.6000000000004</v>
      </c>
      <c r="AA56" s="167">
        <f t="shared" si="27"/>
        <v>1079225.2699999998</v>
      </c>
      <c r="AB56" s="167">
        <f t="shared" si="27"/>
        <v>-4475.8178400000006</v>
      </c>
      <c r="AC56" s="167">
        <f t="shared" si="27"/>
        <v>1074749.4521599999</v>
      </c>
      <c r="AD56" s="167">
        <f t="shared" si="27"/>
        <v>1240</v>
      </c>
      <c r="AE56" s="167">
        <f t="shared" si="27"/>
        <v>1075989.4521599999</v>
      </c>
      <c r="AF56" s="167">
        <f t="shared" si="27"/>
        <v>138328.42973999999</v>
      </c>
      <c r="AG56" s="167">
        <f t="shared" si="27"/>
        <v>1214317.8818999999</v>
      </c>
      <c r="AH56" s="167">
        <f t="shared" si="27"/>
        <v>36093.363080000003</v>
      </c>
      <c r="AI56" s="167">
        <f t="shared" si="27"/>
        <v>1250411.24498</v>
      </c>
      <c r="AJ56" s="167">
        <f t="shared" si="27"/>
        <v>2.9740000000000003E-2</v>
      </c>
      <c r="AK56" s="167">
        <f t="shared" si="27"/>
        <v>1250411.2747199999</v>
      </c>
      <c r="AL56" s="167">
        <f t="shared" si="27"/>
        <v>863808.66999999993</v>
      </c>
      <c r="AM56" s="167">
        <f t="shared" si="27"/>
        <v>30.7</v>
      </c>
      <c r="AN56" s="167">
        <f t="shared" si="27"/>
        <v>863839.36999999988</v>
      </c>
      <c r="AO56" s="167">
        <f t="shared" si="27"/>
        <v>12316.578160000001</v>
      </c>
      <c r="AP56" s="167">
        <f t="shared" si="27"/>
        <v>876155.94816000003</v>
      </c>
      <c r="AQ56" s="167">
        <f t="shared" si="27"/>
        <v>55055.159740000003</v>
      </c>
      <c r="AR56" s="167">
        <f t="shared" si="27"/>
        <v>931211.10789999994</v>
      </c>
      <c r="AS56" s="167">
        <f t="shared" si="27"/>
        <v>14000.02974</v>
      </c>
      <c r="AT56" s="167">
        <f t="shared" si="27"/>
        <v>945211.13763999986</v>
      </c>
      <c r="AU56" s="167">
        <f t="shared" si="27"/>
        <v>2.9740000000000003E-2</v>
      </c>
      <c r="AV56" s="167">
        <f t="shared" si="27"/>
        <v>945211.16737999988</v>
      </c>
      <c r="AW56" s="168"/>
    </row>
    <row r="57" spans="1:49" ht="15.75" x14ac:dyDescent="0.2">
      <c r="A57" s="165" t="s">
        <v>35</v>
      </c>
      <c r="B57" s="165" t="s">
        <v>552</v>
      </c>
      <c r="C57" s="165"/>
      <c r="D57" s="165"/>
      <c r="E57" s="8" t="s">
        <v>536</v>
      </c>
      <c r="F57" s="167">
        <f t="shared" ref="F57:AV57" si="28">F58+F64+F94+F100+F104</f>
        <v>250311.32625000001</v>
      </c>
      <c r="G57" s="167">
        <f t="shared" si="28"/>
        <v>-10331.704259999999</v>
      </c>
      <c r="H57" s="167">
        <f t="shared" si="28"/>
        <v>239979.62198999999</v>
      </c>
      <c r="I57" s="167">
        <f t="shared" si="28"/>
        <v>-41138.199990000001</v>
      </c>
      <c r="J57" s="167">
        <f t="shared" si="28"/>
        <v>0</v>
      </c>
      <c r="K57" s="167">
        <f t="shared" si="28"/>
        <v>-152.30059</v>
      </c>
      <c r="L57" s="167">
        <f t="shared" si="28"/>
        <v>198689.12140999996</v>
      </c>
      <c r="M57" s="167">
        <f t="shared" si="28"/>
        <v>15149.50524</v>
      </c>
      <c r="N57" s="167">
        <f t="shared" si="28"/>
        <v>213838.62664999996</v>
      </c>
      <c r="O57" s="167">
        <f t="shared" si="28"/>
        <v>97597.408240000004</v>
      </c>
      <c r="P57" s="167">
        <f t="shared" si="28"/>
        <v>0</v>
      </c>
      <c r="Q57" s="167">
        <f t="shared" si="28"/>
        <v>311436.03488999995</v>
      </c>
      <c r="R57" s="167">
        <f t="shared" si="28"/>
        <v>-13579.512349999999</v>
      </c>
      <c r="S57" s="167">
        <f t="shared" si="28"/>
        <v>297856.52253999998</v>
      </c>
      <c r="T57" s="167">
        <f t="shared" si="28"/>
        <v>-97428.60824999999</v>
      </c>
      <c r="U57" s="167">
        <f t="shared" si="28"/>
        <v>20.8</v>
      </c>
      <c r="V57" s="167">
        <f t="shared" si="28"/>
        <v>-859.9</v>
      </c>
      <c r="W57" s="167">
        <f t="shared" si="28"/>
        <v>-566.40972999999997</v>
      </c>
      <c r="X57" s="167">
        <f t="shared" si="28"/>
        <v>199022.40455999997</v>
      </c>
      <c r="Y57" s="167">
        <f t="shared" si="28"/>
        <v>294917.34999999998</v>
      </c>
      <c r="Z57" s="167">
        <f t="shared" si="28"/>
        <v>30.9</v>
      </c>
      <c r="AA57" s="167">
        <f t="shared" si="28"/>
        <v>294948.25</v>
      </c>
      <c r="AB57" s="167">
        <f t="shared" si="28"/>
        <v>0</v>
      </c>
      <c r="AC57" s="167">
        <f t="shared" si="28"/>
        <v>294948.25</v>
      </c>
      <c r="AD57" s="167">
        <f t="shared" si="28"/>
        <v>1240</v>
      </c>
      <c r="AE57" s="167">
        <f t="shared" si="28"/>
        <v>296188.25</v>
      </c>
      <c r="AF57" s="167">
        <f t="shared" si="28"/>
        <v>112000.1</v>
      </c>
      <c r="AG57" s="167">
        <f t="shared" si="28"/>
        <v>408188.35</v>
      </c>
      <c r="AH57" s="167">
        <f t="shared" si="28"/>
        <v>36093.333339999997</v>
      </c>
      <c r="AI57" s="167">
        <f t="shared" si="28"/>
        <v>444281.68333999999</v>
      </c>
      <c r="AJ57" s="167">
        <f t="shared" si="28"/>
        <v>0</v>
      </c>
      <c r="AK57" s="167">
        <f t="shared" si="28"/>
        <v>444281.68333999999</v>
      </c>
      <c r="AL57" s="167">
        <f t="shared" si="28"/>
        <v>291692</v>
      </c>
      <c r="AM57" s="167">
        <f t="shared" si="28"/>
        <v>30.7</v>
      </c>
      <c r="AN57" s="167">
        <f t="shared" si="28"/>
        <v>291722.69999999995</v>
      </c>
      <c r="AO57" s="167">
        <f t="shared" si="28"/>
        <v>0</v>
      </c>
      <c r="AP57" s="167">
        <f t="shared" si="28"/>
        <v>291722.69999999995</v>
      </c>
      <c r="AQ57" s="167">
        <f t="shared" si="28"/>
        <v>42000</v>
      </c>
      <c r="AR57" s="167">
        <f t="shared" si="28"/>
        <v>333722.69999999995</v>
      </c>
      <c r="AS57" s="167">
        <f t="shared" si="28"/>
        <v>14000</v>
      </c>
      <c r="AT57" s="167">
        <f t="shared" si="28"/>
        <v>347722.69999999995</v>
      </c>
      <c r="AU57" s="167">
        <f t="shared" si="28"/>
        <v>0</v>
      </c>
      <c r="AV57" s="167">
        <f t="shared" si="28"/>
        <v>347722.69999999995</v>
      </c>
      <c r="AW57" s="168"/>
    </row>
    <row r="58" spans="1:49" ht="31.5" outlineLevel="1" x14ac:dyDescent="0.2">
      <c r="A58" s="165" t="s">
        <v>35</v>
      </c>
      <c r="B58" s="165" t="s">
        <v>37</v>
      </c>
      <c r="C58" s="165"/>
      <c r="D58" s="165"/>
      <c r="E58" s="166" t="s">
        <v>38</v>
      </c>
      <c r="F58" s="167">
        <f t="shared" ref="F58:AV62" si="29">F59</f>
        <v>3453.9</v>
      </c>
      <c r="G58" s="167">
        <f t="shared" si="29"/>
        <v>0</v>
      </c>
      <c r="H58" s="167">
        <f t="shared" si="29"/>
        <v>3453.9</v>
      </c>
      <c r="I58" s="167">
        <f t="shared" si="29"/>
        <v>0</v>
      </c>
      <c r="J58" s="167">
        <f t="shared" si="29"/>
        <v>0</v>
      </c>
      <c r="K58" s="167">
        <f t="shared" si="29"/>
        <v>0</v>
      </c>
      <c r="L58" s="167">
        <f t="shared" si="29"/>
        <v>3453.9</v>
      </c>
      <c r="M58" s="167">
        <f t="shared" si="29"/>
        <v>0</v>
      </c>
      <c r="N58" s="167">
        <f t="shared" si="29"/>
        <v>3453.9</v>
      </c>
      <c r="O58" s="167">
        <f t="shared" si="29"/>
        <v>52.5</v>
      </c>
      <c r="P58" s="167">
        <f t="shared" si="29"/>
        <v>0</v>
      </c>
      <c r="Q58" s="167">
        <f t="shared" si="29"/>
        <v>3506.4</v>
      </c>
      <c r="R58" s="167">
        <f t="shared" si="29"/>
        <v>0</v>
      </c>
      <c r="S58" s="167">
        <f t="shared" si="29"/>
        <v>3506.4</v>
      </c>
      <c r="T58" s="167">
        <f t="shared" si="29"/>
        <v>52.5</v>
      </c>
      <c r="U58" s="167">
        <f t="shared" si="29"/>
        <v>0</v>
      </c>
      <c r="V58" s="167">
        <f t="shared" si="29"/>
        <v>0</v>
      </c>
      <c r="W58" s="167">
        <f t="shared" si="29"/>
        <v>0</v>
      </c>
      <c r="X58" s="167">
        <f t="shared" si="29"/>
        <v>3558.9</v>
      </c>
      <c r="Y58" s="167">
        <f t="shared" si="29"/>
        <v>3280.2</v>
      </c>
      <c r="Z58" s="167">
        <f t="shared" si="29"/>
        <v>0</v>
      </c>
      <c r="AA58" s="167">
        <f t="shared" si="29"/>
        <v>3280.2</v>
      </c>
      <c r="AB58" s="167">
        <f t="shared" si="29"/>
        <v>0</v>
      </c>
      <c r="AC58" s="167">
        <f t="shared" si="29"/>
        <v>3280.2</v>
      </c>
      <c r="AD58" s="167">
        <f t="shared" si="29"/>
        <v>0</v>
      </c>
      <c r="AE58" s="167">
        <f t="shared" si="29"/>
        <v>3280.2</v>
      </c>
      <c r="AF58" s="167">
        <f t="shared" si="29"/>
        <v>0</v>
      </c>
      <c r="AG58" s="167">
        <f t="shared" si="29"/>
        <v>3280.2</v>
      </c>
      <c r="AH58" s="167">
        <f t="shared" si="29"/>
        <v>0</v>
      </c>
      <c r="AI58" s="167">
        <f t="shared" si="29"/>
        <v>3280.2</v>
      </c>
      <c r="AJ58" s="167">
        <f t="shared" si="29"/>
        <v>0</v>
      </c>
      <c r="AK58" s="167">
        <f t="shared" si="29"/>
        <v>3280.2</v>
      </c>
      <c r="AL58" s="167">
        <f t="shared" si="29"/>
        <v>3280.2</v>
      </c>
      <c r="AM58" s="167">
        <f t="shared" si="29"/>
        <v>0</v>
      </c>
      <c r="AN58" s="167">
        <f t="shared" si="29"/>
        <v>3280.2</v>
      </c>
      <c r="AO58" s="167">
        <f t="shared" si="29"/>
        <v>0</v>
      </c>
      <c r="AP58" s="167">
        <f t="shared" si="29"/>
        <v>3280.2</v>
      </c>
      <c r="AQ58" s="167">
        <f t="shared" si="29"/>
        <v>0</v>
      </c>
      <c r="AR58" s="167">
        <f t="shared" si="29"/>
        <v>3280.2</v>
      </c>
      <c r="AS58" s="167">
        <f t="shared" si="29"/>
        <v>0</v>
      </c>
      <c r="AT58" s="167">
        <f t="shared" si="29"/>
        <v>3280.2</v>
      </c>
      <c r="AU58" s="167">
        <f t="shared" si="29"/>
        <v>0</v>
      </c>
      <c r="AV58" s="167">
        <f t="shared" si="29"/>
        <v>3280.2</v>
      </c>
      <c r="AW58" s="168"/>
    </row>
    <row r="59" spans="1:49" ht="15.75" outlineLevel="2" collapsed="1" x14ac:dyDescent="0.2">
      <c r="A59" s="165" t="s">
        <v>35</v>
      </c>
      <c r="B59" s="165" t="s">
        <v>37</v>
      </c>
      <c r="C59" s="165" t="s">
        <v>4</v>
      </c>
      <c r="D59" s="165"/>
      <c r="E59" s="166" t="s">
        <v>5</v>
      </c>
      <c r="F59" s="167">
        <f t="shared" si="29"/>
        <v>3453.9</v>
      </c>
      <c r="G59" s="167">
        <f t="shared" si="29"/>
        <v>0</v>
      </c>
      <c r="H59" s="167">
        <f t="shared" si="29"/>
        <v>3453.9</v>
      </c>
      <c r="I59" s="167">
        <f t="shared" si="29"/>
        <v>0</v>
      </c>
      <c r="J59" s="167">
        <f t="shared" si="29"/>
        <v>0</v>
      </c>
      <c r="K59" s="167">
        <f t="shared" si="29"/>
        <v>0</v>
      </c>
      <c r="L59" s="167">
        <f t="shared" si="29"/>
        <v>3453.9</v>
      </c>
      <c r="M59" s="167">
        <f t="shared" si="29"/>
        <v>0</v>
      </c>
      <c r="N59" s="167">
        <f t="shared" si="29"/>
        <v>3453.9</v>
      </c>
      <c r="O59" s="167">
        <f t="shared" ref="O59:AD59" si="30">O60+O62</f>
        <v>52.5</v>
      </c>
      <c r="P59" s="167">
        <f t="shared" si="30"/>
        <v>0</v>
      </c>
      <c r="Q59" s="167">
        <f t="shared" si="30"/>
        <v>3506.4</v>
      </c>
      <c r="R59" s="167">
        <f t="shared" si="30"/>
        <v>0</v>
      </c>
      <c r="S59" s="167">
        <f t="shared" si="30"/>
        <v>3506.4</v>
      </c>
      <c r="T59" s="167">
        <f t="shared" si="30"/>
        <v>52.5</v>
      </c>
      <c r="U59" s="167">
        <f t="shared" si="30"/>
        <v>0</v>
      </c>
      <c r="V59" s="167">
        <f t="shared" si="30"/>
        <v>0</v>
      </c>
      <c r="W59" s="167">
        <f t="shared" si="30"/>
        <v>0</v>
      </c>
      <c r="X59" s="167">
        <f t="shared" si="30"/>
        <v>3558.9</v>
      </c>
      <c r="Y59" s="167">
        <f t="shared" si="30"/>
        <v>3280.2</v>
      </c>
      <c r="Z59" s="167">
        <f t="shared" si="30"/>
        <v>0</v>
      </c>
      <c r="AA59" s="167">
        <f t="shared" si="30"/>
        <v>3280.2</v>
      </c>
      <c r="AB59" s="167">
        <f t="shared" si="30"/>
        <v>0</v>
      </c>
      <c r="AC59" s="167">
        <f t="shared" si="30"/>
        <v>3280.2</v>
      </c>
      <c r="AD59" s="167">
        <f t="shared" si="30"/>
        <v>0</v>
      </c>
      <c r="AE59" s="167">
        <f t="shared" si="29"/>
        <v>3280.2</v>
      </c>
      <c r="AF59" s="167">
        <f t="shared" si="29"/>
        <v>0</v>
      </c>
      <c r="AG59" s="167">
        <f t="shared" si="29"/>
        <v>3280.2</v>
      </c>
      <c r="AH59" s="167">
        <f t="shared" si="29"/>
        <v>0</v>
      </c>
      <c r="AI59" s="167">
        <f t="shared" si="29"/>
        <v>3280.2</v>
      </c>
      <c r="AJ59" s="167">
        <f t="shared" si="29"/>
        <v>0</v>
      </c>
      <c r="AK59" s="167">
        <f t="shared" si="29"/>
        <v>3280.2</v>
      </c>
      <c r="AL59" s="167">
        <f t="shared" si="29"/>
        <v>3280.2</v>
      </c>
      <c r="AM59" s="167">
        <f t="shared" si="29"/>
        <v>0</v>
      </c>
      <c r="AN59" s="167">
        <f t="shared" si="29"/>
        <v>3280.2</v>
      </c>
      <c r="AO59" s="167">
        <f t="shared" si="29"/>
        <v>0</v>
      </c>
      <c r="AP59" s="167">
        <f t="shared" si="29"/>
        <v>3280.2</v>
      </c>
      <c r="AQ59" s="167">
        <f t="shared" si="29"/>
        <v>0</v>
      </c>
      <c r="AR59" s="167">
        <f t="shared" si="29"/>
        <v>3280.2</v>
      </c>
      <c r="AS59" s="167">
        <f t="shared" si="29"/>
        <v>0</v>
      </c>
      <c r="AT59" s="167">
        <f t="shared" si="29"/>
        <v>3280.2</v>
      </c>
      <c r="AU59" s="167">
        <f t="shared" si="29"/>
        <v>0</v>
      </c>
      <c r="AV59" s="167">
        <f t="shared" si="29"/>
        <v>3280.2</v>
      </c>
      <c r="AW59" s="168"/>
    </row>
    <row r="60" spans="1:49" ht="31.5" hidden="1" outlineLevel="3" x14ac:dyDescent="0.2">
      <c r="A60" s="165" t="s">
        <v>35</v>
      </c>
      <c r="B60" s="165" t="s">
        <v>37</v>
      </c>
      <c r="C60" s="165" t="s">
        <v>39</v>
      </c>
      <c r="D60" s="165"/>
      <c r="E60" s="166" t="s">
        <v>554</v>
      </c>
      <c r="F60" s="167">
        <f t="shared" si="29"/>
        <v>3453.9</v>
      </c>
      <c r="G60" s="167">
        <f t="shared" si="29"/>
        <v>0</v>
      </c>
      <c r="H60" s="167">
        <f t="shared" si="29"/>
        <v>3453.9</v>
      </c>
      <c r="I60" s="167">
        <f t="shared" si="29"/>
        <v>0</v>
      </c>
      <c r="J60" s="167">
        <f t="shared" si="29"/>
        <v>0</v>
      </c>
      <c r="K60" s="167">
        <f t="shared" si="29"/>
        <v>0</v>
      </c>
      <c r="L60" s="167">
        <f t="shared" si="29"/>
        <v>3453.9</v>
      </c>
      <c r="M60" s="167">
        <f t="shared" si="29"/>
        <v>0</v>
      </c>
      <c r="N60" s="167">
        <f t="shared" si="29"/>
        <v>3453.9</v>
      </c>
      <c r="O60" s="167">
        <f t="shared" si="29"/>
        <v>0</v>
      </c>
      <c r="P60" s="167">
        <f t="shared" si="29"/>
        <v>0</v>
      </c>
      <c r="Q60" s="167">
        <f t="shared" si="29"/>
        <v>3453.9</v>
      </c>
      <c r="R60" s="167">
        <f t="shared" si="29"/>
        <v>0</v>
      </c>
      <c r="S60" s="167">
        <f t="shared" si="29"/>
        <v>3453.9</v>
      </c>
      <c r="T60" s="167">
        <f t="shared" si="29"/>
        <v>0</v>
      </c>
      <c r="U60" s="167">
        <f t="shared" si="29"/>
        <v>0</v>
      </c>
      <c r="V60" s="167">
        <f t="shared" si="29"/>
        <v>0</v>
      </c>
      <c r="W60" s="167">
        <f t="shared" si="29"/>
        <v>0</v>
      </c>
      <c r="X60" s="167">
        <f t="shared" si="29"/>
        <v>3453.9</v>
      </c>
      <c r="Y60" s="167">
        <f t="shared" si="29"/>
        <v>3280.2</v>
      </c>
      <c r="Z60" s="167">
        <f t="shared" si="29"/>
        <v>0</v>
      </c>
      <c r="AA60" s="167">
        <f t="shared" si="29"/>
        <v>3280.2</v>
      </c>
      <c r="AB60" s="167">
        <f t="shared" si="29"/>
        <v>0</v>
      </c>
      <c r="AC60" s="167">
        <f t="shared" si="29"/>
        <v>3280.2</v>
      </c>
      <c r="AD60" s="167">
        <f t="shared" si="29"/>
        <v>0</v>
      </c>
      <c r="AE60" s="167">
        <f t="shared" si="29"/>
        <v>3280.2</v>
      </c>
      <c r="AF60" s="167">
        <f t="shared" si="29"/>
        <v>0</v>
      </c>
      <c r="AG60" s="167">
        <f t="shared" si="29"/>
        <v>3280.2</v>
      </c>
      <c r="AH60" s="167">
        <f t="shared" si="29"/>
        <v>0</v>
      </c>
      <c r="AI60" s="167">
        <f t="shared" si="29"/>
        <v>3280.2</v>
      </c>
      <c r="AJ60" s="167">
        <f t="shared" si="29"/>
        <v>0</v>
      </c>
      <c r="AK60" s="167">
        <f t="shared" si="29"/>
        <v>3280.2</v>
      </c>
      <c r="AL60" s="167">
        <f t="shared" si="29"/>
        <v>3280.2</v>
      </c>
      <c r="AM60" s="167">
        <f t="shared" si="29"/>
        <v>0</v>
      </c>
      <c r="AN60" s="167">
        <f t="shared" si="29"/>
        <v>3280.2</v>
      </c>
      <c r="AO60" s="167">
        <f t="shared" si="29"/>
        <v>0</v>
      </c>
      <c r="AP60" s="167">
        <f t="shared" si="29"/>
        <v>3280.2</v>
      </c>
      <c r="AQ60" s="167">
        <f t="shared" si="29"/>
        <v>0</v>
      </c>
      <c r="AR60" s="167">
        <f t="shared" si="29"/>
        <v>3280.2</v>
      </c>
      <c r="AS60" s="167">
        <f t="shared" si="29"/>
        <v>0</v>
      </c>
      <c r="AT60" s="167">
        <f t="shared" si="29"/>
        <v>3280.2</v>
      </c>
      <c r="AU60" s="167">
        <f t="shared" si="29"/>
        <v>0</v>
      </c>
      <c r="AV60" s="167">
        <f t="shared" si="29"/>
        <v>3280.2</v>
      </c>
      <c r="AW60" s="168"/>
    </row>
    <row r="61" spans="1:49" ht="63" hidden="1" outlineLevel="7" x14ac:dyDescent="0.2">
      <c r="A61" s="170" t="s">
        <v>35</v>
      </c>
      <c r="B61" s="170" t="s">
        <v>37</v>
      </c>
      <c r="C61" s="170" t="s">
        <v>39</v>
      </c>
      <c r="D61" s="170" t="s">
        <v>8</v>
      </c>
      <c r="E61" s="171" t="s">
        <v>9</v>
      </c>
      <c r="F61" s="172">
        <v>3453.9</v>
      </c>
      <c r="G61" s="172"/>
      <c r="H61" s="172">
        <f>SUM(F61:G61)</f>
        <v>3453.9</v>
      </c>
      <c r="I61" s="172"/>
      <c r="J61" s="172"/>
      <c r="K61" s="172"/>
      <c r="L61" s="172">
        <f>SUM(H61:K61)</f>
        <v>3453.9</v>
      </c>
      <c r="M61" s="172"/>
      <c r="N61" s="172">
        <f>SUM(L61:M61)</f>
        <v>3453.9</v>
      </c>
      <c r="O61" s="172"/>
      <c r="P61" s="172"/>
      <c r="Q61" s="172">
        <f>SUM(N61:P61)</f>
        <v>3453.9</v>
      </c>
      <c r="R61" s="172"/>
      <c r="S61" s="172">
        <f>SUM(Q61:R61)</f>
        <v>3453.9</v>
      </c>
      <c r="T61" s="172"/>
      <c r="U61" s="172"/>
      <c r="V61" s="172"/>
      <c r="W61" s="172"/>
      <c r="X61" s="172">
        <f>SUM(S61:W61)</f>
        <v>3453.9</v>
      </c>
      <c r="Y61" s="172">
        <v>3280.2</v>
      </c>
      <c r="Z61" s="172"/>
      <c r="AA61" s="172">
        <f>SUM(Y61:Z61)</f>
        <v>3280.2</v>
      </c>
      <c r="AB61" s="172"/>
      <c r="AC61" s="172">
        <f>SUM(AA61:AB61)</f>
        <v>3280.2</v>
      </c>
      <c r="AD61" s="172"/>
      <c r="AE61" s="172">
        <f>SUM(AC61:AD61)</f>
        <v>3280.2</v>
      </c>
      <c r="AF61" s="172"/>
      <c r="AG61" s="172">
        <f>SUM(AE61:AF61)</f>
        <v>3280.2</v>
      </c>
      <c r="AH61" s="172"/>
      <c r="AI61" s="172">
        <f>SUM(AG61:AH61)</f>
        <v>3280.2</v>
      </c>
      <c r="AJ61" s="172"/>
      <c r="AK61" s="172">
        <f>SUM(AI61:AJ61)</f>
        <v>3280.2</v>
      </c>
      <c r="AL61" s="172">
        <v>3280.2</v>
      </c>
      <c r="AM61" s="172"/>
      <c r="AN61" s="172">
        <f>SUM(AL61:AM61)</f>
        <v>3280.2</v>
      </c>
      <c r="AO61" s="172"/>
      <c r="AP61" s="172">
        <f>SUM(AN61:AO61)</f>
        <v>3280.2</v>
      </c>
      <c r="AQ61" s="172"/>
      <c r="AR61" s="172">
        <f>SUM(AP61:AQ61)</f>
        <v>3280.2</v>
      </c>
      <c r="AS61" s="172"/>
      <c r="AT61" s="172">
        <f>SUM(AR61:AS61)</f>
        <v>3280.2</v>
      </c>
      <c r="AU61" s="172"/>
      <c r="AV61" s="172">
        <f>SUM(AT61:AU61)</f>
        <v>3280.2</v>
      </c>
      <c r="AW61" s="168"/>
    </row>
    <row r="62" spans="1:49" ht="47.25" outlineLevel="7" x14ac:dyDescent="0.2">
      <c r="A62" s="165" t="s">
        <v>35</v>
      </c>
      <c r="B62" s="165" t="s">
        <v>37</v>
      </c>
      <c r="C62" s="173" t="s">
        <v>742</v>
      </c>
      <c r="D62" s="173"/>
      <c r="E62" s="174" t="s">
        <v>743</v>
      </c>
      <c r="F62" s="172"/>
      <c r="G62" s="172"/>
      <c r="H62" s="172"/>
      <c r="I62" s="172"/>
      <c r="J62" s="172"/>
      <c r="K62" s="172"/>
      <c r="L62" s="172"/>
      <c r="M62" s="172"/>
      <c r="N62" s="172"/>
      <c r="O62" s="167">
        <f t="shared" ref="O62:W62" si="31">O63</f>
        <v>52.5</v>
      </c>
      <c r="P62" s="167">
        <f t="shared" si="31"/>
        <v>0</v>
      </c>
      <c r="Q62" s="167">
        <f t="shared" si="31"/>
        <v>52.5</v>
      </c>
      <c r="R62" s="167">
        <f t="shared" si="31"/>
        <v>0</v>
      </c>
      <c r="S62" s="167">
        <f t="shared" si="31"/>
        <v>52.5</v>
      </c>
      <c r="T62" s="167">
        <f t="shared" si="31"/>
        <v>52.5</v>
      </c>
      <c r="U62" s="167">
        <f t="shared" si="31"/>
        <v>0</v>
      </c>
      <c r="V62" s="167">
        <f t="shared" si="31"/>
        <v>0</v>
      </c>
      <c r="W62" s="167">
        <f t="shared" si="31"/>
        <v>0</v>
      </c>
      <c r="X62" s="167">
        <f t="shared" si="29"/>
        <v>105</v>
      </c>
      <c r="Y62" s="172"/>
      <c r="Z62" s="172"/>
      <c r="AA62" s="172"/>
      <c r="AB62" s="172"/>
      <c r="AC62" s="172"/>
      <c r="AD62" s="172"/>
      <c r="AE62" s="172"/>
      <c r="AF62" s="172"/>
      <c r="AG62" s="172"/>
      <c r="AH62" s="172"/>
      <c r="AI62" s="172"/>
      <c r="AJ62" s="172"/>
      <c r="AK62" s="172"/>
      <c r="AL62" s="172"/>
      <c r="AM62" s="172"/>
      <c r="AN62" s="172"/>
      <c r="AO62" s="172"/>
      <c r="AP62" s="172"/>
      <c r="AQ62" s="172"/>
      <c r="AR62" s="172"/>
      <c r="AS62" s="172"/>
      <c r="AT62" s="172"/>
      <c r="AU62" s="172"/>
      <c r="AV62" s="172"/>
      <c r="AW62" s="168"/>
    </row>
    <row r="63" spans="1:49" ht="63" outlineLevel="7" x14ac:dyDescent="0.2">
      <c r="A63" s="170" t="s">
        <v>35</v>
      </c>
      <c r="B63" s="170" t="s">
        <v>37</v>
      </c>
      <c r="C63" s="175" t="s">
        <v>742</v>
      </c>
      <c r="D63" s="175" t="s">
        <v>8</v>
      </c>
      <c r="E63" s="176" t="s">
        <v>9</v>
      </c>
      <c r="F63" s="172"/>
      <c r="G63" s="172"/>
      <c r="H63" s="172"/>
      <c r="I63" s="172"/>
      <c r="J63" s="172"/>
      <c r="K63" s="172"/>
      <c r="L63" s="172"/>
      <c r="M63" s="172"/>
      <c r="N63" s="172"/>
      <c r="O63" s="172">
        <v>52.5</v>
      </c>
      <c r="P63" s="172"/>
      <c r="Q63" s="172">
        <f>SUM(N63:P63)</f>
        <v>52.5</v>
      </c>
      <c r="R63" s="172"/>
      <c r="S63" s="172">
        <f>SUM(Q63:R63)</f>
        <v>52.5</v>
      </c>
      <c r="T63" s="172">
        <v>52.5</v>
      </c>
      <c r="U63" s="172"/>
      <c r="V63" s="172"/>
      <c r="W63" s="172"/>
      <c r="X63" s="172">
        <f>SUM(S63:W63)</f>
        <v>105</v>
      </c>
      <c r="Y63" s="172"/>
      <c r="Z63" s="172"/>
      <c r="AA63" s="172"/>
      <c r="AB63" s="172"/>
      <c r="AC63" s="172"/>
      <c r="AD63" s="172"/>
      <c r="AE63" s="172"/>
      <c r="AF63" s="172"/>
      <c r="AG63" s="172"/>
      <c r="AH63" s="172"/>
      <c r="AI63" s="172"/>
      <c r="AJ63" s="172"/>
      <c r="AK63" s="172"/>
      <c r="AL63" s="172"/>
      <c r="AM63" s="172"/>
      <c r="AN63" s="172"/>
      <c r="AO63" s="172"/>
      <c r="AP63" s="172"/>
      <c r="AQ63" s="172"/>
      <c r="AR63" s="172"/>
      <c r="AS63" s="172"/>
      <c r="AT63" s="172"/>
      <c r="AU63" s="172"/>
      <c r="AV63" s="172"/>
      <c r="AW63" s="168"/>
    </row>
    <row r="64" spans="1:49" ht="47.25" outlineLevel="1" x14ac:dyDescent="0.2">
      <c r="A64" s="165" t="s">
        <v>35</v>
      </c>
      <c r="B64" s="165" t="s">
        <v>40</v>
      </c>
      <c r="C64" s="165"/>
      <c r="D64" s="165"/>
      <c r="E64" s="166" t="s">
        <v>41</v>
      </c>
      <c r="F64" s="167">
        <f t="shared" ref="F64:AV64" si="32">F65+F72</f>
        <v>108748.79999999999</v>
      </c>
      <c r="G64" s="167">
        <f t="shared" si="32"/>
        <v>0</v>
      </c>
      <c r="H64" s="167">
        <f t="shared" si="32"/>
        <v>108748.79999999999</v>
      </c>
      <c r="I64" s="167">
        <f t="shared" si="32"/>
        <v>0</v>
      </c>
      <c r="J64" s="167">
        <f t="shared" si="32"/>
        <v>0</v>
      </c>
      <c r="K64" s="167">
        <f t="shared" si="32"/>
        <v>444</v>
      </c>
      <c r="L64" s="167">
        <f t="shared" si="32"/>
        <v>109192.79999999999</v>
      </c>
      <c r="M64" s="167">
        <f t="shared" si="32"/>
        <v>0</v>
      </c>
      <c r="N64" s="167">
        <f t="shared" si="32"/>
        <v>109192.79999999999</v>
      </c>
      <c r="O64" s="167">
        <f t="shared" si="32"/>
        <v>99.399999999999991</v>
      </c>
      <c r="P64" s="167">
        <f t="shared" si="32"/>
        <v>0</v>
      </c>
      <c r="Q64" s="167">
        <f t="shared" si="32"/>
        <v>109292.19999999998</v>
      </c>
      <c r="R64" s="167">
        <f t="shared" si="32"/>
        <v>0</v>
      </c>
      <c r="S64" s="167">
        <f t="shared" si="32"/>
        <v>109292.19999999998</v>
      </c>
      <c r="T64" s="167">
        <f t="shared" si="32"/>
        <v>-51.9</v>
      </c>
      <c r="U64" s="167">
        <f t="shared" si="32"/>
        <v>0</v>
      </c>
      <c r="V64" s="167">
        <f t="shared" si="32"/>
        <v>0</v>
      </c>
      <c r="W64" s="167">
        <f t="shared" si="32"/>
        <v>0</v>
      </c>
      <c r="X64" s="167">
        <f t="shared" si="32"/>
        <v>109240.29999999999</v>
      </c>
      <c r="Y64" s="167">
        <f t="shared" si="32"/>
        <v>102821.2</v>
      </c>
      <c r="Z64" s="167">
        <f t="shared" si="32"/>
        <v>0</v>
      </c>
      <c r="AA64" s="167">
        <f t="shared" si="32"/>
        <v>102821.2</v>
      </c>
      <c r="AB64" s="167">
        <f t="shared" si="32"/>
        <v>0</v>
      </c>
      <c r="AC64" s="167">
        <f t="shared" si="32"/>
        <v>102821.2</v>
      </c>
      <c r="AD64" s="167">
        <f t="shared" si="32"/>
        <v>0</v>
      </c>
      <c r="AE64" s="167">
        <f t="shared" si="32"/>
        <v>102821.2</v>
      </c>
      <c r="AF64" s="167">
        <f t="shared" si="32"/>
        <v>0.1</v>
      </c>
      <c r="AG64" s="167">
        <f t="shared" si="32"/>
        <v>102821.3</v>
      </c>
      <c r="AH64" s="167">
        <f t="shared" si="32"/>
        <v>0</v>
      </c>
      <c r="AI64" s="167">
        <f t="shared" si="32"/>
        <v>102821.3</v>
      </c>
      <c r="AJ64" s="167">
        <f t="shared" si="32"/>
        <v>0</v>
      </c>
      <c r="AK64" s="167">
        <f t="shared" si="32"/>
        <v>102821.3</v>
      </c>
      <c r="AL64" s="167">
        <f t="shared" si="32"/>
        <v>102807.2</v>
      </c>
      <c r="AM64" s="167">
        <f t="shared" si="32"/>
        <v>0</v>
      </c>
      <c r="AN64" s="167">
        <f t="shared" si="32"/>
        <v>102807.2</v>
      </c>
      <c r="AO64" s="167">
        <f t="shared" si="32"/>
        <v>0</v>
      </c>
      <c r="AP64" s="167">
        <f t="shared" si="32"/>
        <v>102807.2</v>
      </c>
      <c r="AQ64" s="167">
        <f t="shared" si="32"/>
        <v>0</v>
      </c>
      <c r="AR64" s="167">
        <f t="shared" si="32"/>
        <v>102807.2</v>
      </c>
      <c r="AS64" s="167">
        <f t="shared" si="32"/>
        <v>0</v>
      </c>
      <c r="AT64" s="167">
        <f t="shared" si="32"/>
        <v>102807.2</v>
      </c>
      <c r="AU64" s="167">
        <f t="shared" si="32"/>
        <v>0</v>
      </c>
      <c r="AV64" s="167">
        <f t="shared" si="32"/>
        <v>102807.2</v>
      </c>
      <c r="AW64" s="168"/>
    </row>
    <row r="65" spans="1:49" ht="31.5" outlineLevel="2" x14ac:dyDescent="0.2">
      <c r="A65" s="165" t="s">
        <v>35</v>
      </c>
      <c r="B65" s="165" t="s">
        <v>40</v>
      </c>
      <c r="C65" s="165" t="s">
        <v>42</v>
      </c>
      <c r="D65" s="165"/>
      <c r="E65" s="166" t="s">
        <v>43</v>
      </c>
      <c r="F65" s="167">
        <f t="shared" ref="F65:U66" si="33">F66</f>
        <v>339.3</v>
      </c>
      <c r="G65" s="167">
        <f t="shared" si="33"/>
        <v>0</v>
      </c>
      <c r="H65" s="167">
        <f t="shared" si="33"/>
        <v>339.3</v>
      </c>
      <c r="I65" s="167">
        <f t="shared" si="33"/>
        <v>0</v>
      </c>
      <c r="J65" s="167">
        <f t="shared" si="33"/>
        <v>0</v>
      </c>
      <c r="K65" s="167">
        <f t="shared" si="33"/>
        <v>0</v>
      </c>
      <c r="L65" s="167">
        <f t="shared" si="33"/>
        <v>339.3</v>
      </c>
      <c r="M65" s="167">
        <f t="shared" si="33"/>
        <v>0</v>
      </c>
      <c r="N65" s="167">
        <f t="shared" si="33"/>
        <v>339.3</v>
      </c>
      <c r="O65" s="167">
        <f t="shared" si="33"/>
        <v>5.0999999999999996</v>
      </c>
      <c r="P65" s="167">
        <f t="shared" si="33"/>
        <v>0</v>
      </c>
      <c r="Q65" s="167">
        <f t="shared" si="33"/>
        <v>344.4</v>
      </c>
      <c r="R65" s="167">
        <f t="shared" si="33"/>
        <v>0</v>
      </c>
      <c r="S65" s="167">
        <f t="shared" si="33"/>
        <v>344.4</v>
      </c>
      <c r="T65" s="167">
        <f t="shared" si="33"/>
        <v>-51.9</v>
      </c>
      <c r="U65" s="167">
        <f t="shared" si="33"/>
        <v>0</v>
      </c>
      <c r="V65" s="167">
        <f t="shared" ref="V65:AK66" si="34">V66</f>
        <v>0</v>
      </c>
      <c r="W65" s="167">
        <f t="shared" si="34"/>
        <v>0</v>
      </c>
      <c r="X65" s="167">
        <f t="shared" si="34"/>
        <v>292.5</v>
      </c>
      <c r="Y65" s="167">
        <f t="shared" si="34"/>
        <v>285.5</v>
      </c>
      <c r="Z65" s="167">
        <f t="shared" si="34"/>
        <v>0</v>
      </c>
      <c r="AA65" s="167">
        <f t="shared" si="34"/>
        <v>285.5</v>
      </c>
      <c r="AB65" s="167">
        <f t="shared" si="34"/>
        <v>0</v>
      </c>
      <c r="AC65" s="167">
        <f t="shared" si="34"/>
        <v>285.5</v>
      </c>
      <c r="AD65" s="167">
        <f t="shared" si="34"/>
        <v>0</v>
      </c>
      <c r="AE65" s="167">
        <f t="shared" si="34"/>
        <v>285.5</v>
      </c>
      <c r="AF65" s="167">
        <f t="shared" si="34"/>
        <v>0.1</v>
      </c>
      <c r="AG65" s="167">
        <f t="shared" si="34"/>
        <v>285.60000000000002</v>
      </c>
      <c r="AH65" s="167">
        <f t="shared" si="34"/>
        <v>0</v>
      </c>
      <c r="AI65" s="167">
        <f t="shared" si="34"/>
        <v>285.60000000000002</v>
      </c>
      <c r="AJ65" s="167">
        <f t="shared" si="34"/>
        <v>0</v>
      </c>
      <c r="AK65" s="167">
        <f t="shared" si="34"/>
        <v>285.60000000000002</v>
      </c>
      <c r="AL65" s="167">
        <f t="shared" ref="AL65:AV66" si="35">AL66</f>
        <v>271.5</v>
      </c>
      <c r="AM65" s="167">
        <f t="shared" si="35"/>
        <v>0</v>
      </c>
      <c r="AN65" s="167">
        <f t="shared" si="35"/>
        <v>271.5</v>
      </c>
      <c r="AO65" s="167">
        <f t="shared" si="35"/>
        <v>0</v>
      </c>
      <c r="AP65" s="167">
        <f t="shared" si="35"/>
        <v>271.5</v>
      </c>
      <c r="AQ65" s="167">
        <f t="shared" si="35"/>
        <v>0</v>
      </c>
      <c r="AR65" s="167">
        <f t="shared" si="35"/>
        <v>271.5</v>
      </c>
      <c r="AS65" s="167">
        <f t="shared" si="35"/>
        <v>0</v>
      </c>
      <c r="AT65" s="167">
        <f t="shared" si="35"/>
        <v>271.5</v>
      </c>
      <c r="AU65" s="167">
        <f t="shared" si="35"/>
        <v>0</v>
      </c>
      <c r="AV65" s="167">
        <f t="shared" si="35"/>
        <v>271.5</v>
      </c>
      <c r="AW65" s="168"/>
    </row>
    <row r="66" spans="1:49" ht="47.25" outlineLevel="3" x14ac:dyDescent="0.2">
      <c r="A66" s="165" t="s">
        <v>35</v>
      </c>
      <c r="B66" s="165" t="s">
        <v>40</v>
      </c>
      <c r="C66" s="165" t="s">
        <v>44</v>
      </c>
      <c r="D66" s="165"/>
      <c r="E66" s="166" t="s">
        <v>45</v>
      </c>
      <c r="F66" s="167">
        <f t="shared" si="33"/>
        <v>339.3</v>
      </c>
      <c r="G66" s="167">
        <f t="shared" si="33"/>
        <v>0</v>
      </c>
      <c r="H66" s="167">
        <f t="shared" si="33"/>
        <v>339.3</v>
      </c>
      <c r="I66" s="167">
        <f t="shared" si="33"/>
        <v>0</v>
      </c>
      <c r="J66" s="167">
        <f t="shared" si="33"/>
        <v>0</v>
      </c>
      <c r="K66" s="167">
        <f t="shared" si="33"/>
        <v>0</v>
      </c>
      <c r="L66" s="167">
        <f t="shared" si="33"/>
        <v>339.3</v>
      </c>
      <c r="M66" s="167">
        <f t="shared" si="33"/>
        <v>0</v>
      </c>
      <c r="N66" s="167">
        <f t="shared" si="33"/>
        <v>339.3</v>
      </c>
      <c r="O66" s="167">
        <f t="shared" si="33"/>
        <v>5.0999999999999996</v>
      </c>
      <c r="P66" s="167">
        <f t="shared" si="33"/>
        <v>0</v>
      </c>
      <c r="Q66" s="167">
        <f t="shared" si="33"/>
        <v>344.4</v>
      </c>
      <c r="R66" s="167">
        <f t="shared" si="33"/>
        <v>0</v>
      </c>
      <c r="S66" s="167">
        <f t="shared" si="33"/>
        <v>344.4</v>
      </c>
      <c r="T66" s="167">
        <f t="shared" si="33"/>
        <v>-51.9</v>
      </c>
      <c r="U66" s="167">
        <f t="shared" si="33"/>
        <v>0</v>
      </c>
      <c r="V66" s="167">
        <f t="shared" si="34"/>
        <v>0</v>
      </c>
      <c r="W66" s="167">
        <f t="shared" si="34"/>
        <v>0</v>
      </c>
      <c r="X66" s="167">
        <f t="shared" si="34"/>
        <v>292.5</v>
      </c>
      <c r="Y66" s="167">
        <f t="shared" si="34"/>
        <v>285.5</v>
      </c>
      <c r="Z66" s="167">
        <f t="shared" si="34"/>
        <v>0</v>
      </c>
      <c r="AA66" s="167">
        <f t="shared" si="34"/>
        <v>285.5</v>
      </c>
      <c r="AB66" s="167">
        <f t="shared" si="34"/>
        <v>0</v>
      </c>
      <c r="AC66" s="167">
        <f t="shared" si="34"/>
        <v>285.5</v>
      </c>
      <c r="AD66" s="167">
        <f t="shared" si="34"/>
        <v>0</v>
      </c>
      <c r="AE66" s="167">
        <f t="shared" si="34"/>
        <v>285.5</v>
      </c>
      <c r="AF66" s="167">
        <f t="shared" si="34"/>
        <v>0.1</v>
      </c>
      <c r="AG66" s="167">
        <f t="shared" si="34"/>
        <v>285.60000000000002</v>
      </c>
      <c r="AH66" s="167">
        <f t="shared" si="34"/>
        <v>0</v>
      </c>
      <c r="AI66" s="167">
        <f t="shared" si="34"/>
        <v>285.60000000000002</v>
      </c>
      <c r="AJ66" s="167">
        <f t="shared" si="34"/>
        <v>0</v>
      </c>
      <c r="AK66" s="167">
        <f t="shared" si="34"/>
        <v>285.60000000000002</v>
      </c>
      <c r="AL66" s="167">
        <f t="shared" si="35"/>
        <v>271.5</v>
      </c>
      <c r="AM66" s="167">
        <f t="shared" si="35"/>
        <v>0</v>
      </c>
      <c r="AN66" s="167">
        <f t="shared" si="35"/>
        <v>271.5</v>
      </c>
      <c r="AO66" s="167">
        <f t="shared" si="35"/>
        <v>0</v>
      </c>
      <c r="AP66" s="167">
        <f t="shared" si="35"/>
        <v>271.5</v>
      </c>
      <c r="AQ66" s="167">
        <f t="shared" si="35"/>
        <v>0</v>
      </c>
      <c r="AR66" s="167">
        <f t="shared" si="35"/>
        <v>271.5</v>
      </c>
      <c r="AS66" s="167">
        <f t="shared" si="35"/>
        <v>0</v>
      </c>
      <c r="AT66" s="167">
        <f t="shared" si="35"/>
        <v>271.5</v>
      </c>
      <c r="AU66" s="167">
        <f t="shared" si="35"/>
        <v>0</v>
      </c>
      <c r="AV66" s="167">
        <f t="shared" si="35"/>
        <v>271.5</v>
      </c>
      <c r="AW66" s="168"/>
    </row>
    <row r="67" spans="1:49" ht="31.5" outlineLevel="4" collapsed="1" x14ac:dyDescent="0.2">
      <c r="A67" s="165" t="s">
        <v>35</v>
      </c>
      <c r="B67" s="165" t="s">
        <v>40</v>
      </c>
      <c r="C67" s="165" t="s">
        <v>46</v>
      </c>
      <c r="D67" s="165"/>
      <c r="E67" s="166" t="s">
        <v>47</v>
      </c>
      <c r="F67" s="167">
        <f t="shared" ref="F67:AV67" si="36">F68+F70</f>
        <v>339.3</v>
      </c>
      <c r="G67" s="167">
        <f t="shared" si="36"/>
        <v>0</v>
      </c>
      <c r="H67" s="167">
        <f t="shared" si="36"/>
        <v>339.3</v>
      </c>
      <c r="I67" s="167">
        <f t="shared" si="36"/>
        <v>0</v>
      </c>
      <c r="J67" s="167">
        <f t="shared" si="36"/>
        <v>0</v>
      </c>
      <c r="K67" s="167">
        <f t="shared" si="36"/>
        <v>0</v>
      </c>
      <c r="L67" s="167">
        <f t="shared" si="36"/>
        <v>339.3</v>
      </c>
      <c r="M67" s="167">
        <f t="shared" si="36"/>
        <v>0</v>
      </c>
      <c r="N67" s="167">
        <f t="shared" si="36"/>
        <v>339.3</v>
      </c>
      <c r="O67" s="167">
        <f t="shared" si="36"/>
        <v>5.0999999999999996</v>
      </c>
      <c r="P67" s="167">
        <f t="shared" si="36"/>
        <v>0</v>
      </c>
      <c r="Q67" s="167">
        <f t="shared" si="36"/>
        <v>344.4</v>
      </c>
      <c r="R67" s="167">
        <f t="shared" si="36"/>
        <v>0</v>
      </c>
      <c r="S67" s="167">
        <f t="shared" si="36"/>
        <v>344.4</v>
      </c>
      <c r="T67" s="167">
        <f t="shared" si="36"/>
        <v>-51.9</v>
      </c>
      <c r="U67" s="167">
        <f t="shared" si="36"/>
        <v>0</v>
      </c>
      <c r="V67" s="167">
        <f t="shared" si="36"/>
        <v>0</v>
      </c>
      <c r="W67" s="167">
        <f t="shared" si="36"/>
        <v>0</v>
      </c>
      <c r="X67" s="167">
        <f t="shared" si="36"/>
        <v>292.5</v>
      </c>
      <c r="Y67" s="167">
        <f t="shared" si="36"/>
        <v>285.5</v>
      </c>
      <c r="Z67" s="167">
        <f t="shared" si="36"/>
        <v>0</v>
      </c>
      <c r="AA67" s="167">
        <f t="shared" si="36"/>
        <v>285.5</v>
      </c>
      <c r="AB67" s="167">
        <f t="shared" si="36"/>
        <v>0</v>
      </c>
      <c r="AC67" s="167">
        <f t="shared" si="36"/>
        <v>285.5</v>
      </c>
      <c r="AD67" s="167">
        <f t="shared" si="36"/>
        <v>0</v>
      </c>
      <c r="AE67" s="167">
        <f t="shared" si="36"/>
        <v>285.5</v>
      </c>
      <c r="AF67" s="167">
        <f t="shared" si="36"/>
        <v>0.1</v>
      </c>
      <c r="AG67" s="167">
        <f t="shared" si="36"/>
        <v>285.60000000000002</v>
      </c>
      <c r="AH67" s="167">
        <f t="shared" si="36"/>
        <v>0</v>
      </c>
      <c r="AI67" s="167">
        <f t="shared" si="36"/>
        <v>285.60000000000002</v>
      </c>
      <c r="AJ67" s="167">
        <f t="shared" si="36"/>
        <v>0</v>
      </c>
      <c r="AK67" s="167">
        <f t="shared" si="36"/>
        <v>285.60000000000002</v>
      </c>
      <c r="AL67" s="167">
        <f t="shared" si="36"/>
        <v>271.5</v>
      </c>
      <c r="AM67" s="167">
        <f t="shared" si="36"/>
        <v>0</v>
      </c>
      <c r="AN67" s="167">
        <f t="shared" si="36"/>
        <v>271.5</v>
      </c>
      <c r="AO67" s="167">
        <f t="shared" si="36"/>
        <v>0</v>
      </c>
      <c r="AP67" s="167">
        <f t="shared" si="36"/>
        <v>271.5</v>
      </c>
      <c r="AQ67" s="167">
        <f t="shared" si="36"/>
        <v>0</v>
      </c>
      <c r="AR67" s="167">
        <f t="shared" si="36"/>
        <v>271.5</v>
      </c>
      <c r="AS67" s="167">
        <f t="shared" si="36"/>
        <v>0</v>
      </c>
      <c r="AT67" s="167">
        <f t="shared" si="36"/>
        <v>271.5</v>
      </c>
      <c r="AU67" s="167">
        <f t="shared" si="36"/>
        <v>0</v>
      </c>
      <c r="AV67" s="167">
        <f t="shared" si="36"/>
        <v>271.5</v>
      </c>
      <c r="AW67" s="168"/>
    </row>
    <row r="68" spans="1:49" ht="63" hidden="1" outlineLevel="5" x14ac:dyDescent="0.2">
      <c r="A68" s="165" t="s">
        <v>35</v>
      </c>
      <c r="B68" s="165" t="s">
        <v>40</v>
      </c>
      <c r="C68" s="165" t="s">
        <v>48</v>
      </c>
      <c r="D68" s="165"/>
      <c r="E68" s="166" t="s">
        <v>49</v>
      </c>
      <c r="F68" s="167">
        <f t="shared" ref="F68:AV68" si="37">F69</f>
        <v>264</v>
      </c>
      <c r="G68" s="167">
        <f t="shared" si="37"/>
        <v>0</v>
      </c>
      <c r="H68" s="167">
        <f t="shared" si="37"/>
        <v>264</v>
      </c>
      <c r="I68" s="167">
        <f t="shared" si="37"/>
        <v>0</v>
      </c>
      <c r="J68" s="167">
        <f t="shared" si="37"/>
        <v>0</v>
      </c>
      <c r="K68" s="167">
        <f t="shared" si="37"/>
        <v>0</v>
      </c>
      <c r="L68" s="167">
        <f t="shared" si="37"/>
        <v>264</v>
      </c>
      <c r="M68" s="167">
        <f t="shared" si="37"/>
        <v>0</v>
      </c>
      <c r="N68" s="167">
        <f t="shared" si="37"/>
        <v>264</v>
      </c>
      <c r="O68" s="167">
        <f t="shared" si="37"/>
        <v>5</v>
      </c>
      <c r="P68" s="167">
        <f t="shared" si="37"/>
        <v>0</v>
      </c>
      <c r="Q68" s="167">
        <f t="shared" si="37"/>
        <v>269</v>
      </c>
      <c r="R68" s="167">
        <f t="shared" si="37"/>
        <v>0</v>
      </c>
      <c r="S68" s="167">
        <f t="shared" si="37"/>
        <v>269</v>
      </c>
      <c r="T68" s="167">
        <f t="shared" si="37"/>
        <v>0</v>
      </c>
      <c r="U68" s="167">
        <f t="shared" si="37"/>
        <v>0</v>
      </c>
      <c r="V68" s="167">
        <f t="shared" si="37"/>
        <v>0</v>
      </c>
      <c r="W68" s="167">
        <f t="shared" si="37"/>
        <v>0</v>
      </c>
      <c r="X68" s="167">
        <f t="shared" si="37"/>
        <v>269</v>
      </c>
      <c r="Y68" s="167">
        <f t="shared" si="37"/>
        <v>271.5</v>
      </c>
      <c r="Z68" s="167">
        <f t="shared" si="37"/>
        <v>0</v>
      </c>
      <c r="AA68" s="167">
        <f t="shared" si="37"/>
        <v>271.5</v>
      </c>
      <c r="AB68" s="167">
        <f t="shared" si="37"/>
        <v>0</v>
      </c>
      <c r="AC68" s="167">
        <f t="shared" si="37"/>
        <v>271.5</v>
      </c>
      <c r="AD68" s="167">
        <f t="shared" si="37"/>
        <v>0</v>
      </c>
      <c r="AE68" s="167">
        <f t="shared" si="37"/>
        <v>271.5</v>
      </c>
      <c r="AF68" s="167">
        <f t="shared" si="37"/>
        <v>0</v>
      </c>
      <c r="AG68" s="167">
        <f t="shared" si="37"/>
        <v>271.5</v>
      </c>
      <c r="AH68" s="167">
        <f t="shared" si="37"/>
        <v>0</v>
      </c>
      <c r="AI68" s="167">
        <f t="shared" si="37"/>
        <v>271.5</v>
      </c>
      <c r="AJ68" s="167">
        <f t="shared" si="37"/>
        <v>0</v>
      </c>
      <c r="AK68" s="167">
        <f t="shared" si="37"/>
        <v>271.5</v>
      </c>
      <c r="AL68" s="167">
        <f t="shared" si="37"/>
        <v>271.5</v>
      </c>
      <c r="AM68" s="167">
        <f t="shared" si="37"/>
        <v>0</v>
      </c>
      <c r="AN68" s="167">
        <f t="shared" si="37"/>
        <v>271.5</v>
      </c>
      <c r="AO68" s="167">
        <f t="shared" si="37"/>
        <v>0</v>
      </c>
      <c r="AP68" s="167">
        <f t="shared" si="37"/>
        <v>271.5</v>
      </c>
      <c r="AQ68" s="167">
        <f t="shared" si="37"/>
        <v>0</v>
      </c>
      <c r="AR68" s="167">
        <f t="shared" si="37"/>
        <v>271.5</v>
      </c>
      <c r="AS68" s="167">
        <f t="shared" si="37"/>
        <v>0</v>
      </c>
      <c r="AT68" s="167">
        <f t="shared" si="37"/>
        <v>271.5</v>
      </c>
      <c r="AU68" s="167">
        <f t="shared" si="37"/>
        <v>0</v>
      </c>
      <c r="AV68" s="167">
        <f t="shared" si="37"/>
        <v>271.5</v>
      </c>
      <c r="AW68" s="168"/>
    </row>
    <row r="69" spans="1:49" ht="63" hidden="1" outlineLevel="7" x14ac:dyDescent="0.2">
      <c r="A69" s="170" t="s">
        <v>35</v>
      </c>
      <c r="B69" s="170" t="s">
        <v>40</v>
      </c>
      <c r="C69" s="170" t="s">
        <v>48</v>
      </c>
      <c r="D69" s="170" t="s">
        <v>8</v>
      </c>
      <c r="E69" s="171" t="s">
        <v>9</v>
      </c>
      <c r="F69" s="172">
        <v>264</v>
      </c>
      <c r="G69" s="172"/>
      <c r="H69" s="172">
        <f>SUM(F69:G69)</f>
        <v>264</v>
      </c>
      <c r="I69" s="172"/>
      <c r="J69" s="172"/>
      <c r="K69" s="172"/>
      <c r="L69" s="172">
        <f>SUM(H69:K69)</f>
        <v>264</v>
      </c>
      <c r="M69" s="172"/>
      <c r="N69" s="172">
        <f>SUM(L69:M69)</f>
        <v>264</v>
      </c>
      <c r="O69" s="172">
        <v>5</v>
      </c>
      <c r="P69" s="172"/>
      <c r="Q69" s="172">
        <f>SUM(N69:P69)</f>
        <v>269</v>
      </c>
      <c r="R69" s="172"/>
      <c r="S69" s="172">
        <f>SUM(Q69:R69)</f>
        <v>269</v>
      </c>
      <c r="T69" s="172"/>
      <c r="U69" s="172"/>
      <c r="V69" s="172"/>
      <c r="W69" s="172"/>
      <c r="X69" s="172">
        <f>SUM(S69:W69)</f>
        <v>269</v>
      </c>
      <c r="Y69" s="172">
        <v>271.5</v>
      </c>
      <c r="Z69" s="172"/>
      <c r="AA69" s="172">
        <f>SUM(Y69:Z69)</f>
        <v>271.5</v>
      </c>
      <c r="AB69" s="172"/>
      <c r="AC69" s="172">
        <f>SUM(AA69:AB69)</f>
        <v>271.5</v>
      </c>
      <c r="AD69" s="172"/>
      <c r="AE69" s="172">
        <f>SUM(AC69:AD69)</f>
        <v>271.5</v>
      </c>
      <c r="AF69" s="172"/>
      <c r="AG69" s="172">
        <f>SUM(AE69:AF69)</f>
        <v>271.5</v>
      </c>
      <c r="AH69" s="172"/>
      <c r="AI69" s="172">
        <f>SUM(AG69:AH69)</f>
        <v>271.5</v>
      </c>
      <c r="AJ69" s="172"/>
      <c r="AK69" s="172">
        <f>SUM(AI69:AJ69)</f>
        <v>271.5</v>
      </c>
      <c r="AL69" s="172">
        <v>271.5</v>
      </c>
      <c r="AM69" s="172"/>
      <c r="AN69" s="172">
        <f>SUM(AL69:AM69)</f>
        <v>271.5</v>
      </c>
      <c r="AO69" s="172"/>
      <c r="AP69" s="172">
        <f>SUM(AN69:AO69)</f>
        <v>271.5</v>
      </c>
      <c r="AQ69" s="172"/>
      <c r="AR69" s="172">
        <f>SUM(AP69:AQ69)</f>
        <v>271.5</v>
      </c>
      <c r="AS69" s="172"/>
      <c r="AT69" s="172">
        <f>SUM(AR69:AS69)</f>
        <v>271.5</v>
      </c>
      <c r="AU69" s="172"/>
      <c r="AV69" s="172">
        <f>SUM(AT69:AU69)</f>
        <v>271.5</v>
      </c>
      <c r="AW69" s="168"/>
    </row>
    <row r="70" spans="1:49" ht="47.25" outlineLevel="5" x14ac:dyDescent="0.2">
      <c r="A70" s="165" t="s">
        <v>35</v>
      </c>
      <c r="B70" s="165" t="s">
        <v>40</v>
      </c>
      <c r="C70" s="165" t="s">
        <v>50</v>
      </c>
      <c r="D70" s="165"/>
      <c r="E70" s="166" t="s">
        <v>51</v>
      </c>
      <c r="F70" s="167">
        <f t="shared" ref="F70:AM70" si="38">F71</f>
        <v>75.3</v>
      </c>
      <c r="G70" s="167">
        <f t="shared" si="38"/>
        <v>0</v>
      </c>
      <c r="H70" s="167">
        <f t="shared" si="38"/>
        <v>75.3</v>
      </c>
      <c r="I70" s="167">
        <f t="shared" si="38"/>
        <v>0</v>
      </c>
      <c r="J70" s="167">
        <f t="shared" si="38"/>
        <v>0</v>
      </c>
      <c r="K70" s="167">
        <f t="shared" si="38"/>
        <v>0</v>
      </c>
      <c r="L70" s="167">
        <f t="shared" si="38"/>
        <v>75.3</v>
      </c>
      <c r="M70" s="167">
        <f t="shared" si="38"/>
        <v>0</v>
      </c>
      <c r="N70" s="167">
        <f t="shared" si="38"/>
        <v>75.3</v>
      </c>
      <c r="O70" s="167">
        <f t="shared" si="38"/>
        <v>0.1</v>
      </c>
      <c r="P70" s="167">
        <f t="shared" si="38"/>
        <v>0</v>
      </c>
      <c r="Q70" s="167">
        <f t="shared" si="38"/>
        <v>75.399999999999991</v>
      </c>
      <c r="R70" s="167">
        <f t="shared" si="38"/>
        <v>0</v>
      </c>
      <c r="S70" s="167">
        <f t="shared" si="38"/>
        <v>75.399999999999991</v>
      </c>
      <c r="T70" s="167">
        <f t="shared" si="38"/>
        <v>-51.9</v>
      </c>
      <c r="U70" s="167">
        <f t="shared" si="38"/>
        <v>0</v>
      </c>
      <c r="V70" s="167">
        <f t="shared" si="38"/>
        <v>0</v>
      </c>
      <c r="W70" s="167">
        <f t="shared" si="38"/>
        <v>0</v>
      </c>
      <c r="X70" s="167">
        <f t="shared" si="38"/>
        <v>23.499999999999993</v>
      </c>
      <c r="Y70" s="167">
        <f t="shared" si="38"/>
        <v>14</v>
      </c>
      <c r="Z70" s="167">
        <f t="shared" si="38"/>
        <v>0</v>
      </c>
      <c r="AA70" s="167">
        <f t="shared" si="38"/>
        <v>14</v>
      </c>
      <c r="AB70" s="167">
        <f t="shared" si="38"/>
        <v>0</v>
      </c>
      <c r="AC70" s="167">
        <f t="shared" si="38"/>
        <v>14</v>
      </c>
      <c r="AD70" s="167">
        <f t="shared" si="38"/>
        <v>0</v>
      </c>
      <c r="AE70" s="167">
        <f t="shared" si="38"/>
        <v>14</v>
      </c>
      <c r="AF70" s="167">
        <f t="shared" si="38"/>
        <v>0.1</v>
      </c>
      <c r="AG70" s="167">
        <f t="shared" si="38"/>
        <v>14.1</v>
      </c>
      <c r="AH70" s="167">
        <f t="shared" si="38"/>
        <v>0</v>
      </c>
      <c r="AI70" s="167">
        <f t="shared" si="38"/>
        <v>14.1</v>
      </c>
      <c r="AJ70" s="167">
        <f t="shared" si="38"/>
        <v>0</v>
      </c>
      <c r="AK70" s="167">
        <f t="shared" si="38"/>
        <v>14.1</v>
      </c>
      <c r="AL70" s="167">
        <f t="shared" si="38"/>
        <v>0</v>
      </c>
      <c r="AM70" s="167">
        <f t="shared" si="38"/>
        <v>0</v>
      </c>
      <c r="AN70" s="167"/>
      <c r="AO70" s="167">
        <f t="shared" ref="AO70:AV70" si="39">AO71</f>
        <v>0</v>
      </c>
      <c r="AP70" s="167">
        <f t="shared" si="39"/>
        <v>0</v>
      </c>
      <c r="AQ70" s="167">
        <f t="shared" si="39"/>
        <v>0</v>
      </c>
      <c r="AR70" s="167">
        <f t="shared" si="39"/>
        <v>0</v>
      </c>
      <c r="AS70" s="167">
        <f t="shared" si="39"/>
        <v>0</v>
      </c>
      <c r="AT70" s="167">
        <f t="shared" si="39"/>
        <v>0</v>
      </c>
      <c r="AU70" s="167">
        <f t="shared" si="39"/>
        <v>0</v>
      </c>
      <c r="AV70" s="167">
        <f t="shared" si="39"/>
        <v>0</v>
      </c>
      <c r="AW70" s="168"/>
    </row>
    <row r="71" spans="1:49" ht="47.25" outlineLevel="7" x14ac:dyDescent="0.2">
      <c r="A71" s="170" t="s">
        <v>35</v>
      </c>
      <c r="B71" s="170" t="s">
        <v>40</v>
      </c>
      <c r="C71" s="170" t="s">
        <v>50</v>
      </c>
      <c r="D71" s="170" t="s">
        <v>8</v>
      </c>
      <c r="E71" s="171" t="s">
        <v>9</v>
      </c>
      <c r="F71" s="172">
        <v>75.3</v>
      </c>
      <c r="G71" s="172"/>
      <c r="H71" s="172">
        <f>SUM(F71:G71)</f>
        <v>75.3</v>
      </c>
      <c r="I71" s="172"/>
      <c r="J71" s="172"/>
      <c r="K71" s="172"/>
      <c r="L71" s="172">
        <f>SUM(H71:K71)</f>
        <v>75.3</v>
      </c>
      <c r="M71" s="172"/>
      <c r="N71" s="172">
        <f>SUM(L71:M71)</f>
        <v>75.3</v>
      </c>
      <c r="O71" s="172">
        <v>0.1</v>
      </c>
      <c r="P71" s="172"/>
      <c r="Q71" s="172">
        <f>SUM(N71:P71)</f>
        <v>75.399999999999991</v>
      </c>
      <c r="R71" s="172"/>
      <c r="S71" s="172">
        <f>SUM(Q71:R71)</f>
        <v>75.399999999999991</v>
      </c>
      <c r="T71" s="172">
        <v>-51.9</v>
      </c>
      <c r="U71" s="172"/>
      <c r="V71" s="172"/>
      <c r="W71" s="172"/>
      <c r="X71" s="172">
        <f>SUM(S71:W71)</f>
        <v>23.499999999999993</v>
      </c>
      <c r="Y71" s="172">
        <v>14</v>
      </c>
      <c r="Z71" s="172"/>
      <c r="AA71" s="172">
        <f>SUM(Y71:Z71)</f>
        <v>14</v>
      </c>
      <c r="AB71" s="172"/>
      <c r="AC71" s="172">
        <f>SUM(AA71:AB71)</f>
        <v>14</v>
      </c>
      <c r="AD71" s="172"/>
      <c r="AE71" s="172">
        <f>SUM(AC71:AD71)</f>
        <v>14</v>
      </c>
      <c r="AF71" s="172">
        <v>0.1</v>
      </c>
      <c r="AG71" s="172">
        <f>SUM(AE71:AF71)</f>
        <v>14.1</v>
      </c>
      <c r="AH71" s="172"/>
      <c r="AI71" s="172">
        <f>SUM(AG71:AH71)</f>
        <v>14.1</v>
      </c>
      <c r="AJ71" s="172"/>
      <c r="AK71" s="172">
        <f>SUM(AI71:AJ71)</f>
        <v>14.1</v>
      </c>
      <c r="AL71" s="172"/>
      <c r="AM71" s="172"/>
      <c r="AN71" s="172"/>
      <c r="AO71" s="172"/>
      <c r="AP71" s="172">
        <f>SUM(AN71:AO71)</f>
        <v>0</v>
      </c>
      <c r="AQ71" s="172"/>
      <c r="AR71" s="172">
        <f>SUM(AP71:AQ71)</f>
        <v>0</v>
      </c>
      <c r="AS71" s="172"/>
      <c r="AT71" s="172">
        <f>SUM(AR71:AS71)</f>
        <v>0</v>
      </c>
      <c r="AU71" s="172"/>
      <c r="AV71" s="172">
        <f>SUM(AT71:AU71)</f>
        <v>0</v>
      </c>
      <c r="AW71" s="168"/>
    </row>
    <row r="72" spans="1:49" ht="31.5" outlineLevel="2" x14ac:dyDescent="0.2">
      <c r="A72" s="165" t="s">
        <v>35</v>
      </c>
      <c r="B72" s="165" t="s">
        <v>40</v>
      </c>
      <c r="C72" s="165" t="s">
        <v>52</v>
      </c>
      <c r="D72" s="165"/>
      <c r="E72" s="166" t="s">
        <v>53</v>
      </c>
      <c r="F72" s="167">
        <f t="shared" ref="F72:U73" si="40">F73</f>
        <v>108409.49999999999</v>
      </c>
      <c r="G72" s="167">
        <f t="shared" si="40"/>
        <v>0</v>
      </c>
      <c r="H72" s="167">
        <f t="shared" si="40"/>
        <v>108409.49999999999</v>
      </c>
      <c r="I72" s="167">
        <f t="shared" si="40"/>
        <v>0</v>
      </c>
      <c r="J72" s="167">
        <f t="shared" si="40"/>
        <v>0</v>
      </c>
      <c r="K72" s="167">
        <f t="shared" si="40"/>
        <v>444</v>
      </c>
      <c r="L72" s="167">
        <f t="shared" si="40"/>
        <v>108853.49999999999</v>
      </c>
      <c r="M72" s="167">
        <f t="shared" si="40"/>
        <v>0</v>
      </c>
      <c r="N72" s="167">
        <f t="shared" si="40"/>
        <v>108853.49999999999</v>
      </c>
      <c r="O72" s="167">
        <f t="shared" si="40"/>
        <v>94.3</v>
      </c>
      <c r="P72" s="167">
        <f t="shared" si="40"/>
        <v>0</v>
      </c>
      <c r="Q72" s="167">
        <f t="shared" si="40"/>
        <v>108947.79999999999</v>
      </c>
      <c r="R72" s="167">
        <f t="shared" si="40"/>
        <v>0</v>
      </c>
      <c r="S72" s="167">
        <f t="shared" si="40"/>
        <v>108947.79999999999</v>
      </c>
      <c r="T72" s="167">
        <f t="shared" si="40"/>
        <v>0</v>
      </c>
      <c r="U72" s="167">
        <f t="shared" si="40"/>
        <v>0</v>
      </c>
      <c r="V72" s="167">
        <f t="shared" ref="V72:AK73" si="41">V73</f>
        <v>0</v>
      </c>
      <c r="W72" s="167">
        <f t="shared" si="41"/>
        <v>0</v>
      </c>
      <c r="X72" s="167">
        <f t="shared" si="41"/>
        <v>108947.79999999999</v>
      </c>
      <c r="Y72" s="167">
        <f t="shared" si="41"/>
        <v>102535.7</v>
      </c>
      <c r="Z72" s="167">
        <f t="shared" si="41"/>
        <v>0</v>
      </c>
      <c r="AA72" s="167">
        <f t="shared" si="41"/>
        <v>102535.7</v>
      </c>
      <c r="AB72" s="167">
        <f t="shared" si="41"/>
        <v>0</v>
      </c>
      <c r="AC72" s="167">
        <f t="shared" si="41"/>
        <v>102535.7</v>
      </c>
      <c r="AD72" s="167">
        <f t="shared" si="41"/>
        <v>0</v>
      </c>
      <c r="AE72" s="167">
        <f t="shared" si="41"/>
        <v>102535.7</v>
      </c>
      <c r="AF72" s="167">
        <f t="shared" si="41"/>
        <v>0</v>
      </c>
      <c r="AG72" s="167">
        <f t="shared" si="41"/>
        <v>102535.7</v>
      </c>
      <c r="AH72" s="167">
        <f t="shared" si="41"/>
        <v>0</v>
      </c>
      <c r="AI72" s="167">
        <f t="shared" si="41"/>
        <v>102535.7</v>
      </c>
      <c r="AJ72" s="167">
        <f t="shared" si="41"/>
        <v>0</v>
      </c>
      <c r="AK72" s="167">
        <f t="shared" si="41"/>
        <v>102535.7</v>
      </c>
      <c r="AL72" s="167">
        <f t="shared" ref="AL72:AV73" si="42">AL73</f>
        <v>102535.7</v>
      </c>
      <c r="AM72" s="167">
        <f t="shared" si="42"/>
        <v>0</v>
      </c>
      <c r="AN72" s="167">
        <f t="shared" si="42"/>
        <v>102535.7</v>
      </c>
      <c r="AO72" s="167">
        <f t="shared" si="42"/>
        <v>0</v>
      </c>
      <c r="AP72" s="167">
        <f t="shared" si="42"/>
        <v>102535.7</v>
      </c>
      <c r="AQ72" s="167">
        <f t="shared" si="42"/>
        <v>0</v>
      </c>
      <c r="AR72" s="167">
        <f t="shared" si="42"/>
        <v>102535.7</v>
      </c>
      <c r="AS72" s="167">
        <f t="shared" si="42"/>
        <v>0</v>
      </c>
      <c r="AT72" s="167">
        <f t="shared" si="42"/>
        <v>102535.7</v>
      </c>
      <c r="AU72" s="167">
        <f t="shared" si="42"/>
        <v>0</v>
      </c>
      <c r="AV72" s="167">
        <f t="shared" si="42"/>
        <v>102535.7</v>
      </c>
      <c r="AW72" s="168"/>
    </row>
    <row r="73" spans="1:49" ht="47.25" outlineLevel="3" x14ac:dyDescent="0.2">
      <c r="A73" s="165" t="s">
        <v>35</v>
      </c>
      <c r="B73" s="165" t="s">
        <v>40</v>
      </c>
      <c r="C73" s="165" t="s">
        <v>54</v>
      </c>
      <c r="D73" s="165"/>
      <c r="E73" s="166" t="s">
        <v>55</v>
      </c>
      <c r="F73" s="167">
        <f t="shared" si="40"/>
        <v>108409.49999999999</v>
      </c>
      <c r="G73" s="167">
        <f t="shared" si="40"/>
        <v>0</v>
      </c>
      <c r="H73" s="167">
        <f t="shared" si="40"/>
        <v>108409.49999999999</v>
      </c>
      <c r="I73" s="167">
        <f t="shared" si="40"/>
        <v>0</v>
      </c>
      <c r="J73" s="167">
        <f t="shared" si="40"/>
        <v>0</v>
      </c>
      <c r="K73" s="167">
        <f t="shared" si="40"/>
        <v>444</v>
      </c>
      <c r="L73" s="167">
        <f t="shared" si="40"/>
        <v>108853.49999999999</v>
      </c>
      <c r="M73" s="167">
        <f t="shared" si="40"/>
        <v>0</v>
      </c>
      <c r="N73" s="167">
        <f t="shared" si="40"/>
        <v>108853.49999999999</v>
      </c>
      <c r="O73" s="167">
        <f t="shared" si="40"/>
        <v>94.3</v>
      </c>
      <c r="P73" s="167">
        <f t="shared" si="40"/>
        <v>0</v>
      </c>
      <c r="Q73" s="167">
        <f t="shared" si="40"/>
        <v>108947.79999999999</v>
      </c>
      <c r="R73" s="167">
        <f t="shared" si="40"/>
        <v>0</v>
      </c>
      <c r="S73" s="167">
        <f t="shared" si="40"/>
        <v>108947.79999999999</v>
      </c>
      <c r="T73" s="167">
        <f t="shared" si="40"/>
        <v>0</v>
      </c>
      <c r="U73" s="167">
        <f t="shared" si="40"/>
        <v>0</v>
      </c>
      <c r="V73" s="167">
        <f t="shared" si="41"/>
        <v>0</v>
      </c>
      <c r="W73" s="167">
        <f t="shared" si="41"/>
        <v>0</v>
      </c>
      <c r="X73" s="167">
        <f t="shared" si="41"/>
        <v>108947.79999999999</v>
      </c>
      <c r="Y73" s="167">
        <f t="shared" si="41"/>
        <v>102535.7</v>
      </c>
      <c r="Z73" s="167">
        <f t="shared" si="41"/>
        <v>0</v>
      </c>
      <c r="AA73" s="167">
        <f t="shared" si="41"/>
        <v>102535.7</v>
      </c>
      <c r="AB73" s="167">
        <f t="shared" si="41"/>
        <v>0</v>
      </c>
      <c r="AC73" s="167">
        <f t="shared" si="41"/>
        <v>102535.7</v>
      </c>
      <c r="AD73" s="167">
        <f t="shared" si="41"/>
        <v>0</v>
      </c>
      <c r="AE73" s="167">
        <f t="shared" si="41"/>
        <v>102535.7</v>
      </c>
      <c r="AF73" s="167">
        <f t="shared" si="41"/>
        <v>0</v>
      </c>
      <c r="AG73" s="167">
        <f t="shared" si="41"/>
        <v>102535.7</v>
      </c>
      <c r="AH73" s="167">
        <f t="shared" si="41"/>
        <v>0</v>
      </c>
      <c r="AI73" s="167">
        <f t="shared" si="41"/>
        <v>102535.7</v>
      </c>
      <c r="AJ73" s="167">
        <f t="shared" si="41"/>
        <v>0</v>
      </c>
      <c r="AK73" s="167">
        <f t="shared" si="41"/>
        <v>102535.7</v>
      </c>
      <c r="AL73" s="167">
        <f t="shared" si="42"/>
        <v>102535.7</v>
      </c>
      <c r="AM73" s="167">
        <f t="shared" si="42"/>
        <v>0</v>
      </c>
      <c r="AN73" s="167">
        <f t="shared" si="42"/>
        <v>102535.7</v>
      </c>
      <c r="AO73" s="167">
        <f t="shared" si="42"/>
        <v>0</v>
      </c>
      <c r="AP73" s="167">
        <f t="shared" si="42"/>
        <v>102535.7</v>
      </c>
      <c r="AQ73" s="167">
        <f t="shared" si="42"/>
        <v>0</v>
      </c>
      <c r="AR73" s="167">
        <f t="shared" si="42"/>
        <v>102535.7</v>
      </c>
      <c r="AS73" s="167">
        <f t="shared" si="42"/>
        <v>0</v>
      </c>
      <c r="AT73" s="167">
        <f t="shared" si="42"/>
        <v>102535.7</v>
      </c>
      <c r="AU73" s="167">
        <f t="shared" si="42"/>
        <v>0</v>
      </c>
      <c r="AV73" s="167">
        <f t="shared" si="42"/>
        <v>102535.7</v>
      </c>
      <c r="AW73" s="168"/>
    </row>
    <row r="74" spans="1:49" ht="31.5" outlineLevel="4" x14ac:dyDescent="0.2">
      <c r="A74" s="165" t="s">
        <v>35</v>
      </c>
      <c r="B74" s="165" t="s">
        <v>40</v>
      </c>
      <c r="C74" s="165" t="s">
        <v>56</v>
      </c>
      <c r="D74" s="165"/>
      <c r="E74" s="166" t="s">
        <v>57</v>
      </c>
      <c r="F74" s="167">
        <f t="shared" ref="F74:AV74" si="43">F75+F80+F82+F84+F86+F89+F92</f>
        <v>108409.49999999999</v>
      </c>
      <c r="G74" s="167">
        <f t="shared" si="43"/>
        <v>0</v>
      </c>
      <c r="H74" s="167">
        <f t="shared" si="43"/>
        <v>108409.49999999999</v>
      </c>
      <c r="I74" s="167">
        <f t="shared" si="43"/>
        <v>0</v>
      </c>
      <c r="J74" s="167">
        <f t="shared" si="43"/>
        <v>0</v>
      </c>
      <c r="K74" s="167">
        <f t="shared" si="43"/>
        <v>444</v>
      </c>
      <c r="L74" s="167">
        <f t="shared" si="43"/>
        <v>108853.49999999999</v>
      </c>
      <c r="M74" s="167">
        <f t="shared" si="43"/>
        <v>0</v>
      </c>
      <c r="N74" s="167">
        <f t="shared" si="43"/>
        <v>108853.49999999999</v>
      </c>
      <c r="O74" s="167">
        <f t="shared" si="43"/>
        <v>94.3</v>
      </c>
      <c r="P74" s="167">
        <f t="shared" si="43"/>
        <v>0</v>
      </c>
      <c r="Q74" s="167">
        <f t="shared" si="43"/>
        <v>108947.79999999999</v>
      </c>
      <c r="R74" s="167">
        <f t="shared" si="43"/>
        <v>0</v>
      </c>
      <c r="S74" s="167">
        <f t="shared" si="43"/>
        <v>108947.79999999999</v>
      </c>
      <c r="T74" s="167">
        <f t="shared" si="43"/>
        <v>0</v>
      </c>
      <c r="U74" s="167">
        <f t="shared" si="43"/>
        <v>0</v>
      </c>
      <c r="V74" s="167">
        <f t="shared" si="43"/>
        <v>0</v>
      </c>
      <c r="W74" s="167">
        <f t="shared" si="43"/>
        <v>0</v>
      </c>
      <c r="X74" s="167">
        <f t="shared" si="43"/>
        <v>108947.79999999999</v>
      </c>
      <c r="Y74" s="167">
        <f t="shared" si="43"/>
        <v>102535.7</v>
      </c>
      <c r="Z74" s="167">
        <f t="shared" si="43"/>
        <v>0</v>
      </c>
      <c r="AA74" s="167">
        <f t="shared" si="43"/>
        <v>102535.7</v>
      </c>
      <c r="AB74" s="167">
        <f t="shared" si="43"/>
        <v>0</v>
      </c>
      <c r="AC74" s="167">
        <f t="shared" si="43"/>
        <v>102535.7</v>
      </c>
      <c r="AD74" s="167">
        <f t="shared" si="43"/>
        <v>0</v>
      </c>
      <c r="AE74" s="167">
        <f t="shared" si="43"/>
        <v>102535.7</v>
      </c>
      <c r="AF74" s="167">
        <f t="shared" si="43"/>
        <v>0</v>
      </c>
      <c r="AG74" s="167">
        <f t="shared" si="43"/>
        <v>102535.7</v>
      </c>
      <c r="AH74" s="167">
        <f t="shared" si="43"/>
        <v>0</v>
      </c>
      <c r="AI74" s="167">
        <f t="shared" si="43"/>
        <v>102535.7</v>
      </c>
      <c r="AJ74" s="167">
        <f t="shared" si="43"/>
        <v>0</v>
      </c>
      <c r="AK74" s="167">
        <f t="shared" si="43"/>
        <v>102535.7</v>
      </c>
      <c r="AL74" s="167">
        <f t="shared" si="43"/>
        <v>102535.7</v>
      </c>
      <c r="AM74" s="167">
        <f t="shared" si="43"/>
        <v>0</v>
      </c>
      <c r="AN74" s="167">
        <f t="shared" si="43"/>
        <v>102535.7</v>
      </c>
      <c r="AO74" s="167">
        <f t="shared" si="43"/>
        <v>0</v>
      </c>
      <c r="AP74" s="167">
        <f t="shared" si="43"/>
        <v>102535.7</v>
      </c>
      <c r="AQ74" s="167">
        <f t="shared" si="43"/>
        <v>0</v>
      </c>
      <c r="AR74" s="167">
        <f t="shared" si="43"/>
        <v>102535.7</v>
      </c>
      <c r="AS74" s="167">
        <f t="shared" si="43"/>
        <v>0</v>
      </c>
      <c r="AT74" s="167">
        <f t="shared" si="43"/>
        <v>102535.7</v>
      </c>
      <c r="AU74" s="167">
        <f t="shared" si="43"/>
        <v>0</v>
      </c>
      <c r="AV74" s="167">
        <f t="shared" si="43"/>
        <v>102535.7</v>
      </c>
      <c r="AW74" s="168"/>
    </row>
    <row r="75" spans="1:49" ht="15.75" outlineLevel="5" x14ac:dyDescent="0.2">
      <c r="A75" s="165" t="s">
        <v>35</v>
      </c>
      <c r="B75" s="165" t="s">
        <v>40</v>
      </c>
      <c r="C75" s="165" t="s">
        <v>58</v>
      </c>
      <c r="D75" s="165"/>
      <c r="E75" s="166" t="s">
        <v>59</v>
      </c>
      <c r="F75" s="167">
        <f t="shared" ref="F75:AV75" si="44">F76+F77+F79</f>
        <v>102638.2</v>
      </c>
      <c r="G75" s="167">
        <f t="shared" si="44"/>
        <v>0</v>
      </c>
      <c r="H75" s="167">
        <f t="shared" si="44"/>
        <v>102638.2</v>
      </c>
      <c r="I75" s="167">
        <f t="shared" si="44"/>
        <v>0</v>
      </c>
      <c r="J75" s="167">
        <f t="shared" si="44"/>
        <v>0</v>
      </c>
      <c r="K75" s="167">
        <f t="shared" si="44"/>
        <v>444</v>
      </c>
      <c r="L75" s="167">
        <f t="shared" si="44"/>
        <v>103082.2</v>
      </c>
      <c r="M75" s="167">
        <f t="shared" si="44"/>
        <v>0</v>
      </c>
      <c r="N75" s="167">
        <f t="shared" si="44"/>
        <v>103082.2</v>
      </c>
      <c r="O75" s="167">
        <f t="shared" si="44"/>
        <v>0</v>
      </c>
      <c r="P75" s="167">
        <f t="shared" si="44"/>
        <v>0</v>
      </c>
      <c r="Q75" s="167">
        <f t="shared" si="44"/>
        <v>103082.2</v>
      </c>
      <c r="R75" s="167">
        <f t="shared" si="44"/>
        <v>0</v>
      </c>
      <c r="S75" s="167">
        <f t="shared" si="44"/>
        <v>103082.2</v>
      </c>
      <c r="T75" s="167">
        <f t="shared" ref="T75" si="45">T76+T77+T79+T78</f>
        <v>0</v>
      </c>
      <c r="U75" s="167">
        <f>U76+U77+U79+U78</f>
        <v>0</v>
      </c>
      <c r="V75" s="167">
        <f t="shared" ref="V75:X75" si="46">V76+V77+V79+V78</f>
        <v>0</v>
      </c>
      <c r="W75" s="167">
        <f>W76+W77+W79+W78</f>
        <v>0</v>
      </c>
      <c r="X75" s="167">
        <f t="shared" si="46"/>
        <v>103082.2</v>
      </c>
      <c r="Y75" s="167">
        <f t="shared" si="44"/>
        <v>96622.8</v>
      </c>
      <c r="Z75" s="167">
        <f t="shared" si="44"/>
        <v>0</v>
      </c>
      <c r="AA75" s="167">
        <f t="shared" si="44"/>
        <v>96622.8</v>
      </c>
      <c r="AB75" s="167">
        <f t="shared" si="44"/>
        <v>0</v>
      </c>
      <c r="AC75" s="167">
        <f t="shared" si="44"/>
        <v>96622.8</v>
      </c>
      <c r="AD75" s="167">
        <f t="shared" si="44"/>
        <v>0</v>
      </c>
      <c r="AE75" s="167">
        <f t="shared" si="44"/>
        <v>96622.8</v>
      </c>
      <c r="AF75" s="167">
        <f t="shared" si="44"/>
        <v>0</v>
      </c>
      <c r="AG75" s="167">
        <f t="shared" si="44"/>
        <v>96622.8</v>
      </c>
      <c r="AH75" s="167">
        <f t="shared" si="44"/>
        <v>0</v>
      </c>
      <c r="AI75" s="167">
        <f t="shared" si="44"/>
        <v>96622.8</v>
      </c>
      <c r="AJ75" s="167">
        <f t="shared" si="44"/>
        <v>0</v>
      </c>
      <c r="AK75" s="167">
        <f t="shared" si="44"/>
        <v>96622.8</v>
      </c>
      <c r="AL75" s="167">
        <f t="shared" si="44"/>
        <v>96622.8</v>
      </c>
      <c r="AM75" s="167">
        <f t="shared" si="44"/>
        <v>0</v>
      </c>
      <c r="AN75" s="167">
        <f t="shared" si="44"/>
        <v>96622.8</v>
      </c>
      <c r="AO75" s="167">
        <f t="shared" si="44"/>
        <v>0</v>
      </c>
      <c r="AP75" s="167">
        <f t="shared" si="44"/>
        <v>96622.8</v>
      </c>
      <c r="AQ75" s="167">
        <f t="shared" si="44"/>
        <v>0</v>
      </c>
      <c r="AR75" s="167">
        <f t="shared" si="44"/>
        <v>96622.8</v>
      </c>
      <c r="AS75" s="167">
        <f t="shared" si="44"/>
        <v>0</v>
      </c>
      <c r="AT75" s="167">
        <f t="shared" si="44"/>
        <v>96622.8</v>
      </c>
      <c r="AU75" s="167">
        <f t="shared" si="44"/>
        <v>0</v>
      </c>
      <c r="AV75" s="167">
        <f t="shared" si="44"/>
        <v>96622.8</v>
      </c>
      <c r="AW75" s="168"/>
    </row>
    <row r="76" spans="1:49" ht="47.25" outlineLevel="7" x14ac:dyDescent="0.2">
      <c r="A76" s="170" t="s">
        <v>35</v>
      </c>
      <c r="B76" s="170" t="s">
        <v>40</v>
      </c>
      <c r="C76" s="170" t="s">
        <v>58</v>
      </c>
      <c r="D76" s="170" t="s">
        <v>8</v>
      </c>
      <c r="E76" s="171" t="s">
        <v>9</v>
      </c>
      <c r="F76" s="172">
        <v>93787.7</v>
      </c>
      <c r="G76" s="172"/>
      <c r="H76" s="172">
        <f>SUM(F76:G76)</f>
        <v>93787.7</v>
      </c>
      <c r="I76" s="172"/>
      <c r="J76" s="172"/>
      <c r="K76" s="172">
        <v>444</v>
      </c>
      <c r="L76" s="172">
        <f>SUM(H76:K76)</f>
        <v>94231.7</v>
      </c>
      <c r="M76" s="172"/>
      <c r="N76" s="172">
        <f>SUM(L76:M76)</f>
        <v>94231.7</v>
      </c>
      <c r="O76" s="172"/>
      <c r="P76" s="172"/>
      <c r="Q76" s="172">
        <f>SUM(N76:P76)</f>
        <v>94231.7</v>
      </c>
      <c r="R76" s="172"/>
      <c r="S76" s="172">
        <f>SUM(Q76:R76)</f>
        <v>94231.7</v>
      </c>
      <c r="T76" s="172"/>
      <c r="U76" s="172"/>
      <c r="V76" s="172">
        <v>-75.2</v>
      </c>
      <c r="W76" s="172"/>
      <c r="X76" s="172">
        <f>SUM(S76:W76)</f>
        <v>94156.5</v>
      </c>
      <c r="Y76" s="172">
        <v>87772.2</v>
      </c>
      <c r="Z76" s="172"/>
      <c r="AA76" s="172">
        <f>SUM(Y76:Z76)</f>
        <v>87772.2</v>
      </c>
      <c r="AB76" s="172"/>
      <c r="AC76" s="172">
        <f>SUM(AA76:AB76)</f>
        <v>87772.2</v>
      </c>
      <c r="AD76" s="172"/>
      <c r="AE76" s="172">
        <f>SUM(AC76:AD76)</f>
        <v>87772.2</v>
      </c>
      <c r="AF76" s="172"/>
      <c r="AG76" s="172">
        <f>SUM(AE76:AF76)</f>
        <v>87772.2</v>
      </c>
      <c r="AH76" s="172"/>
      <c r="AI76" s="172">
        <f>SUM(AG76:AH76)</f>
        <v>87772.2</v>
      </c>
      <c r="AJ76" s="172"/>
      <c r="AK76" s="172">
        <f>SUM(AI76:AJ76)</f>
        <v>87772.2</v>
      </c>
      <c r="AL76" s="172">
        <v>87772.2</v>
      </c>
      <c r="AM76" s="172"/>
      <c r="AN76" s="172">
        <f>SUM(AL76:AM76)</f>
        <v>87772.2</v>
      </c>
      <c r="AO76" s="172"/>
      <c r="AP76" s="172">
        <f>SUM(AN76:AO76)</f>
        <v>87772.2</v>
      </c>
      <c r="AQ76" s="172"/>
      <c r="AR76" s="172">
        <f>SUM(AP76:AQ76)</f>
        <v>87772.2</v>
      </c>
      <c r="AS76" s="172"/>
      <c r="AT76" s="172">
        <f>SUM(AR76:AS76)</f>
        <v>87772.2</v>
      </c>
      <c r="AU76" s="172"/>
      <c r="AV76" s="172">
        <f>SUM(AT76:AU76)</f>
        <v>87772.2</v>
      </c>
      <c r="AW76" s="168"/>
    </row>
    <row r="77" spans="1:49" ht="31.5" outlineLevel="7" x14ac:dyDescent="0.2">
      <c r="A77" s="170" t="s">
        <v>35</v>
      </c>
      <c r="B77" s="170" t="s">
        <v>40</v>
      </c>
      <c r="C77" s="170" t="s">
        <v>58</v>
      </c>
      <c r="D77" s="170" t="s">
        <v>11</v>
      </c>
      <c r="E77" s="171" t="s">
        <v>12</v>
      </c>
      <c r="F77" s="172">
        <v>8699.9</v>
      </c>
      <c r="G77" s="172"/>
      <c r="H77" s="172">
        <f>SUM(F77:G77)</f>
        <v>8699.9</v>
      </c>
      <c r="I77" s="172"/>
      <c r="J77" s="172"/>
      <c r="K77" s="172"/>
      <c r="L77" s="172">
        <f>SUM(H77:K77)</f>
        <v>8699.9</v>
      </c>
      <c r="M77" s="172"/>
      <c r="N77" s="172">
        <f>SUM(L77:M77)</f>
        <v>8699.9</v>
      </c>
      <c r="O77" s="172"/>
      <c r="P77" s="172"/>
      <c r="Q77" s="172">
        <f>SUM(N77:P77)</f>
        <v>8699.9</v>
      </c>
      <c r="R77" s="172"/>
      <c r="S77" s="172">
        <f>SUM(Q77:R77)</f>
        <v>8699.9</v>
      </c>
      <c r="T77" s="172"/>
      <c r="U77" s="172"/>
      <c r="V77" s="172">
        <v>-58.2</v>
      </c>
      <c r="W77" s="172"/>
      <c r="X77" s="172">
        <f>SUM(S77:W77)</f>
        <v>8641.6999999999989</v>
      </c>
      <c r="Y77" s="172">
        <v>8700</v>
      </c>
      <c r="Z77" s="172"/>
      <c r="AA77" s="172">
        <f>SUM(Y77:Z77)</f>
        <v>8700</v>
      </c>
      <c r="AB77" s="172"/>
      <c r="AC77" s="172">
        <f>SUM(AA77:AB77)</f>
        <v>8700</v>
      </c>
      <c r="AD77" s="172"/>
      <c r="AE77" s="172">
        <f>SUM(AC77:AD77)</f>
        <v>8700</v>
      </c>
      <c r="AF77" s="172"/>
      <c r="AG77" s="172">
        <f>SUM(AE77:AF77)</f>
        <v>8700</v>
      </c>
      <c r="AH77" s="172"/>
      <c r="AI77" s="172">
        <f>SUM(AG77:AH77)</f>
        <v>8700</v>
      </c>
      <c r="AJ77" s="172"/>
      <c r="AK77" s="172">
        <f>SUM(AI77:AJ77)</f>
        <v>8700</v>
      </c>
      <c r="AL77" s="172">
        <v>8700</v>
      </c>
      <c r="AM77" s="172"/>
      <c r="AN77" s="172">
        <f>SUM(AL77:AM77)</f>
        <v>8700</v>
      </c>
      <c r="AO77" s="172"/>
      <c r="AP77" s="172">
        <f>SUM(AN77:AO77)</f>
        <v>8700</v>
      </c>
      <c r="AQ77" s="172"/>
      <c r="AR77" s="172">
        <f>SUM(AP77:AQ77)</f>
        <v>8700</v>
      </c>
      <c r="AS77" s="172"/>
      <c r="AT77" s="172">
        <f>SUM(AR77:AS77)</f>
        <v>8700</v>
      </c>
      <c r="AU77" s="172"/>
      <c r="AV77" s="172">
        <f>SUM(AT77:AU77)</f>
        <v>8700</v>
      </c>
      <c r="AW77" s="168"/>
    </row>
    <row r="78" spans="1:49" ht="15.75" outlineLevel="7" x14ac:dyDescent="0.2">
      <c r="A78" s="170" t="s">
        <v>35</v>
      </c>
      <c r="B78" s="170" t="s">
        <v>40</v>
      </c>
      <c r="C78" s="170" t="s">
        <v>58</v>
      </c>
      <c r="D78" s="170" t="s">
        <v>33</v>
      </c>
      <c r="E78" s="171" t="s">
        <v>34</v>
      </c>
      <c r="F78" s="172"/>
      <c r="G78" s="172"/>
      <c r="H78" s="172"/>
      <c r="I78" s="172"/>
      <c r="J78" s="172"/>
      <c r="K78" s="172"/>
      <c r="L78" s="172"/>
      <c r="M78" s="172"/>
      <c r="N78" s="172"/>
      <c r="O78" s="172"/>
      <c r="P78" s="172"/>
      <c r="Q78" s="172"/>
      <c r="R78" s="172"/>
      <c r="S78" s="172"/>
      <c r="T78" s="172"/>
      <c r="U78" s="172"/>
      <c r="V78" s="172">
        <v>75.2</v>
      </c>
      <c r="W78" s="172"/>
      <c r="X78" s="172">
        <f>SUM(S78:W78)</f>
        <v>75.2</v>
      </c>
      <c r="Y78" s="172"/>
      <c r="Z78" s="172"/>
      <c r="AA78" s="172"/>
      <c r="AB78" s="172"/>
      <c r="AC78" s="172"/>
      <c r="AD78" s="172"/>
      <c r="AE78" s="172"/>
      <c r="AF78" s="172"/>
      <c r="AG78" s="172"/>
      <c r="AH78" s="172"/>
      <c r="AI78" s="172"/>
      <c r="AJ78" s="172"/>
      <c r="AK78" s="172"/>
      <c r="AL78" s="172"/>
      <c r="AM78" s="172"/>
      <c r="AN78" s="172"/>
      <c r="AO78" s="172"/>
      <c r="AP78" s="172"/>
      <c r="AQ78" s="172"/>
      <c r="AR78" s="172"/>
      <c r="AS78" s="172"/>
      <c r="AT78" s="172"/>
      <c r="AU78" s="172"/>
      <c r="AV78" s="172"/>
      <c r="AW78" s="168"/>
    </row>
    <row r="79" spans="1:49" ht="15.75" outlineLevel="7" x14ac:dyDescent="0.2">
      <c r="A79" s="170" t="s">
        <v>35</v>
      </c>
      <c r="B79" s="170" t="s">
        <v>40</v>
      </c>
      <c r="C79" s="170" t="s">
        <v>58</v>
      </c>
      <c r="D79" s="170" t="s">
        <v>27</v>
      </c>
      <c r="E79" s="171" t="s">
        <v>28</v>
      </c>
      <c r="F79" s="172">
        <v>150.6</v>
      </c>
      <c r="G79" s="172"/>
      <c r="H79" s="172">
        <f>SUM(F79:G79)</f>
        <v>150.6</v>
      </c>
      <c r="I79" s="172"/>
      <c r="J79" s="172"/>
      <c r="K79" s="172"/>
      <c r="L79" s="172">
        <f>SUM(H79:K79)</f>
        <v>150.6</v>
      </c>
      <c r="M79" s="172"/>
      <c r="N79" s="172">
        <f>SUM(L79:M79)</f>
        <v>150.6</v>
      </c>
      <c r="O79" s="172"/>
      <c r="P79" s="172"/>
      <c r="Q79" s="172">
        <f>SUM(N79:P79)</f>
        <v>150.6</v>
      </c>
      <c r="R79" s="172"/>
      <c r="S79" s="172">
        <f>SUM(Q79:R79)</f>
        <v>150.6</v>
      </c>
      <c r="T79" s="172"/>
      <c r="U79" s="172"/>
      <c r="V79" s="172">
        <v>58.2</v>
      </c>
      <c r="W79" s="172"/>
      <c r="X79" s="172">
        <f>SUM(S79:W79)</f>
        <v>208.8</v>
      </c>
      <c r="Y79" s="172">
        <v>150.6</v>
      </c>
      <c r="Z79" s="172"/>
      <c r="AA79" s="172">
        <f>SUM(Y79:Z79)</f>
        <v>150.6</v>
      </c>
      <c r="AB79" s="172"/>
      <c r="AC79" s="172">
        <f>SUM(AA79:AB79)</f>
        <v>150.6</v>
      </c>
      <c r="AD79" s="172"/>
      <c r="AE79" s="172">
        <f>SUM(AC79:AD79)</f>
        <v>150.6</v>
      </c>
      <c r="AF79" s="172"/>
      <c r="AG79" s="172">
        <f>SUM(AE79:AF79)</f>
        <v>150.6</v>
      </c>
      <c r="AH79" s="172"/>
      <c r="AI79" s="172">
        <f>SUM(AG79:AH79)</f>
        <v>150.6</v>
      </c>
      <c r="AJ79" s="172"/>
      <c r="AK79" s="172">
        <f>SUM(AI79:AJ79)</f>
        <v>150.6</v>
      </c>
      <c r="AL79" s="172">
        <v>150.6</v>
      </c>
      <c r="AM79" s="172"/>
      <c r="AN79" s="172">
        <f>SUM(AL79:AM79)</f>
        <v>150.6</v>
      </c>
      <c r="AO79" s="172"/>
      <c r="AP79" s="172">
        <f>SUM(AN79:AO79)</f>
        <v>150.6</v>
      </c>
      <c r="AQ79" s="172"/>
      <c r="AR79" s="172">
        <f>SUM(AP79:AQ79)</f>
        <v>150.6</v>
      </c>
      <c r="AS79" s="172"/>
      <c r="AT79" s="172">
        <f>SUM(AR79:AS79)</f>
        <v>150.6</v>
      </c>
      <c r="AU79" s="172"/>
      <c r="AV79" s="172">
        <f>SUM(AT79:AU79)</f>
        <v>150.6</v>
      </c>
      <c r="AW79" s="168"/>
    </row>
    <row r="80" spans="1:49" ht="31.5" hidden="1" outlineLevel="5" x14ac:dyDescent="0.2">
      <c r="A80" s="165" t="s">
        <v>35</v>
      </c>
      <c r="B80" s="165" t="s">
        <v>40</v>
      </c>
      <c r="C80" s="165" t="s">
        <v>60</v>
      </c>
      <c r="D80" s="165"/>
      <c r="E80" s="166" t="s">
        <v>14</v>
      </c>
      <c r="F80" s="167">
        <f t="shared" ref="F80:AV80" si="47">F81</f>
        <v>600</v>
      </c>
      <c r="G80" s="167">
        <f t="shared" si="47"/>
        <v>0</v>
      </c>
      <c r="H80" s="167">
        <f t="shared" si="47"/>
        <v>600</v>
      </c>
      <c r="I80" s="167">
        <f t="shared" si="47"/>
        <v>0</v>
      </c>
      <c r="J80" s="167">
        <f t="shared" si="47"/>
        <v>0</v>
      </c>
      <c r="K80" s="167">
        <f t="shared" si="47"/>
        <v>0</v>
      </c>
      <c r="L80" s="167">
        <f t="shared" si="47"/>
        <v>600</v>
      </c>
      <c r="M80" s="167">
        <f t="shared" si="47"/>
        <v>0</v>
      </c>
      <c r="N80" s="167">
        <f t="shared" si="47"/>
        <v>600</v>
      </c>
      <c r="O80" s="167">
        <f t="shared" si="47"/>
        <v>0</v>
      </c>
      <c r="P80" s="167">
        <f t="shared" si="47"/>
        <v>0</v>
      </c>
      <c r="Q80" s="167">
        <f t="shared" si="47"/>
        <v>600</v>
      </c>
      <c r="R80" s="167">
        <f t="shared" si="47"/>
        <v>0</v>
      </c>
      <c r="S80" s="167">
        <f t="shared" si="47"/>
        <v>600</v>
      </c>
      <c r="T80" s="167">
        <f t="shared" si="47"/>
        <v>0</v>
      </c>
      <c r="U80" s="167">
        <f t="shared" si="47"/>
        <v>0</v>
      </c>
      <c r="V80" s="167">
        <f t="shared" si="47"/>
        <v>0</v>
      </c>
      <c r="W80" s="167">
        <f t="shared" si="47"/>
        <v>0</v>
      </c>
      <c r="X80" s="167">
        <f t="shared" si="47"/>
        <v>600</v>
      </c>
      <c r="Y80" s="167">
        <f t="shared" si="47"/>
        <v>600</v>
      </c>
      <c r="Z80" s="167">
        <f t="shared" si="47"/>
        <v>0</v>
      </c>
      <c r="AA80" s="167">
        <f t="shared" si="47"/>
        <v>600</v>
      </c>
      <c r="AB80" s="167">
        <f t="shared" si="47"/>
        <v>0</v>
      </c>
      <c r="AC80" s="167">
        <f t="shared" si="47"/>
        <v>600</v>
      </c>
      <c r="AD80" s="167">
        <f t="shared" si="47"/>
        <v>0</v>
      </c>
      <c r="AE80" s="167">
        <f t="shared" si="47"/>
        <v>600</v>
      </c>
      <c r="AF80" s="167">
        <f t="shared" si="47"/>
        <v>0</v>
      </c>
      <c r="AG80" s="167">
        <f t="shared" si="47"/>
        <v>600</v>
      </c>
      <c r="AH80" s="167">
        <f t="shared" si="47"/>
        <v>0</v>
      </c>
      <c r="AI80" s="167">
        <f t="shared" si="47"/>
        <v>600</v>
      </c>
      <c r="AJ80" s="167">
        <f t="shared" si="47"/>
        <v>0</v>
      </c>
      <c r="AK80" s="167">
        <f t="shared" si="47"/>
        <v>600</v>
      </c>
      <c r="AL80" s="167">
        <f t="shared" si="47"/>
        <v>600</v>
      </c>
      <c r="AM80" s="167">
        <f t="shared" si="47"/>
        <v>0</v>
      </c>
      <c r="AN80" s="167">
        <f t="shared" si="47"/>
        <v>600</v>
      </c>
      <c r="AO80" s="167">
        <f t="shared" si="47"/>
        <v>0</v>
      </c>
      <c r="AP80" s="167">
        <f t="shared" si="47"/>
        <v>600</v>
      </c>
      <c r="AQ80" s="167">
        <f t="shared" si="47"/>
        <v>0</v>
      </c>
      <c r="AR80" s="167">
        <f t="shared" si="47"/>
        <v>600</v>
      </c>
      <c r="AS80" s="167">
        <f t="shared" si="47"/>
        <v>0</v>
      </c>
      <c r="AT80" s="167">
        <f t="shared" si="47"/>
        <v>600</v>
      </c>
      <c r="AU80" s="167">
        <f t="shared" si="47"/>
        <v>0</v>
      </c>
      <c r="AV80" s="167">
        <f t="shared" si="47"/>
        <v>600</v>
      </c>
      <c r="AW80" s="168"/>
    </row>
    <row r="81" spans="1:49" ht="31.5" hidden="1" outlineLevel="7" x14ac:dyDescent="0.2">
      <c r="A81" s="170" t="s">
        <v>35</v>
      </c>
      <c r="B81" s="170" t="s">
        <v>40</v>
      </c>
      <c r="C81" s="170" t="s">
        <v>60</v>
      </c>
      <c r="D81" s="170" t="s">
        <v>11</v>
      </c>
      <c r="E81" s="171" t="s">
        <v>12</v>
      </c>
      <c r="F81" s="172">
        <v>600</v>
      </c>
      <c r="G81" s="172"/>
      <c r="H81" s="172">
        <f>SUM(F81:G81)</f>
        <v>600</v>
      </c>
      <c r="I81" s="172"/>
      <c r="J81" s="172"/>
      <c r="K81" s="172"/>
      <c r="L81" s="172">
        <f>SUM(H81:K81)</f>
        <v>600</v>
      </c>
      <c r="M81" s="172"/>
      <c r="N81" s="172">
        <f>SUM(L81:M81)</f>
        <v>600</v>
      </c>
      <c r="O81" s="172"/>
      <c r="P81" s="172"/>
      <c r="Q81" s="172">
        <f>SUM(N81:P81)</f>
        <v>600</v>
      </c>
      <c r="R81" s="172"/>
      <c r="S81" s="172">
        <f>SUM(Q81:R81)</f>
        <v>600</v>
      </c>
      <c r="T81" s="172"/>
      <c r="U81" s="172"/>
      <c r="V81" s="172"/>
      <c r="W81" s="172"/>
      <c r="X81" s="172">
        <f>SUM(S81:W81)</f>
        <v>600</v>
      </c>
      <c r="Y81" s="172">
        <v>600</v>
      </c>
      <c r="Z81" s="172"/>
      <c r="AA81" s="172">
        <f>SUM(Y81:Z81)</f>
        <v>600</v>
      </c>
      <c r="AB81" s="172"/>
      <c r="AC81" s="172">
        <f>SUM(AA81:AB81)</f>
        <v>600</v>
      </c>
      <c r="AD81" s="172"/>
      <c r="AE81" s="172">
        <f>SUM(AC81:AD81)</f>
        <v>600</v>
      </c>
      <c r="AF81" s="172"/>
      <c r="AG81" s="172">
        <f>SUM(AE81:AF81)</f>
        <v>600</v>
      </c>
      <c r="AH81" s="172"/>
      <c r="AI81" s="172">
        <f>SUM(AG81:AH81)</f>
        <v>600</v>
      </c>
      <c r="AJ81" s="172"/>
      <c r="AK81" s="172">
        <f>SUM(AI81:AJ81)</f>
        <v>600</v>
      </c>
      <c r="AL81" s="172">
        <v>600</v>
      </c>
      <c r="AM81" s="172"/>
      <c r="AN81" s="172">
        <f>SUM(AL81:AM81)</f>
        <v>600</v>
      </c>
      <c r="AO81" s="172"/>
      <c r="AP81" s="172">
        <f>SUM(AN81:AO81)</f>
        <v>600</v>
      </c>
      <c r="AQ81" s="172"/>
      <c r="AR81" s="172">
        <f>SUM(AP81:AQ81)</f>
        <v>600</v>
      </c>
      <c r="AS81" s="172"/>
      <c r="AT81" s="172">
        <f>SUM(AR81:AS81)</f>
        <v>600</v>
      </c>
      <c r="AU81" s="172"/>
      <c r="AV81" s="172">
        <f>SUM(AT81:AU81)</f>
        <v>600</v>
      </c>
      <c r="AW81" s="168"/>
    </row>
    <row r="82" spans="1:49" ht="47.25" hidden="1" outlineLevel="5" x14ac:dyDescent="0.2">
      <c r="A82" s="165" t="s">
        <v>35</v>
      </c>
      <c r="B82" s="165" t="s">
        <v>40</v>
      </c>
      <c r="C82" s="165" t="s">
        <v>61</v>
      </c>
      <c r="D82" s="165"/>
      <c r="E82" s="166" t="s">
        <v>596</v>
      </c>
      <c r="F82" s="167">
        <f t="shared" ref="F82:AV82" si="48">F83</f>
        <v>16.5</v>
      </c>
      <c r="G82" s="167">
        <f t="shared" si="48"/>
        <v>0</v>
      </c>
      <c r="H82" s="167">
        <f t="shared" si="48"/>
        <v>16.5</v>
      </c>
      <c r="I82" s="167">
        <f t="shared" si="48"/>
        <v>0</v>
      </c>
      <c r="J82" s="167">
        <f t="shared" si="48"/>
        <v>0</v>
      </c>
      <c r="K82" s="167">
        <f t="shared" si="48"/>
        <v>0</v>
      </c>
      <c r="L82" s="167">
        <f t="shared" si="48"/>
        <v>16.5</v>
      </c>
      <c r="M82" s="167">
        <f t="shared" si="48"/>
        <v>0</v>
      </c>
      <c r="N82" s="167">
        <f t="shared" si="48"/>
        <v>16.5</v>
      </c>
      <c r="O82" s="167">
        <f t="shared" si="48"/>
        <v>0.3</v>
      </c>
      <c r="P82" s="167">
        <f t="shared" si="48"/>
        <v>0</v>
      </c>
      <c r="Q82" s="167">
        <f t="shared" si="48"/>
        <v>16.8</v>
      </c>
      <c r="R82" s="167">
        <f t="shared" si="48"/>
        <v>0</v>
      </c>
      <c r="S82" s="167">
        <f t="shared" si="48"/>
        <v>16.8</v>
      </c>
      <c r="T82" s="167">
        <f t="shared" si="48"/>
        <v>0</v>
      </c>
      <c r="U82" s="167">
        <f t="shared" si="48"/>
        <v>0</v>
      </c>
      <c r="V82" s="167">
        <f t="shared" si="48"/>
        <v>0</v>
      </c>
      <c r="W82" s="167">
        <f t="shared" si="48"/>
        <v>0</v>
      </c>
      <c r="X82" s="167">
        <f t="shared" si="48"/>
        <v>16.8</v>
      </c>
      <c r="Y82" s="167">
        <f t="shared" si="48"/>
        <v>17</v>
      </c>
      <c r="Z82" s="167">
        <f t="shared" si="48"/>
        <v>0</v>
      </c>
      <c r="AA82" s="167">
        <f t="shared" si="48"/>
        <v>17</v>
      </c>
      <c r="AB82" s="167">
        <f t="shared" si="48"/>
        <v>0</v>
      </c>
      <c r="AC82" s="167">
        <f t="shared" si="48"/>
        <v>17</v>
      </c>
      <c r="AD82" s="167">
        <f t="shared" si="48"/>
        <v>0</v>
      </c>
      <c r="AE82" s="167">
        <f t="shared" si="48"/>
        <v>17</v>
      </c>
      <c r="AF82" s="167">
        <f t="shared" si="48"/>
        <v>0</v>
      </c>
      <c r="AG82" s="167">
        <f t="shared" si="48"/>
        <v>17</v>
      </c>
      <c r="AH82" s="167">
        <f t="shared" si="48"/>
        <v>0</v>
      </c>
      <c r="AI82" s="167">
        <f t="shared" si="48"/>
        <v>17</v>
      </c>
      <c r="AJ82" s="167">
        <f t="shared" si="48"/>
        <v>0</v>
      </c>
      <c r="AK82" s="167">
        <f t="shared" si="48"/>
        <v>17</v>
      </c>
      <c r="AL82" s="167">
        <f t="shared" si="48"/>
        <v>17</v>
      </c>
      <c r="AM82" s="167">
        <f t="shared" si="48"/>
        <v>0</v>
      </c>
      <c r="AN82" s="167">
        <f t="shared" si="48"/>
        <v>17</v>
      </c>
      <c r="AO82" s="167">
        <f t="shared" si="48"/>
        <v>0</v>
      </c>
      <c r="AP82" s="167">
        <f t="shared" si="48"/>
        <v>17</v>
      </c>
      <c r="AQ82" s="167">
        <f t="shared" si="48"/>
        <v>0</v>
      </c>
      <c r="AR82" s="167">
        <f t="shared" si="48"/>
        <v>17</v>
      </c>
      <c r="AS82" s="167">
        <f t="shared" si="48"/>
        <v>0</v>
      </c>
      <c r="AT82" s="167">
        <f t="shared" si="48"/>
        <v>17</v>
      </c>
      <c r="AU82" s="167">
        <f t="shared" si="48"/>
        <v>0</v>
      </c>
      <c r="AV82" s="167">
        <f t="shared" si="48"/>
        <v>17</v>
      </c>
      <c r="AW82" s="168"/>
    </row>
    <row r="83" spans="1:49" ht="47.25" hidden="1" outlineLevel="7" x14ac:dyDescent="0.2">
      <c r="A83" s="170" t="s">
        <v>35</v>
      </c>
      <c r="B83" s="170" t="s">
        <v>40</v>
      </c>
      <c r="C83" s="170" t="s">
        <v>61</v>
      </c>
      <c r="D83" s="170" t="s">
        <v>8</v>
      </c>
      <c r="E83" s="171" t="s">
        <v>9</v>
      </c>
      <c r="F83" s="172">
        <v>16.5</v>
      </c>
      <c r="G83" s="172"/>
      <c r="H83" s="172">
        <f>SUM(F83:G83)</f>
        <v>16.5</v>
      </c>
      <c r="I83" s="172"/>
      <c r="J83" s="172"/>
      <c r="K83" s="172"/>
      <c r="L83" s="172">
        <f>SUM(H83:K83)</f>
        <v>16.5</v>
      </c>
      <c r="M83" s="172"/>
      <c r="N83" s="172">
        <f>SUM(L83:M83)</f>
        <v>16.5</v>
      </c>
      <c r="O83" s="172">
        <v>0.3</v>
      </c>
      <c r="P83" s="172"/>
      <c r="Q83" s="172">
        <f>SUM(N83:P83)</f>
        <v>16.8</v>
      </c>
      <c r="R83" s="172"/>
      <c r="S83" s="172">
        <f>SUM(Q83:R83)</f>
        <v>16.8</v>
      </c>
      <c r="T83" s="172"/>
      <c r="U83" s="172"/>
      <c r="V83" s="172"/>
      <c r="W83" s="172"/>
      <c r="X83" s="172">
        <f>SUM(S83:W83)</f>
        <v>16.8</v>
      </c>
      <c r="Y83" s="172">
        <v>17</v>
      </c>
      <c r="Z83" s="172"/>
      <c r="AA83" s="172">
        <f>SUM(Y83:Z83)</f>
        <v>17</v>
      </c>
      <c r="AB83" s="172"/>
      <c r="AC83" s="172">
        <f>SUM(AA83:AB83)</f>
        <v>17</v>
      </c>
      <c r="AD83" s="172"/>
      <c r="AE83" s="172">
        <f>SUM(AC83:AD83)</f>
        <v>17</v>
      </c>
      <c r="AF83" s="172"/>
      <c r="AG83" s="172">
        <f>SUM(AE83:AF83)</f>
        <v>17</v>
      </c>
      <c r="AH83" s="172"/>
      <c r="AI83" s="172">
        <f>SUM(AG83:AH83)</f>
        <v>17</v>
      </c>
      <c r="AJ83" s="172"/>
      <c r="AK83" s="172">
        <f>SUM(AI83:AJ83)</f>
        <v>17</v>
      </c>
      <c r="AL83" s="172">
        <v>17</v>
      </c>
      <c r="AM83" s="172"/>
      <c r="AN83" s="172">
        <f>SUM(AL83:AM83)</f>
        <v>17</v>
      </c>
      <c r="AO83" s="172"/>
      <c r="AP83" s="172">
        <f>SUM(AN83:AO83)</f>
        <v>17</v>
      </c>
      <c r="AQ83" s="172"/>
      <c r="AR83" s="172">
        <f>SUM(AP83:AQ83)</f>
        <v>17</v>
      </c>
      <c r="AS83" s="172"/>
      <c r="AT83" s="172">
        <f>SUM(AR83:AS83)</f>
        <v>17</v>
      </c>
      <c r="AU83" s="172"/>
      <c r="AV83" s="172">
        <f>SUM(AT83:AU83)</f>
        <v>17</v>
      </c>
      <c r="AW83" s="168"/>
    </row>
    <row r="84" spans="1:49" ht="21" hidden="1" customHeight="1" outlineLevel="5" x14ac:dyDescent="0.2">
      <c r="A84" s="165" t="s">
        <v>35</v>
      </c>
      <c r="B84" s="165" t="s">
        <v>40</v>
      </c>
      <c r="C84" s="165" t="s">
        <v>62</v>
      </c>
      <c r="D84" s="165"/>
      <c r="E84" s="166" t="s">
        <v>63</v>
      </c>
      <c r="F84" s="167">
        <f t="shared" ref="F84:AV84" si="49">F85</f>
        <v>68.400000000000006</v>
      </c>
      <c r="G84" s="167">
        <f t="shared" si="49"/>
        <v>0</v>
      </c>
      <c r="H84" s="167">
        <f t="shared" si="49"/>
        <v>68.400000000000006</v>
      </c>
      <c r="I84" s="167">
        <f t="shared" si="49"/>
        <v>0</v>
      </c>
      <c r="J84" s="167">
        <f t="shared" si="49"/>
        <v>0</v>
      </c>
      <c r="K84" s="167">
        <f t="shared" si="49"/>
        <v>0</v>
      </c>
      <c r="L84" s="167">
        <f t="shared" si="49"/>
        <v>68.400000000000006</v>
      </c>
      <c r="M84" s="167">
        <f t="shared" si="49"/>
        <v>0</v>
      </c>
      <c r="N84" s="167">
        <f t="shared" si="49"/>
        <v>68.400000000000006</v>
      </c>
      <c r="O84" s="167">
        <f t="shared" si="49"/>
        <v>0</v>
      </c>
      <c r="P84" s="167">
        <f t="shared" si="49"/>
        <v>0</v>
      </c>
      <c r="Q84" s="167">
        <f t="shared" si="49"/>
        <v>68.400000000000006</v>
      </c>
      <c r="R84" s="167">
        <f t="shared" si="49"/>
        <v>0</v>
      </c>
      <c r="S84" s="167">
        <f t="shared" si="49"/>
        <v>68.400000000000006</v>
      </c>
      <c r="T84" s="167">
        <f t="shared" si="49"/>
        <v>0</v>
      </c>
      <c r="U84" s="167">
        <f t="shared" si="49"/>
        <v>0</v>
      </c>
      <c r="V84" s="167">
        <f t="shared" si="49"/>
        <v>0</v>
      </c>
      <c r="W84" s="167">
        <f t="shared" si="49"/>
        <v>0</v>
      </c>
      <c r="X84" s="167">
        <f t="shared" si="49"/>
        <v>68.400000000000006</v>
      </c>
      <c r="Y84" s="167">
        <f t="shared" si="49"/>
        <v>68.400000000000006</v>
      </c>
      <c r="Z84" s="167">
        <f t="shared" si="49"/>
        <v>0</v>
      </c>
      <c r="AA84" s="167">
        <f t="shared" si="49"/>
        <v>68.400000000000006</v>
      </c>
      <c r="AB84" s="167">
        <f t="shared" si="49"/>
        <v>0</v>
      </c>
      <c r="AC84" s="167">
        <f t="shared" si="49"/>
        <v>68.400000000000006</v>
      </c>
      <c r="AD84" s="167">
        <f t="shared" si="49"/>
        <v>0</v>
      </c>
      <c r="AE84" s="167">
        <f t="shared" si="49"/>
        <v>68.400000000000006</v>
      </c>
      <c r="AF84" s="167">
        <f t="shared" si="49"/>
        <v>0</v>
      </c>
      <c r="AG84" s="167">
        <f t="shared" si="49"/>
        <v>68.400000000000006</v>
      </c>
      <c r="AH84" s="167">
        <f t="shared" si="49"/>
        <v>0</v>
      </c>
      <c r="AI84" s="167">
        <f t="shared" si="49"/>
        <v>68.400000000000006</v>
      </c>
      <c r="AJ84" s="167">
        <f t="shared" si="49"/>
        <v>0</v>
      </c>
      <c r="AK84" s="167">
        <f t="shared" si="49"/>
        <v>68.400000000000006</v>
      </c>
      <c r="AL84" s="167">
        <f t="shared" si="49"/>
        <v>68.400000000000006</v>
      </c>
      <c r="AM84" s="167">
        <f t="shared" si="49"/>
        <v>0</v>
      </c>
      <c r="AN84" s="167">
        <f t="shared" si="49"/>
        <v>68.400000000000006</v>
      </c>
      <c r="AO84" s="167">
        <f t="shared" si="49"/>
        <v>0</v>
      </c>
      <c r="AP84" s="167">
        <f t="shared" si="49"/>
        <v>68.400000000000006</v>
      </c>
      <c r="AQ84" s="167">
        <f t="shared" si="49"/>
        <v>0</v>
      </c>
      <c r="AR84" s="167">
        <f t="shared" si="49"/>
        <v>68.400000000000006</v>
      </c>
      <c r="AS84" s="167">
        <f t="shared" si="49"/>
        <v>0</v>
      </c>
      <c r="AT84" s="167">
        <f t="shared" si="49"/>
        <v>68.400000000000006</v>
      </c>
      <c r="AU84" s="167">
        <f t="shared" si="49"/>
        <v>0</v>
      </c>
      <c r="AV84" s="167">
        <f t="shared" si="49"/>
        <v>68.400000000000006</v>
      </c>
      <c r="AW84" s="168"/>
    </row>
    <row r="85" spans="1:49" ht="31.5" hidden="1" outlineLevel="7" x14ac:dyDescent="0.2">
      <c r="A85" s="170" t="s">
        <v>35</v>
      </c>
      <c r="B85" s="170" t="s">
        <v>40</v>
      </c>
      <c r="C85" s="170" t="s">
        <v>62</v>
      </c>
      <c r="D85" s="170" t="s">
        <v>11</v>
      </c>
      <c r="E85" s="171" t="s">
        <v>12</v>
      </c>
      <c r="F85" s="172">
        <v>68.400000000000006</v>
      </c>
      <c r="G85" s="172"/>
      <c r="H85" s="172">
        <f>SUM(F85:G85)</f>
        <v>68.400000000000006</v>
      </c>
      <c r="I85" s="172"/>
      <c r="J85" s="172"/>
      <c r="K85" s="172"/>
      <c r="L85" s="172">
        <f>SUM(H85:K85)</f>
        <v>68.400000000000006</v>
      </c>
      <c r="M85" s="172"/>
      <c r="N85" s="172">
        <f>SUM(L85:M85)</f>
        <v>68.400000000000006</v>
      </c>
      <c r="O85" s="172"/>
      <c r="P85" s="172"/>
      <c r="Q85" s="172">
        <f>SUM(N85:P85)</f>
        <v>68.400000000000006</v>
      </c>
      <c r="R85" s="172"/>
      <c r="S85" s="172">
        <f>SUM(Q85:R85)</f>
        <v>68.400000000000006</v>
      </c>
      <c r="T85" s="172"/>
      <c r="U85" s="172"/>
      <c r="V85" s="172"/>
      <c r="W85" s="172"/>
      <c r="X85" s="172">
        <f>SUM(S85:W85)</f>
        <v>68.400000000000006</v>
      </c>
      <c r="Y85" s="172">
        <v>68.400000000000006</v>
      </c>
      <c r="Z85" s="172"/>
      <c r="AA85" s="172">
        <f>SUM(Y85:Z85)</f>
        <v>68.400000000000006</v>
      </c>
      <c r="AB85" s="172"/>
      <c r="AC85" s="172">
        <f>SUM(AA85:AB85)</f>
        <v>68.400000000000006</v>
      </c>
      <c r="AD85" s="172"/>
      <c r="AE85" s="172">
        <f>SUM(AC85:AD85)</f>
        <v>68.400000000000006</v>
      </c>
      <c r="AF85" s="172"/>
      <c r="AG85" s="172">
        <f>SUM(AE85:AF85)</f>
        <v>68.400000000000006</v>
      </c>
      <c r="AH85" s="172"/>
      <c r="AI85" s="172">
        <f>SUM(AG85:AH85)</f>
        <v>68.400000000000006</v>
      </c>
      <c r="AJ85" s="172"/>
      <c r="AK85" s="172">
        <f>SUM(AI85:AJ85)</f>
        <v>68.400000000000006</v>
      </c>
      <c r="AL85" s="172">
        <v>68.400000000000006</v>
      </c>
      <c r="AM85" s="172"/>
      <c r="AN85" s="172">
        <f>SUM(AL85:AM85)</f>
        <v>68.400000000000006</v>
      </c>
      <c r="AO85" s="172"/>
      <c r="AP85" s="172">
        <f>SUM(AN85:AO85)</f>
        <v>68.400000000000006</v>
      </c>
      <c r="AQ85" s="172"/>
      <c r="AR85" s="172">
        <f>SUM(AP85:AQ85)</f>
        <v>68.400000000000006</v>
      </c>
      <c r="AS85" s="172"/>
      <c r="AT85" s="172">
        <f>SUM(AR85:AS85)</f>
        <v>68.400000000000006</v>
      </c>
      <c r="AU85" s="172"/>
      <c r="AV85" s="172">
        <f>SUM(AT85:AU85)</f>
        <v>68.400000000000006</v>
      </c>
      <c r="AW85" s="168"/>
    </row>
    <row r="86" spans="1:49" ht="31.5" hidden="1" outlineLevel="5" x14ac:dyDescent="0.2">
      <c r="A86" s="165" t="s">
        <v>35</v>
      </c>
      <c r="B86" s="165" t="s">
        <v>40</v>
      </c>
      <c r="C86" s="165" t="s">
        <v>64</v>
      </c>
      <c r="D86" s="165"/>
      <c r="E86" s="166" t="s">
        <v>65</v>
      </c>
      <c r="F86" s="167">
        <f t="shared" ref="F86:AV86" si="50">F87+F88</f>
        <v>175.7</v>
      </c>
      <c r="G86" s="167">
        <f t="shared" si="50"/>
        <v>0</v>
      </c>
      <c r="H86" s="167">
        <f t="shared" si="50"/>
        <v>175.7</v>
      </c>
      <c r="I86" s="167">
        <f t="shared" si="50"/>
        <v>0</v>
      </c>
      <c r="J86" s="167">
        <f t="shared" si="50"/>
        <v>0</v>
      </c>
      <c r="K86" s="167">
        <f t="shared" si="50"/>
        <v>0</v>
      </c>
      <c r="L86" s="167">
        <f t="shared" si="50"/>
        <v>175.7</v>
      </c>
      <c r="M86" s="167">
        <f t="shared" si="50"/>
        <v>0</v>
      </c>
      <c r="N86" s="167">
        <f t="shared" si="50"/>
        <v>175.7</v>
      </c>
      <c r="O86" s="167">
        <f t="shared" si="50"/>
        <v>3.3</v>
      </c>
      <c r="P86" s="167">
        <f t="shared" si="50"/>
        <v>0</v>
      </c>
      <c r="Q86" s="167">
        <f t="shared" si="50"/>
        <v>179</v>
      </c>
      <c r="R86" s="167">
        <f t="shared" si="50"/>
        <v>0</v>
      </c>
      <c r="S86" s="167">
        <f t="shared" si="50"/>
        <v>179</v>
      </c>
      <c r="T86" s="167">
        <f t="shared" si="50"/>
        <v>0</v>
      </c>
      <c r="U86" s="167">
        <f t="shared" si="50"/>
        <v>0</v>
      </c>
      <c r="V86" s="167">
        <f t="shared" si="50"/>
        <v>0</v>
      </c>
      <c r="W86" s="167">
        <f t="shared" si="50"/>
        <v>0</v>
      </c>
      <c r="X86" s="167">
        <f t="shared" si="50"/>
        <v>179</v>
      </c>
      <c r="Y86" s="167">
        <f t="shared" si="50"/>
        <v>180.7</v>
      </c>
      <c r="Z86" s="167">
        <f t="shared" si="50"/>
        <v>0</v>
      </c>
      <c r="AA86" s="167">
        <f t="shared" si="50"/>
        <v>180.7</v>
      </c>
      <c r="AB86" s="167">
        <f t="shared" si="50"/>
        <v>0</v>
      </c>
      <c r="AC86" s="167">
        <f t="shared" si="50"/>
        <v>180.7</v>
      </c>
      <c r="AD86" s="167">
        <f t="shared" si="50"/>
        <v>0</v>
      </c>
      <c r="AE86" s="167">
        <f t="shared" si="50"/>
        <v>180.7</v>
      </c>
      <c r="AF86" s="167">
        <f t="shared" si="50"/>
        <v>0</v>
      </c>
      <c r="AG86" s="167">
        <f t="shared" si="50"/>
        <v>180.7</v>
      </c>
      <c r="AH86" s="167">
        <f t="shared" si="50"/>
        <v>0</v>
      </c>
      <c r="AI86" s="167">
        <f t="shared" si="50"/>
        <v>180.7</v>
      </c>
      <c r="AJ86" s="167">
        <f t="shared" si="50"/>
        <v>0</v>
      </c>
      <c r="AK86" s="167">
        <f t="shared" si="50"/>
        <v>180.7</v>
      </c>
      <c r="AL86" s="167">
        <f t="shared" si="50"/>
        <v>180.7</v>
      </c>
      <c r="AM86" s="167">
        <f t="shared" si="50"/>
        <v>0</v>
      </c>
      <c r="AN86" s="167">
        <f t="shared" si="50"/>
        <v>180.7</v>
      </c>
      <c r="AO86" s="167">
        <f t="shared" si="50"/>
        <v>0</v>
      </c>
      <c r="AP86" s="167">
        <f t="shared" si="50"/>
        <v>180.7</v>
      </c>
      <c r="AQ86" s="167">
        <f t="shared" si="50"/>
        <v>0</v>
      </c>
      <c r="AR86" s="167">
        <f t="shared" si="50"/>
        <v>180.7</v>
      </c>
      <c r="AS86" s="167">
        <f t="shared" si="50"/>
        <v>0</v>
      </c>
      <c r="AT86" s="167">
        <f t="shared" si="50"/>
        <v>180.7</v>
      </c>
      <c r="AU86" s="167">
        <f t="shared" si="50"/>
        <v>0</v>
      </c>
      <c r="AV86" s="167">
        <f t="shared" si="50"/>
        <v>180.7</v>
      </c>
      <c r="AW86" s="168"/>
    </row>
    <row r="87" spans="1:49" ht="47.25" hidden="1" outlineLevel="7" x14ac:dyDescent="0.2">
      <c r="A87" s="170" t="s">
        <v>35</v>
      </c>
      <c r="B87" s="170" t="s">
        <v>40</v>
      </c>
      <c r="C87" s="170" t="s">
        <v>64</v>
      </c>
      <c r="D87" s="170" t="s">
        <v>8</v>
      </c>
      <c r="E87" s="171" t="s">
        <v>9</v>
      </c>
      <c r="F87" s="172">
        <v>115.7</v>
      </c>
      <c r="G87" s="172"/>
      <c r="H87" s="172">
        <f>SUM(F87:G87)</f>
        <v>115.7</v>
      </c>
      <c r="I87" s="172"/>
      <c r="J87" s="172"/>
      <c r="K87" s="172"/>
      <c r="L87" s="172">
        <f>SUM(H87:K87)</f>
        <v>115.7</v>
      </c>
      <c r="M87" s="172"/>
      <c r="N87" s="172">
        <f>SUM(L87:M87)</f>
        <v>115.7</v>
      </c>
      <c r="O87" s="172">
        <v>3.3</v>
      </c>
      <c r="P87" s="172"/>
      <c r="Q87" s="172">
        <f>SUM(N87:P87)</f>
        <v>119</v>
      </c>
      <c r="R87" s="172"/>
      <c r="S87" s="172">
        <f>SUM(Q87:R87)</f>
        <v>119</v>
      </c>
      <c r="T87" s="172"/>
      <c r="U87" s="172"/>
      <c r="V87" s="172"/>
      <c r="W87" s="172"/>
      <c r="X87" s="172">
        <f>SUM(S87:W87)</f>
        <v>119</v>
      </c>
      <c r="Y87" s="172">
        <v>120.7</v>
      </c>
      <c r="Z87" s="172"/>
      <c r="AA87" s="172">
        <f>SUM(Y87:Z87)</f>
        <v>120.7</v>
      </c>
      <c r="AB87" s="172"/>
      <c r="AC87" s="172">
        <f>SUM(AA87:AB87)</f>
        <v>120.7</v>
      </c>
      <c r="AD87" s="172"/>
      <c r="AE87" s="172">
        <f>SUM(AC87:AD87)</f>
        <v>120.7</v>
      </c>
      <c r="AF87" s="172"/>
      <c r="AG87" s="172">
        <f>SUM(AE87:AF87)</f>
        <v>120.7</v>
      </c>
      <c r="AH87" s="172"/>
      <c r="AI87" s="172">
        <f>SUM(AG87:AH87)</f>
        <v>120.7</v>
      </c>
      <c r="AJ87" s="172"/>
      <c r="AK87" s="172">
        <f>SUM(AI87:AJ87)</f>
        <v>120.7</v>
      </c>
      <c r="AL87" s="172">
        <v>120.7</v>
      </c>
      <c r="AM87" s="172"/>
      <c r="AN87" s="172">
        <f>SUM(AL87:AM87)</f>
        <v>120.7</v>
      </c>
      <c r="AO87" s="172"/>
      <c r="AP87" s="172">
        <f>SUM(AN87:AO87)</f>
        <v>120.7</v>
      </c>
      <c r="AQ87" s="172"/>
      <c r="AR87" s="172">
        <f>SUM(AP87:AQ87)</f>
        <v>120.7</v>
      </c>
      <c r="AS87" s="172"/>
      <c r="AT87" s="172">
        <f>SUM(AR87:AS87)</f>
        <v>120.7</v>
      </c>
      <c r="AU87" s="172"/>
      <c r="AV87" s="172">
        <f>SUM(AT87:AU87)</f>
        <v>120.7</v>
      </c>
      <c r="AW87" s="168"/>
    </row>
    <row r="88" spans="1:49" ht="31.5" hidden="1" outlineLevel="7" x14ac:dyDescent="0.2">
      <c r="A88" s="170" t="s">
        <v>35</v>
      </c>
      <c r="B88" s="170" t="s">
        <v>40</v>
      </c>
      <c r="C88" s="170" t="s">
        <v>64</v>
      </c>
      <c r="D88" s="170" t="s">
        <v>11</v>
      </c>
      <c r="E88" s="171" t="s">
        <v>12</v>
      </c>
      <c r="F88" s="172">
        <v>60</v>
      </c>
      <c r="G88" s="172"/>
      <c r="H88" s="172">
        <f>SUM(F88:G88)</f>
        <v>60</v>
      </c>
      <c r="I88" s="172"/>
      <c r="J88" s="172"/>
      <c r="K88" s="172"/>
      <c r="L88" s="172">
        <f>SUM(H88:K88)</f>
        <v>60</v>
      </c>
      <c r="M88" s="172"/>
      <c r="N88" s="172">
        <f>SUM(L88:M88)</f>
        <v>60</v>
      </c>
      <c r="O88" s="172"/>
      <c r="P88" s="172"/>
      <c r="Q88" s="172">
        <f>SUM(N88:P88)</f>
        <v>60</v>
      </c>
      <c r="R88" s="172"/>
      <c r="S88" s="172">
        <f>SUM(Q88:R88)</f>
        <v>60</v>
      </c>
      <c r="T88" s="172"/>
      <c r="U88" s="172"/>
      <c r="V88" s="172"/>
      <c r="W88" s="172"/>
      <c r="X88" s="172">
        <f>SUM(S88:W88)</f>
        <v>60</v>
      </c>
      <c r="Y88" s="172">
        <v>60</v>
      </c>
      <c r="Z88" s="172"/>
      <c r="AA88" s="172">
        <f>SUM(Y88:Z88)</f>
        <v>60</v>
      </c>
      <c r="AB88" s="172"/>
      <c r="AC88" s="172">
        <f>SUM(AA88:AB88)</f>
        <v>60</v>
      </c>
      <c r="AD88" s="172"/>
      <c r="AE88" s="172">
        <f>SUM(AC88:AD88)</f>
        <v>60</v>
      </c>
      <c r="AF88" s="172"/>
      <c r="AG88" s="172">
        <f>SUM(AE88:AF88)</f>
        <v>60</v>
      </c>
      <c r="AH88" s="172"/>
      <c r="AI88" s="172">
        <f>SUM(AG88:AH88)</f>
        <v>60</v>
      </c>
      <c r="AJ88" s="172"/>
      <c r="AK88" s="172">
        <f>SUM(AI88:AJ88)</f>
        <v>60</v>
      </c>
      <c r="AL88" s="172">
        <v>60</v>
      </c>
      <c r="AM88" s="172"/>
      <c r="AN88" s="172">
        <f>SUM(AL88:AM88)</f>
        <v>60</v>
      </c>
      <c r="AO88" s="172"/>
      <c r="AP88" s="172">
        <f>SUM(AN88:AO88)</f>
        <v>60</v>
      </c>
      <c r="AQ88" s="172"/>
      <c r="AR88" s="172">
        <f>SUM(AP88:AQ88)</f>
        <v>60</v>
      </c>
      <c r="AS88" s="172"/>
      <c r="AT88" s="172">
        <f>SUM(AR88:AS88)</f>
        <v>60</v>
      </c>
      <c r="AU88" s="172"/>
      <c r="AV88" s="172">
        <f>SUM(AT88:AU88)</f>
        <v>60</v>
      </c>
      <c r="AW88" s="168"/>
    </row>
    <row r="89" spans="1:49" ht="31.5" hidden="1" outlineLevel="5" x14ac:dyDescent="0.2">
      <c r="A89" s="165" t="s">
        <v>35</v>
      </c>
      <c r="B89" s="165" t="s">
        <v>40</v>
      </c>
      <c r="C89" s="165" t="s">
        <v>66</v>
      </c>
      <c r="D89" s="165"/>
      <c r="E89" s="166" t="s">
        <v>608</v>
      </c>
      <c r="F89" s="167">
        <f t="shared" ref="F89:AV89" si="51">F90+F91</f>
        <v>4910.2</v>
      </c>
      <c r="G89" s="167">
        <f t="shared" si="51"/>
        <v>0</v>
      </c>
      <c r="H89" s="167">
        <f t="shared" si="51"/>
        <v>4910.2</v>
      </c>
      <c r="I89" s="167">
        <f t="shared" si="51"/>
        <v>0</v>
      </c>
      <c r="J89" s="167">
        <f t="shared" si="51"/>
        <v>0</v>
      </c>
      <c r="K89" s="167">
        <f t="shared" si="51"/>
        <v>0</v>
      </c>
      <c r="L89" s="167">
        <f t="shared" si="51"/>
        <v>4910.2</v>
      </c>
      <c r="M89" s="167">
        <f t="shared" si="51"/>
        <v>0</v>
      </c>
      <c r="N89" s="167">
        <f t="shared" si="51"/>
        <v>4910.2</v>
      </c>
      <c r="O89" s="167">
        <f t="shared" si="51"/>
        <v>90.7</v>
      </c>
      <c r="P89" s="167">
        <f t="shared" si="51"/>
        <v>0</v>
      </c>
      <c r="Q89" s="167">
        <f t="shared" si="51"/>
        <v>5000.8999999999996</v>
      </c>
      <c r="R89" s="167">
        <f t="shared" si="51"/>
        <v>0</v>
      </c>
      <c r="S89" s="167">
        <f t="shared" si="51"/>
        <v>5000.8999999999996</v>
      </c>
      <c r="T89" s="167">
        <f t="shared" si="51"/>
        <v>0</v>
      </c>
      <c r="U89" s="167">
        <f t="shared" si="51"/>
        <v>0</v>
      </c>
      <c r="V89" s="167">
        <f t="shared" si="51"/>
        <v>0</v>
      </c>
      <c r="W89" s="167">
        <f t="shared" si="51"/>
        <v>0</v>
      </c>
      <c r="X89" s="167">
        <f t="shared" si="51"/>
        <v>5000.8999999999996</v>
      </c>
      <c r="Y89" s="167">
        <f t="shared" si="51"/>
        <v>5046.3</v>
      </c>
      <c r="Z89" s="167">
        <f t="shared" si="51"/>
        <v>0</v>
      </c>
      <c r="AA89" s="167">
        <f t="shared" si="51"/>
        <v>5046.3</v>
      </c>
      <c r="AB89" s="167">
        <f t="shared" si="51"/>
        <v>0</v>
      </c>
      <c r="AC89" s="167">
        <f t="shared" si="51"/>
        <v>5046.3</v>
      </c>
      <c r="AD89" s="167">
        <f t="shared" si="51"/>
        <v>0</v>
      </c>
      <c r="AE89" s="167">
        <f t="shared" si="51"/>
        <v>5046.3</v>
      </c>
      <c r="AF89" s="167">
        <f t="shared" si="51"/>
        <v>0</v>
      </c>
      <c r="AG89" s="167">
        <f t="shared" si="51"/>
        <v>5046.3</v>
      </c>
      <c r="AH89" s="167">
        <f t="shared" si="51"/>
        <v>0</v>
      </c>
      <c r="AI89" s="167">
        <f t="shared" si="51"/>
        <v>5046.3</v>
      </c>
      <c r="AJ89" s="167">
        <f t="shared" si="51"/>
        <v>0</v>
      </c>
      <c r="AK89" s="167">
        <f t="shared" si="51"/>
        <v>5046.3</v>
      </c>
      <c r="AL89" s="167">
        <f t="shared" si="51"/>
        <v>5046.3</v>
      </c>
      <c r="AM89" s="167">
        <f t="shared" si="51"/>
        <v>0</v>
      </c>
      <c r="AN89" s="167">
        <f t="shared" si="51"/>
        <v>5046.3</v>
      </c>
      <c r="AO89" s="167">
        <f t="shared" si="51"/>
        <v>0</v>
      </c>
      <c r="AP89" s="167">
        <f t="shared" si="51"/>
        <v>5046.3</v>
      </c>
      <c r="AQ89" s="167">
        <f t="shared" si="51"/>
        <v>0</v>
      </c>
      <c r="AR89" s="167">
        <f t="shared" si="51"/>
        <v>5046.3</v>
      </c>
      <c r="AS89" s="167">
        <f t="shared" si="51"/>
        <v>0</v>
      </c>
      <c r="AT89" s="167">
        <f t="shared" si="51"/>
        <v>5046.3</v>
      </c>
      <c r="AU89" s="167">
        <f t="shared" si="51"/>
        <v>0</v>
      </c>
      <c r="AV89" s="167">
        <f t="shared" si="51"/>
        <v>5046.3</v>
      </c>
      <c r="AW89" s="168"/>
    </row>
    <row r="90" spans="1:49" ht="47.25" hidden="1" outlineLevel="7" x14ac:dyDescent="0.2">
      <c r="A90" s="170" t="s">
        <v>35</v>
      </c>
      <c r="B90" s="170" t="s">
        <v>40</v>
      </c>
      <c r="C90" s="170" t="s">
        <v>66</v>
      </c>
      <c r="D90" s="170" t="s">
        <v>8</v>
      </c>
      <c r="E90" s="171" t="s">
        <v>9</v>
      </c>
      <c r="F90" s="172">
        <v>4774.2</v>
      </c>
      <c r="G90" s="172"/>
      <c r="H90" s="172">
        <f>SUM(F90:G90)</f>
        <v>4774.2</v>
      </c>
      <c r="I90" s="172"/>
      <c r="J90" s="172"/>
      <c r="K90" s="172"/>
      <c r="L90" s="172">
        <f>SUM(H90:K90)</f>
        <v>4774.2</v>
      </c>
      <c r="M90" s="172"/>
      <c r="N90" s="172">
        <f>SUM(L90:M90)</f>
        <v>4774.2</v>
      </c>
      <c r="O90" s="172">
        <v>95.7</v>
      </c>
      <c r="P90" s="172"/>
      <c r="Q90" s="172">
        <f>SUM(N90:P90)</f>
        <v>4869.8999999999996</v>
      </c>
      <c r="R90" s="172"/>
      <c r="S90" s="172">
        <f>SUM(Q90:R90)</f>
        <v>4869.8999999999996</v>
      </c>
      <c r="T90" s="172"/>
      <c r="U90" s="172"/>
      <c r="V90" s="172"/>
      <c r="W90" s="172"/>
      <c r="X90" s="172">
        <f>SUM(S90:W90)</f>
        <v>4869.8999999999996</v>
      </c>
      <c r="Y90" s="172">
        <v>4910.3</v>
      </c>
      <c r="Z90" s="172"/>
      <c r="AA90" s="172">
        <f>SUM(Y90:Z90)</f>
        <v>4910.3</v>
      </c>
      <c r="AB90" s="172"/>
      <c r="AC90" s="172">
        <f>SUM(AA90:AB90)</f>
        <v>4910.3</v>
      </c>
      <c r="AD90" s="172"/>
      <c r="AE90" s="172">
        <f>SUM(AC90:AD90)</f>
        <v>4910.3</v>
      </c>
      <c r="AF90" s="172"/>
      <c r="AG90" s="172">
        <f>SUM(AE90:AF90)</f>
        <v>4910.3</v>
      </c>
      <c r="AH90" s="172"/>
      <c r="AI90" s="172">
        <f>SUM(AG90:AH90)</f>
        <v>4910.3</v>
      </c>
      <c r="AJ90" s="172"/>
      <c r="AK90" s="172">
        <f>SUM(AI90:AJ90)</f>
        <v>4910.3</v>
      </c>
      <c r="AL90" s="172">
        <v>4910.3</v>
      </c>
      <c r="AM90" s="172"/>
      <c r="AN90" s="172">
        <f>SUM(AL90:AM90)</f>
        <v>4910.3</v>
      </c>
      <c r="AO90" s="172"/>
      <c r="AP90" s="172">
        <f>SUM(AN90:AO90)</f>
        <v>4910.3</v>
      </c>
      <c r="AQ90" s="172"/>
      <c r="AR90" s="172">
        <f>SUM(AP90:AQ90)</f>
        <v>4910.3</v>
      </c>
      <c r="AS90" s="172"/>
      <c r="AT90" s="172">
        <f>SUM(AR90:AS90)</f>
        <v>4910.3</v>
      </c>
      <c r="AU90" s="172"/>
      <c r="AV90" s="172">
        <f>SUM(AT90:AU90)</f>
        <v>4910.3</v>
      </c>
      <c r="AW90" s="168"/>
    </row>
    <row r="91" spans="1:49" ht="31.5" hidden="1" outlineLevel="7" x14ac:dyDescent="0.2">
      <c r="A91" s="170" t="s">
        <v>35</v>
      </c>
      <c r="B91" s="170" t="s">
        <v>40</v>
      </c>
      <c r="C91" s="170" t="s">
        <v>66</v>
      </c>
      <c r="D91" s="170" t="s">
        <v>11</v>
      </c>
      <c r="E91" s="171" t="s">
        <v>12</v>
      </c>
      <c r="F91" s="172">
        <v>136</v>
      </c>
      <c r="G91" s="172"/>
      <c r="H91" s="172">
        <f>SUM(F91:G91)</f>
        <v>136</v>
      </c>
      <c r="I91" s="172"/>
      <c r="J91" s="172"/>
      <c r="K91" s="172"/>
      <c r="L91" s="172">
        <f>SUM(H91:K91)</f>
        <v>136</v>
      </c>
      <c r="M91" s="172"/>
      <c r="N91" s="172">
        <f>SUM(L91:M91)</f>
        <v>136</v>
      </c>
      <c r="O91" s="172">
        <v>-5</v>
      </c>
      <c r="P91" s="172"/>
      <c r="Q91" s="172">
        <f>SUM(N91:P91)</f>
        <v>131</v>
      </c>
      <c r="R91" s="172"/>
      <c r="S91" s="172">
        <f>SUM(Q91:R91)</f>
        <v>131</v>
      </c>
      <c r="T91" s="172"/>
      <c r="U91" s="172"/>
      <c r="V91" s="172"/>
      <c r="W91" s="172"/>
      <c r="X91" s="172">
        <f>SUM(S91:W91)</f>
        <v>131</v>
      </c>
      <c r="Y91" s="172">
        <v>136</v>
      </c>
      <c r="Z91" s="172"/>
      <c r="AA91" s="172">
        <f>SUM(Y91:Z91)</f>
        <v>136</v>
      </c>
      <c r="AB91" s="172"/>
      <c r="AC91" s="172">
        <f>SUM(AA91:AB91)</f>
        <v>136</v>
      </c>
      <c r="AD91" s="172"/>
      <c r="AE91" s="172">
        <f>SUM(AC91:AD91)</f>
        <v>136</v>
      </c>
      <c r="AF91" s="172"/>
      <c r="AG91" s="172">
        <f>SUM(AE91:AF91)</f>
        <v>136</v>
      </c>
      <c r="AH91" s="172"/>
      <c r="AI91" s="172">
        <f>SUM(AG91:AH91)</f>
        <v>136</v>
      </c>
      <c r="AJ91" s="172"/>
      <c r="AK91" s="172">
        <f>SUM(AI91:AJ91)</f>
        <v>136</v>
      </c>
      <c r="AL91" s="172">
        <v>136</v>
      </c>
      <c r="AM91" s="172"/>
      <c r="AN91" s="172">
        <f>SUM(AL91:AM91)</f>
        <v>136</v>
      </c>
      <c r="AO91" s="172"/>
      <c r="AP91" s="172">
        <f>SUM(AN91:AO91)</f>
        <v>136</v>
      </c>
      <c r="AQ91" s="172"/>
      <c r="AR91" s="172">
        <f>SUM(AP91:AQ91)</f>
        <v>136</v>
      </c>
      <c r="AS91" s="172"/>
      <c r="AT91" s="172">
        <f>SUM(AR91:AS91)</f>
        <v>136</v>
      </c>
      <c r="AU91" s="172"/>
      <c r="AV91" s="172">
        <f>SUM(AT91:AU91)</f>
        <v>136</v>
      </c>
      <c r="AW91" s="168"/>
    </row>
    <row r="92" spans="1:49" ht="63" hidden="1" outlineLevel="5" x14ac:dyDescent="0.2">
      <c r="A92" s="165" t="s">
        <v>35</v>
      </c>
      <c r="B92" s="165" t="s">
        <v>40</v>
      </c>
      <c r="C92" s="165" t="s">
        <v>67</v>
      </c>
      <c r="D92" s="165"/>
      <c r="E92" s="166" t="s">
        <v>68</v>
      </c>
      <c r="F92" s="167">
        <f t="shared" ref="F92:AV92" si="52">F93</f>
        <v>0.5</v>
      </c>
      <c r="G92" s="167">
        <f t="shared" si="52"/>
        <v>0</v>
      </c>
      <c r="H92" s="167">
        <f t="shared" si="52"/>
        <v>0.5</v>
      </c>
      <c r="I92" s="167">
        <f t="shared" si="52"/>
        <v>0</v>
      </c>
      <c r="J92" s="167">
        <f t="shared" si="52"/>
        <v>0</v>
      </c>
      <c r="K92" s="167">
        <f t="shared" si="52"/>
        <v>0</v>
      </c>
      <c r="L92" s="167">
        <f t="shared" si="52"/>
        <v>0.5</v>
      </c>
      <c r="M92" s="167">
        <f t="shared" si="52"/>
        <v>0</v>
      </c>
      <c r="N92" s="167">
        <f t="shared" si="52"/>
        <v>0.5</v>
      </c>
      <c r="O92" s="167">
        <f t="shared" si="52"/>
        <v>0</v>
      </c>
      <c r="P92" s="167">
        <f t="shared" si="52"/>
        <v>0</v>
      </c>
      <c r="Q92" s="167">
        <f t="shared" si="52"/>
        <v>0.5</v>
      </c>
      <c r="R92" s="167">
        <f t="shared" si="52"/>
        <v>0</v>
      </c>
      <c r="S92" s="167">
        <f t="shared" si="52"/>
        <v>0.5</v>
      </c>
      <c r="T92" s="167">
        <f t="shared" si="52"/>
        <v>0</v>
      </c>
      <c r="U92" s="167">
        <f t="shared" si="52"/>
        <v>0</v>
      </c>
      <c r="V92" s="167">
        <f t="shared" si="52"/>
        <v>0</v>
      </c>
      <c r="W92" s="167">
        <f t="shared" si="52"/>
        <v>0</v>
      </c>
      <c r="X92" s="167">
        <f t="shared" si="52"/>
        <v>0.5</v>
      </c>
      <c r="Y92" s="167">
        <f t="shared" si="52"/>
        <v>0.5</v>
      </c>
      <c r="Z92" s="167">
        <f t="shared" si="52"/>
        <v>0</v>
      </c>
      <c r="AA92" s="167">
        <f t="shared" si="52"/>
        <v>0.5</v>
      </c>
      <c r="AB92" s="167">
        <f t="shared" si="52"/>
        <v>0</v>
      </c>
      <c r="AC92" s="167">
        <f t="shared" si="52"/>
        <v>0.5</v>
      </c>
      <c r="AD92" s="167">
        <f t="shared" si="52"/>
        <v>0</v>
      </c>
      <c r="AE92" s="167">
        <f t="shared" si="52"/>
        <v>0.5</v>
      </c>
      <c r="AF92" s="167">
        <f t="shared" si="52"/>
        <v>0</v>
      </c>
      <c r="AG92" s="167">
        <f t="shared" si="52"/>
        <v>0.5</v>
      </c>
      <c r="AH92" s="167">
        <f t="shared" si="52"/>
        <v>0</v>
      </c>
      <c r="AI92" s="167">
        <f t="shared" si="52"/>
        <v>0.5</v>
      </c>
      <c r="AJ92" s="167">
        <f t="shared" si="52"/>
        <v>0</v>
      </c>
      <c r="AK92" s="167">
        <f t="shared" si="52"/>
        <v>0.5</v>
      </c>
      <c r="AL92" s="167">
        <f t="shared" si="52"/>
        <v>0.5</v>
      </c>
      <c r="AM92" s="167">
        <f t="shared" si="52"/>
        <v>0</v>
      </c>
      <c r="AN92" s="167">
        <f t="shared" si="52"/>
        <v>0.5</v>
      </c>
      <c r="AO92" s="167">
        <f t="shared" si="52"/>
        <v>0</v>
      </c>
      <c r="AP92" s="167">
        <f t="shared" si="52"/>
        <v>0.5</v>
      </c>
      <c r="AQ92" s="167">
        <f t="shared" si="52"/>
        <v>0</v>
      </c>
      <c r="AR92" s="167">
        <f t="shared" si="52"/>
        <v>0.5</v>
      </c>
      <c r="AS92" s="167">
        <f t="shared" si="52"/>
        <v>0</v>
      </c>
      <c r="AT92" s="167">
        <f t="shared" si="52"/>
        <v>0.5</v>
      </c>
      <c r="AU92" s="167">
        <f t="shared" si="52"/>
        <v>0</v>
      </c>
      <c r="AV92" s="167">
        <f t="shared" si="52"/>
        <v>0.5</v>
      </c>
      <c r="AW92" s="168"/>
    </row>
    <row r="93" spans="1:49" ht="47.25" hidden="1" outlineLevel="7" x14ac:dyDescent="0.2">
      <c r="A93" s="170" t="s">
        <v>35</v>
      </c>
      <c r="B93" s="170" t="s">
        <v>40</v>
      </c>
      <c r="C93" s="170" t="s">
        <v>67</v>
      </c>
      <c r="D93" s="170" t="s">
        <v>8</v>
      </c>
      <c r="E93" s="171" t="s">
        <v>9</v>
      </c>
      <c r="F93" s="172">
        <v>0.5</v>
      </c>
      <c r="G93" s="172"/>
      <c r="H93" s="172">
        <f>SUM(F93:G93)</f>
        <v>0.5</v>
      </c>
      <c r="I93" s="172"/>
      <c r="J93" s="172"/>
      <c r="K93" s="172"/>
      <c r="L93" s="172">
        <f>SUM(H93:K93)</f>
        <v>0.5</v>
      </c>
      <c r="M93" s="172"/>
      <c r="N93" s="172">
        <f>SUM(L93:M93)</f>
        <v>0.5</v>
      </c>
      <c r="O93" s="172"/>
      <c r="P93" s="172"/>
      <c r="Q93" s="172">
        <f>SUM(N93:P93)</f>
        <v>0.5</v>
      </c>
      <c r="R93" s="172"/>
      <c r="S93" s="172">
        <f>SUM(Q93:R93)</f>
        <v>0.5</v>
      </c>
      <c r="T93" s="172"/>
      <c r="U93" s="172"/>
      <c r="V93" s="172"/>
      <c r="W93" s="172"/>
      <c r="X93" s="172">
        <f>SUM(S93:W93)</f>
        <v>0.5</v>
      </c>
      <c r="Y93" s="172">
        <v>0.5</v>
      </c>
      <c r="Z93" s="172"/>
      <c r="AA93" s="172">
        <f>SUM(Y93:Z93)</f>
        <v>0.5</v>
      </c>
      <c r="AB93" s="172"/>
      <c r="AC93" s="172">
        <f>SUM(AA93:AB93)</f>
        <v>0.5</v>
      </c>
      <c r="AD93" s="172"/>
      <c r="AE93" s="172">
        <f>SUM(AC93:AD93)</f>
        <v>0.5</v>
      </c>
      <c r="AF93" s="172"/>
      <c r="AG93" s="172">
        <f>SUM(AE93:AF93)</f>
        <v>0.5</v>
      </c>
      <c r="AH93" s="172"/>
      <c r="AI93" s="172">
        <f>SUM(AG93:AH93)</f>
        <v>0.5</v>
      </c>
      <c r="AJ93" s="172"/>
      <c r="AK93" s="172">
        <f>SUM(AI93:AJ93)</f>
        <v>0.5</v>
      </c>
      <c r="AL93" s="172">
        <v>0.5</v>
      </c>
      <c r="AM93" s="172"/>
      <c r="AN93" s="172">
        <f>SUM(AL93:AM93)</f>
        <v>0.5</v>
      </c>
      <c r="AO93" s="172"/>
      <c r="AP93" s="172">
        <f>SUM(AN93:AO93)</f>
        <v>0.5</v>
      </c>
      <c r="AQ93" s="172"/>
      <c r="AR93" s="172">
        <f>SUM(AP93:AQ93)</f>
        <v>0.5</v>
      </c>
      <c r="AS93" s="172"/>
      <c r="AT93" s="172">
        <f>SUM(AR93:AS93)</f>
        <v>0.5</v>
      </c>
      <c r="AU93" s="172"/>
      <c r="AV93" s="172">
        <f>SUM(AT93:AU93)</f>
        <v>0.5</v>
      </c>
      <c r="AW93" s="168"/>
    </row>
    <row r="94" spans="1:49" ht="15.75" hidden="1" outlineLevel="1" x14ac:dyDescent="0.2">
      <c r="A94" s="165" t="s">
        <v>35</v>
      </c>
      <c r="B94" s="165" t="s">
        <v>69</v>
      </c>
      <c r="C94" s="165"/>
      <c r="D94" s="165"/>
      <c r="E94" s="166" t="s">
        <v>70</v>
      </c>
      <c r="F94" s="167">
        <f t="shared" ref="F94:U98" si="53">F95</f>
        <v>324.5</v>
      </c>
      <c r="G94" s="167">
        <f t="shared" si="53"/>
        <v>7.4</v>
      </c>
      <c r="H94" s="167">
        <f t="shared" si="53"/>
        <v>331.9</v>
      </c>
      <c r="I94" s="167">
        <f t="shared" si="53"/>
        <v>0</v>
      </c>
      <c r="J94" s="167">
        <f t="shared" si="53"/>
        <v>0</v>
      </c>
      <c r="K94" s="167">
        <f t="shared" si="53"/>
        <v>0</v>
      </c>
      <c r="L94" s="167">
        <f t="shared" si="53"/>
        <v>331.9</v>
      </c>
      <c r="M94" s="167">
        <f t="shared" si="53"/>
        <v>0</v>
      </c>
      <c r="N94" s="167">
        <f t="shared" si="53"/>
        <v>331.9</v>
      </c>
      <c r="O94" s="167">
        <f t="shared" si="53"/>
        <v>0</v>
      </c>
      <c r="P94" s="167">
        <f t="shared" si="53"/>
        <v>0</v>
      </c>
      <c r="Q94" s="167">
        <f t="shared" si="53"/>
        <v>331.9</v>
      </c>
      <c r="R94" s="167">
        <f t="shared" si="53"/>
        <v>0</v>
      </c>
      <c r="S94" s="167">
        <f t="shared" si="53"/>
        <v>331.9</v>
      </c>
      <c r="T94" s="167">
        <f t="shared" si="53"/>
        <v>0</v>
      </c>
      <c r="U94" s="167">
        <f t="shared" si="53"/>
        <v>0</v>
      </c>
      <c r="V94" s="167">
        <f t="shared" ref="V94:AK98" si="54">V95</f>
        <v>0</v>
      </c>
      <c r="W94" s="167">
        <f t="shared" si="54"/>
        <v>0</v>
      </c>
      <c r="X94" s="167">
        <f t="shared" si="54"/>
        <v>331.9</v>
      </c>
      <c r="Y94" s="167">
        <f t="shared" si="54"/>
        <v>12.7</v>
      </c>
      <c r="Z94" s="167">
        <f t="shared" si="54"/>
        <v>-1.6</v>
      </c>
      <c r="AA94" s="167">
        <f t="shared" si="54"/>
        <v>11.1</v>
      </c>
      <c r="AB94" s="167">
        <f t="shared" si="54"/>
        <v>0</v>
      </c>
      <c r="AC94" s="167">
        <f t="shared" si="54"/>
        <v>11.1</v>
      </c>
      <c r="AD94" s="167">
        <f t="shared" si="54"/>
        <v>0</v>
      </c>
      <c r="AE94" s="167">
        <f t="shared" si="54"/>
        <v>11.1</v>
      </c>
      <c r="AF94" s="167">
        <f t="shared" si="54"/>
        <v>0</v>
      </c>
      <c r="AG94" s="167">
        <f t="shared" si="54"/>
        <v>11.1</v>
      </c>
      <c r="AH94" s="167">
        <f t="shared" si="54"/>
        <v>0</v>
      </c>
      <c r="AI94" s="167">
        <f t="shared" si="54"/>
        <v>11.1</v>
      </c>
      <c r="AJ94" s="167">
        <f t="shared" si="54"/>
        <v>0</v>
      </c>
      <c r="AK94" s="167">
        <f t="shared" si="54"/>
        <v>11.1</v>
      </c>
      <c r="AL94" s="167">
        <f t="shared" ref="AL94:AV98" si="55">AL95</f>
        <v>12.7</v>
      </c>
      <c r="AM94" s="167">
        <f t="shared" si="55"/>
        <v>-1.8</v>
      </c>
      <c r="AN94" s="167">
        <f t="shared" si="55"/>
        <v>10.899999999999999</v>
      </c>
      <c r="AO94" s="167">
        <f t="shared" si="55"/>
        <v>0</v>
      </c>
      <c r="AP94" s="167">
        <f t="shared" si="55"/>
        <v>10.899999999999999</v>
      </c>
      <c r="AQ94" s="167">
        <f t="shared" si="55"/>
        <v>0</v>
      </c>
      <c r="AR94" s="167">
        <f t="shared" si="55"/>
        <v>10.899999999999999</v>
      </c>
      <c r="AS94" s="167">
        <f t="shared" si="55"/>
        <v>0</v>
      </c>
      <c r="AT94" s="167">
        <f t="shared" si="55"/>
        <v>10.899999999999999</v>
      </c>
      <c r="AU94" s="167">
        <f t="shared" si="55"/>
        <v>0</v>
      </c>
      <c r="AV94" s="167">
        <f t="shared" si="55"/>
        <v>10.899999999999999</v>
      </c>
      <c r="AW94" s="168"/>
    </row>
    <row r="95" spans="1:49" ht="31.5" hidden="1" outlineLevel="2" x14ac:dyDescent="0.2">
      <c r="A95" s="165" t="s">
        <v>35</v>
      </c>
      <c r="B95" s="165" t="s">
        <v>69</v>
      </c>
      <c r="C95" s="165" t="s">
        <v>52</v>
      </c>
      <c r="D95" s="165"/>
      <c r="E95" s="166" t="s">
        <v>53</v>
      </c>
      <c r="F95" s="167">
        <f t="shared" si="53"/>
        <v>324.5</v>
      </c>
      <c r="G95" s="167">
        <f t="shared" si="53"/>
        <v>7.4</v>
      </c>
      <c r="H95" s="167">
        <f t="shared" si="53"/>
        <v>331.9</v>
      </c>
      <c r="I95" s="167">
        <f t="shared" si="53"/>
        <v>0</v>
      </c>
      <c r="J95" s="167">
        <f t="shared" si="53"/>
        <v>0</v>
      </c>
      <c r="K95" s="167">
        <f t="shared" si="53"/>
        <v>0</v>
      </c>
      <c r="L95" s="167">
        <f t="shared" si="53"/>
        <v>331.9</v>
      </c>
      <c r="M95" s="167">
        <f t="shared" si="53"/>
        <v>0</v>
      </c>
      <c r="N95" s="167">
        <f t="shared" si="53"/>
        <v>331.9</v>
      </c>
      <c r="O95" s="167">
        <f t="shared" si="53"/>
        <v>0</v>
      </c>
      <c r="P95" s="167">
        <f t="shared" si="53"/>
        <v>0</v>
      </c>
      <c r="Q95" s="167">
        <f t="shared" si="53"/>
        <v>331.9</v>
      </c>
      <c r="R95" s="167">
        <f t="shared" si="53"/>
        <v>0</v>
      </c>
      <c r="S95" s="167">
        <f t="shared" si="53"/>
        <v>331.9</v>
      </c>
      <c r="T95" s="167">
        <f t="shared" si="53"/>
        <v>0</v>
      </c>
      <c r="U95" s="167">
        <f t="shared" si="53"/>
        <v>0</v>
      </c>
      <c r="V95" s="167">
        <f t="shared" si="54"/>
        <v>0</v>
      </c>
      <c r="W95" s="167">
        <f t="shared" si="54"/>
        <v>0</v>
      </c>
      <c r="X95" s="167">
        <f t="shared" si="54"/>
        <v>331.9</v>
      </c>
      <c r="Y95" s="167">
        <f t="shared" si="54"/>
        <v>12.7</v>
      </c>
      <c r="Z95" s="167">
        <f t="shared" si="54"/>
        <v>-1.6</v>
      </c>
      <c r="AA95" s="167">
        <f t="shared" si="54"/>
        <v>11.1</v>
      </c>
      <c r="AB95" s="167">
        <f t="shared" si="54"/>
        <v>0</v>
      </c>
      <c r="AC95" s="167">
        <f t="shared" si="54"/>
        <v>11.1</v>
      </c>
      <c r="AD95" s="167">
        <f t="shared" si="54"/>
        <v>0</v>
      </c>
      <c r="AE95" s="167">
        <f t="shared" si="54"/>
        <v>11.1</v>
      </c>
      <c r="AF95" s="167">
        <f t="shared" si="54"/>
        <v>0</v>
      </c>
      <c r="AG95" s="167">
        <f t="shared" si="54"/>
        <v>11.1</v>
      </c>
      <c r="AH95" s="167">
        <f t="shared" si="54"/>
        <v>0</v>
      </c>
      <c r="AI95" s="167">
        <f t="shared" si="54"/>
        <v>11.1</v>
      </c>
      <c r="AJ95" s="167">
        <f t="shared" si="54"/>
        <v>0</v>
      </c>
      <c r="AK95" s="167">
        <f t="shared" si="54"/>
        <v>11.1</v>
      </c>
      <c r="AL95" s="167">
        <f t="shared" si="55"/>
        <v>12.7</v>
      </c>
      <c r="AM95" s="167">
        <f t="shared" si="55"/>
        <v>-1.8</v>
      </c>
      <c r="AN95" s="167">
        <f t="shared" si="55"/>
        <v>10.899999999999999</v>
      </c>
      <c r="AO95" s="167">
        <f t="shared" si="55"/>
        <v>0</v>
      </c>
      <c r="AP95" s="167">
        <f t="shared" si="55"/>
        <v>10.899999999999999</v>
      </c>
      <c r="AQ95" s="167">
        <f t="shared" si="55"/>
        <v>0</v>
      </c>
      <c r="AR95" s="167">
        <f t="shared" si="55"/>
        <v>10.899999999999999</v>
      </c>
      <c r="AS95" s="167">
        <f t="shared" si="55"/>
        <v>0</v>
      </c>
      <c r="AT95" s="167">
        <f t="shared" si="55"/>
        <v>10.899999999999999</v>
      </c>
      <c r="AU95" s="167">
        <f t="shared" si="55"/>
        <v>0</v>
      </c>
      <c r="AV95" s="167">
        <f t="shared" si="55"/>
        <v>10.899999999999999</v>
      </c>
      <c r="AW95" s="168"/>
    </row>
    <row r="96" spans="1:49" ht="47.25" hidden="1" outlineLevel="3" x14ac:dyDescent="0.2">
      <c r="A96" s="165" t="s">
        <v>35</v>
      </c>
      <c r="B96" s="165" t="s">
        <v>69</v>
      </c>
      <c r="C96" s="165" t="s">
        <v>54</v>
      </c>
      <c r="D96" s="165"/>
      <c r="E96" s="166" t="s">
        <v>55</v>
      </c>
      <c r="F96" s="167">
        <f t="shared" si="53"/>
        <v>324.5</v>
      </c>
      <c r="G96" s="167">
        <f t="shared" si="53"/>
        <v>7.4</v>
      </c>
      <c r="H96" s="167">
        <f t="shared" si="53"/>
        <v>331.9</v>
      </c>
      <c r="I96" s="167">
        <f t="shared" si="53"/>
        <v>0</v>
      </c>
      <c r="J96" s="167">
        <f t="shared" si="53"/>
        <v>0</v>
      </c>
      <c r="K96" s="167">
        <f t="shared" si="53"/>
        <v>0</v>
      </c>
      <c r="L96" s="167">
        <f t="shared" si="53"/>
        <v>331.9</v>
      </c>
      <c r="M96" s="167">
        <f t="shared" si="53"/>
        <v>0</v>
      </c>
      <c r="N96" s="167">
        <f t="shared" si="53"/>
        <v>331.9</v>
      </c>
      <c r="O96" s="167">
        <f t="shared" si="53"/>
        <v>0</v>
      </c>
      <c r="P96" s="167">
        <f t="shared" si="53"/>
        <v>0</v>
      </c>
      <c r="Q96" s="167">
        <f t="shared" si="53"/>
        <v>331.9</v>
      </c>
      <c r="R96" s="167">
        <f t="shared" si="53"/>
        <v>0</v>
      </c>
      <c r="S96" s="167">
        <f t="shared" si="53"/>
        <v>331.9</v>
      </c>
      <c r="T96" s="167">
        <f t="shared" si="53"/>
        <v>0</v>
      </c>
      <c r="U96" s="167">
        <f t="shared" si="53"/>
        <v>0</v>
      </c>
      <c r="V96" s="167">
        <f t="shared" si="54"/>
        <v>0</v>
      </c>
      <c r="W96" s="167">
        <f t="shared" si="54"/>
        <v>0</v>
      </c>
      <c r="X96" s="167">
        <f t="shared" si="54"/>
        <v>331.9</v>
      </c>
      <c r="Y96" s="167">
        <f t="shared" si="54"/>
        <v>12.7</v>
      </c>
      <c r="Z96" s="167">
        <f t="shared" si="54"/>
        <v>-1.6</v>
      </c>
      <c r="AA96" s="167">
        <f t="shared" si="54"/>
        <v>11.1</v>
      </c>
      <c r="AB96" s="167">
        <f t="shared" si="54"/>
        <v>0</v>
      </c>
      <c r="AC96" s="167">
        <f t="shared" si="54"/>
        <v>11.1</v>
      </c>
      <c r="AD96" s="167">
        <f t="shared" si="54"/>
        <v>0</v>
      </c>
      <c r="AE96" s="167">
        <f t="shared" si="54"/>
        <v>11.1</v>
      </c>
      <c r="AF96" s="167">
        <f t="shared" si="54"/>
        <v>0</v>
      </c>
      <c r="AG96" s="167">
        <f t="shared" si="54"/>
        <v>11.1</v>
      </c>
      <c r="AH96" s="167">
        <f t="shared" si="54"/>
        <v>0</v>
      </c>
      <c r="AI96" s="167">
        <f t="shared" si="54"/>
        <v>11.1</v>
      </c>
      <c r="AJ96" s="167">
        <f t="shared" si="54"/>
        <v>0</v>
      </c>
      <c r="AK96" s="167">
        <f t="shared" si="54"/>
        <v>11.1</v>
      </c>
      <c r="AL96" s="167">
        <f t="shared" si="55"/>
        <v>12.7</v>
      </c>
      <c r="AM96" s="167">
        <f t="shared" si="55"/>
        <v>-1.8</v>
      </c>
      <c r="AN96" s="167">
        <f t="shared" si="55"/>
        <v>10.899999999999999</v>
      </c>
      <c r="AO96" s="167">
        <f t="shared" si="55"/>
        <v>0</v>
      </c>
      <c r="AP96" s="167">
        <f t="shared" si="55"/>
        <v>10.899999999999999</v>
      </c>
      <c r="AQ96" s="167">
        <f t="shared" si="55"/>
        <v>0</v>
      </c>
      <c r="AR96" s="167">
        <f t="shared" si="55"/>
        <v>10.899999999999999</v>
      </c>
      <c r="AS96" s="167">
        <f t="shared" si="55"/>
        <v>0</v>
      </c>
      <c r="AT96" s="167">
        <f t="shared" si="55"/>
        <v>10.899999999999999</v>
      </c>
      <c r="AU96" s="167">
        <f t="shared" si="55"/>
        <v>0</v>
      </c>
      <c r="AV96" s="167">
        <f t="shared" si="55"/>
        <v>10.899999999999999</v>
      </c>
      <c r="AW96" s="168"/>
    </row>
    <row r="97" spans="1:49" ht="31.5" hidden="1" outlineLevel="4" x14ac:dyDescent="0.2">
      <c r="A97" s="165" t="s">
        <v>35</v>
      </c>
      <c r="B97" s="165" t="s">
        <v>69</v>
      </c>
      <c r="C97" s="165" t="s">
        <v>56</v>
      </c>
      <c r="D97" s="165"/>
      <c r="E97" s="166" t="s">
        <v>57</v>
      </c>
      <c r="F97" s="167">
        <f t="shared" si="53"/>
        <v>324.5</v>
      </c>
      <c r="G97" s="167">
        <f t="shared" si="53"/>
        <v>7.4</v>
      </c>
      <c r="H97" s="167">
        <f t="shared" si="53"/>
        <v>331.9</v>
      </c>
      <c r="I97" s="167">
        <f t="shared" si="53"/>
        <v>0</v>
      </c>
      <c r="J97" s="167">
        <f t="shared" si="53"/>
        <v>0</v>
      </c>
      <c r="K97" s="167">
        <f t="shared" si="53"/>
        <v>0</v>
      </c>
      <c r="L97" s="167">
        <f t="shared" si="53"/>
        <v>331.9</v>
      </c>
      <c r="M97" s="167">
        <f t="shared" si="53"/>
        <v>0</v>
      </c>
      <c r="N97" s="167">
        <f t="shared" si="53"/>
        <v>331.9</v>
      </c>
      <c r="O97" s="167">
        <f t="shared" si="53"/>
        <v>0</v>
      </c>
      <c r="P97" s="167">
        <f t="shared" si="53"/>
        <v>0</v>
      </c>
      <c r="Q97" s="167">
        <f t="shared" si="53"/>
        <v>331.9</v>
      </c>
      <c r="R97" s="167">
        <f t="shared" si="53"/>
        <v>0</v>
      </c>
      <c r="S97" s="167">
        <f t="shared" si="53"/>
        <v>331.9</v>
      </c>
      <c r="T97" s="167">
        <f t="shared" si="53"/>
        <v>0</v>
      </c>
      <c r="U97" s="167">
        <f t="shared" si="53"/>
        <v>0</v>
      </c>
      <c r="V97" s="167">
        <f t="shared" si="54"/>
        <v>0</v>
      </c>
      <c r="W97" s="167">
        <f t="shared" si="54"/>
        <v>0</v>
      </c>
      <c r="X97" s="167">
        <f t="shared" si="54"/>
        <v>331.9</v>
      </c>
      <c r="Y97" s="167">
        <f t="shared" si="54"/>
        <v>12.7</v>
      </c>
      <c r="Z97" s="167">
        <f t="shared" si="54"/>
        <v>-1.6</v>
      </c>
      <c r="AA97" s="167">
        <f t="shared" si="54"/>
        <v>11.1</v>
      </c>
      <c r="AB97" s="167">
        <f t="shared" si="54"/>
        <v>0</v>
      </c>
      <c r="AC97" s="167">
        <f t="shared" si="54"/>
        <v>11.1</v>
      </c>
      <c r="AD97" s="167">
        <f t="shared" si="54"/>
        <v>0</v>
      </c>
      <c r="AE97" s="167">
        <f t="shared" si="54"/>
        <v>11.1</v>
      </c>
      <c r="AF97" s="167">
        <f t="shared" si="54"/>
        <v>0</v>
      </c>
      <c r="AG97" s="167">
        <f t="shared" si="54"/>
        <v>11.1</v>
      </c>
      <c r="AH97" s="167">
        <f t="shared" si="54"/>
        <v>0</v>
      </c>
      <c r="AI97" s="167">
        <f t="shared" si="54"/>
        <v>11.1</v>
      </c>
      <c r="AJ97" s="167">
        <f t="shared" si="54"/>
        <v>0</v>
      </c>
      <c r="AK97" s="167">
        <f t="shared" si="54"/>
        <v>11.1</v>
      </c>
      <c r="AL97" s="167">
        <f t="shared" si="55"/>
        <v>12.7</v>
      </c>
      <c r="AM97" s="167">
        <f t="shared" si="55"/>
        <v>-1.8</v>
      </c>
      <c r="AN97" s="167">
        <f t="shared" si="55"/>
        <v>10.899999999999999</v>
      </c>
      <c r="AO97" s="167">
        <f t="shared" si="55"/>
        <v>0</v>
      </c>
      <c r="AP97" s="167">
        <f t="shared" si="55"/>
        <v>10.899999999999999</v>
      </c>
      <c r="AQ97" s="167">
        <f t="shared" si="55"/>
        <v>0</v>
      </c>
      <c r="AR97" s="167">
        <f t="shared" si="55"/>
        <v>10.899999999999999</v>
      </c>
      <c r="AS97" s="167">
        <f t="shared" si="55"/>
        <v>0</v>
      </c>
      <c r="AT97" s="167">
        <f t="shared" si="55"/>
        <v>10.899999999999999</v>
      </c>
      <c r="AU97" s="167">
        <f t="shared" si="55"/>
        <v>0</v>
      </c>
      <c r="AV97" s="167">
        <f t="shared" si="55"/>
        <v>10.899999999999999</v>
      </c>
      <c r="AW97" s="168"/>
    </row>
    <row r="98" spans="1:49" ht="47.25" hidden="1" outlineLevel="5" x14ac:dyDescent="0.2">
      <c r="A98" s="165" t="s">
        <v>35</v>
      </c>
      <c r="B98" s="165" t="s">
        <v>69</v>
      </c>
      <c r="C98" s="165" t="s">
        <v>71</v>
      </c>
      <c r="D98" s="165"/>
      <c r="E98" s="166" t="s">
        <v>72</v>
      </c>
      <c r="F98" s="167">
        <f t="shared" si="53"/>
        <v>324.5</v>
      </c>
      <c r="G98" s="167">
        <f t="shared" si="53"/>
        <v>7.4</v>
      </c>
      <c r="H98" s="167">
        <f t="shared" si="53"/>
        <v>331.9</v>
      </c>
      <c r="I98" s="167">
        <f t="shared" si="53"/>
        <v>0</v>
      </c>
      <c r="J98" s="167">
        <f t="shared" si="53"/>
        <v>0</v>
      </c>
      <c r="K98" s="167">
        <f t="shared" si="53"/>
        <v>0</v>
      </c>
      <c r="L98" s="167">
        <f t="shared" si="53"/>
        <v>331.9</v>
      </c>
      <c r="M98" s="167">
        <f t="shared" si="53"/>
        <v>0</v>
      </c>
      <c r="N98" s="167">
        <f t="shared" si="53"/>
        <v>331.9</v>
      </c>
      <c r="O98" s="167">
        <f t="shared" si="53"/>
        <v>0</v>
      </c>
      <c r="P98" s="167">
        <f t="shared" si="53"/>
        <v>0</v>
      </c>
      <c r="Q98" s="167">
        <f t="shared" si="53"/>
        <v>331.9</v>
      </c>
      <c r="R98" s="167">
        <f t="shared" si="53"/>
        <v>0</v>
      </c>
      <c r="S98" s="167">
        <f t="shared" si="53"/>
        <v>331.9</v>
      </c>
      <c r="T98" s="167">
        <f t="shared" si="53"/>
        <v>0</v>
      </c>
      <c r="U98" s="167">
        <f t="shared" si="53"/>
        <v>0</v>
      </c>
      <c r="V98" s="167">
        <f t="shared" si="54"/>
        <v>0</v>
      </c>
      <c r="W98" s="167">
        <f t="shared" si="54"/>
        <v>0</v>
      </c>
      <c r="X98" s="167">
        <f t="shared" si="54"/>
        <v>331.9</v>
      </c>
      <c r="Y98" s="167">
        <f t="shared" si="54"/>
        <v>12.7</v>
      </c>
      <c r="Z98" s="167">
        <f t="shared" si="54"/>
        <v>-1.6</v>
      </c>
      <c r="AA98" s="167">
        <f t="shared" si="54"/>
        <v>11.1</v>
      </c>
      <c r="AB98" s="167">
        <f t="shared" si="54"/>
        <v>0</v>
      </c>
      <c r="AC98" s="167">
        <f t="shared" si="54"/>
        <v>11.1</v>
      </c>
      <c r="AD98" s="167">
        <f t="shared" si="54"/>
        <v>0</v>
      </c>
      <c r="AE98" s="167">
        <f t="shared" si="54"/>
        <v>11.1</v>
      </c>
      <c r="AF98" s="167">
        <f t="shared" si="54"/>
        <v>0</v>
      </c>
      <c r="AG98" s="167">
        <f t="shared" si="54"/>
        <v>11.1</v>
      </c>
      <c r="AH98" s="167">
        <f t="shared" si="54"/>
        <v>0</v>
      </c>
      <c r="AI98" s="167">
        <f t="shared" si="54"/>
        <v>11.1</v>
      </c>
      <c r="AJ98" s="167">
        <f t="shared" si="54"/>
        <v>0</v>
      </c>
      <c r="AK98" s="167">
        <f t="shared" si="54"/>
        <v>11.1</v>
      </c>
      <c r="AL98" s="167">
        <f t="shared" si="55"/>
        <v>12.7</v>
      </c>
      <c r="AM98" s="167">
        <f t="shared" si="55"/>
        <v>-1.8</v>
      </c>
      <c r="AN98" s="167">
        <f t="shared" si="55"/>
        <v>10.899999999999999</v>
      </c>
      <c r="AO98" s="167">
        <f t="shared" si="55"/>
        <v>0</v>
      </c>
      <c r="AP98" s="167">
        <f t="shared" si="55"/>
        <v>10.899999999999999</v>
      </c>
      <c r="AQ98" s="167">
        <f t="shared" si="55"/>
        <v>0</v>
      </c>
      <c r="AR98" s="167">
        <f t="shared" si="55"/>
        <v>10.899999999999999</v>
      </c>
      <c r="AS98" s="167">
        <f t="shared" si="55"/>
        <v>0</v>
      </c>
      <c r="AT98" s="167">
        <f t="shared" si="55"/>
        <v>10.899999999999999</v>
      </c>
      <c r="AU98" s="167">
        <f t="shared" si="55"/>
        <v>0</v>
      </c>
      <c r="AV98" s="167">
        <f t="shared" si="55"/>
        <v>10.899999999999999</v>
      </c>
      <c r="AW98" s="168"/>
    </row>
    <row r="99" spans="1:49" ht="31.5" hidden="1" outlineLevel="7" x14ac:dyDescent="0.2">
      <c r="A99" s="170" t="s">
        <v>35</v>
      </c>
      <c r="B99" s="170" t="s">
        <v>69</v>
      </c>
      <c r="C99" s="170" t="s">
        <v>71</v>
      </c>
      <c r="D99" s="170" t="s">
        <v>11</v>
      </c>
      <c r="E99" s="171" t="s">
        <v>12</v>
      </c>
      <c r="F99" s="172">
        <v>324.5</v>
      </c>
      <c r="G99" s="172">
        <v>7.4</v>
      </c>
      <c r="H99" s="172">
        <f>SUM(F99:G99)</f>
        <v>331.9</v>
      </c>
      <c r="I99" s="172"/>
      <c r="J99" s="172"/>
      <c r="K99" s="172"/>
      <c r="L99" s="172">
        <f>SUM(H99:K99)</f>
        <v>331.9</v>
      </c>
      <c r="M99" s="172"/>
      <c r="N99" s="172">
        <f>SUM(L99:M99)</f>
        <v>331.9</v>
      </c>
      <c r="O99" s="172"/>
      <c r="P99" s="172"/>
      <c r="Q99" s="172">
        <f>SUM(N99:P99)</f>
        <v>331.9</v>
      </c>
      <c r="R99" s="172"/>
      <c r="S99" s="172">
        <f>SUM(Q99:R99)</f>
        <v>331.9</v>
      </c>
      <c r="T99" s="172"/>
      <c r="U99" s="172"/>
      <c r="V99" s="172"/>
      <c r="W99" s="172"/>
      <c r="X99" s="172">
        <f>SUM(S99:W99)</f>
        <v>331.9</v>
      </c>
      <c r="Y99" s="172">
        <v>12.7</v>
      </c>
      <c r="Z99" s="172">
        <v>-1.6</v>
      </c>
      <c r="AA99" s="172">
        <f>SUM(Y99:Z99)</f>
        <v>11.1</v>
      </c>
      <c r="AB99" s="172"/>
      <c r="AC99" s="172">
        <f>SUM(AA99:AB99)</f>
        <v>11.1</v>
      </c>
      <c r="AD99" s="172"/>
      <c r="AE99" s="172">
        <f>SUM(AC99:AD99)</f>
        <v>11.1</v>
      </c>
      <c r="AF99" s="172"/>
      <c r="AG99" s="172">
        <f>SUM(AE99:AF99)</f>
        <v>11.1</v>
      </c>
      <c r="AH99" s="172"/>
      <c r="AI99" s="172">
        <f>SUM(AG99:AH99)</f>
        <v>11.1</v>
      </c>
      <c r="AJ99" s="172"/>
      <c r="AK99" s="172">
        <f>SUM(AI99:AJ99)</f>
        <v>11.1</v>
      </c>
      <c r="AL99" s="172">
        <v>12.7</v>
      </c>
      <c r="AM99" s="172">
        <v>-1.8</v>
      </c>
      <c r="AN99" s="172">
        <f>SUM(AL99:AM99)</f>
        <v>10.899999999999999</v>
      </c>
      <c r="AO99" s="172"/>
      <c r="AP99" s="172">
        <f>SUM(AN99:AO99)</f>
        <v>10.899999999999999</v>
      </c>
      <c r="AQ99" s="172"/>
      <c r="AR99" s="172">
        <f>SUM(AP99:AQ99)</f>
        <v>10.899999999999999</v>
      </c>
      <c r="AS99" s="172"/>
      <c r="AT99" s="172">
        <f>SUM(AR99:AS99)</f>
        <v>10.899999999999999</v>
      </c>
      <c r="AU99" s="172"/>
      <c r="AV99" s="172">
        <f>SUM(AT99:AU99)</f>
        <v>10.899999999999999</v>
      </c>
      <c r="AW99" s="168"/>
    </row>
    <row r="100" spans="1:49" ht="15.75" outlineLevel="1" x14ac:dyDescent="0.2">
      <c r="A100" s="165" t="s">
        <v>35</v>
      </c>
      <c r="B100" s="165" t="s">
        <v>73</v>
      </c>
      <c r="C100" s="165"/>
      <c r="D100" s="165"/>
      <c r="E100" s="166" t="s">
        <v>74</v>
      </c>
      <c r="F100" s="167">
        <f t="shared" ref="F100:U102" si="56">F101</f>
        <v>5000</v>
      </c>
      <c r="G100" s="167">
        <f t="shared" si="56"/>
        <v>0</v>
      </c>
      <c r="H100" s="167">
        <f t="shared" si="56"/>
        <v>5000</v>
      </c>
      <c r="I100" s="167">
        <f t="shared" si="56"/>
        <v>0</v>
      </c>
      <c r="J100" s="167">
        <f t="shared" si="56"/>
        <v>0</v>
      </c>
      <c r="K100" s="167">
        <f t="shared" si="56"/>
        <v>-61.699640000000002</v>
      </c>
      <c r="L100" s="167">
        <f t="shared" si="56"/>
        <v>4938.3003600000002</v>
      </c>
      <c r="M100" s="167">
        <f t="shared" si="56"/>
        <v>0</v>
      </c>
      <c r="N100" s="167">
        <f t="shared" si="56"/>
        <v>4938.3003600000002</v>
      </c>
      <c r="O100" s="167">
        <f t="shared" si="56"/>
        <v>0</v>
      </c>
      <c r="P100" s="167">
        <f t="shared" si="56"/>
        <v>-2.6297899999999998</v>
      </c>
      <c r="Q100" s="167">
        <f t="shared" si="56"/>
        <v>4935.6705700000002</v>
      </c>
      <c r="R100" s="167">
        <f t="shared" si="56"/>
        <v>-80</v>
      </c>
      <c r="S100" s="167">
        <f t="shared" si="56"/>
        <v>4855.6705700000002</v>
      </c>
      <c r="T100" s="167">
        <f t="shared" si="56"/>
        <v>0</v>
      </c>
      <c r="U100" s="167">
        <f t="shared" si="56"/>
        <v>0</v>
      </c>
      <c r="V100" s="167">
        <f t="shared" ref="V100:AK102" si="57">V101</f>
        <v>-1329.3</v>
      </c>
      <c r="W100" s="167">
        <f t="shared" si="57"/>
        <v>0</v>
      </c>
      <c r="X100" s="167">
        <f t="shared" si="57"/>
        <v>3526.37057</v>
      </c>
      <c r="Y100" s="167">
        <f t="shared" si="57"/>
        <v>5000</v>
      </c>
      <c r="Z100" s="167">
        <f t="shared" si="57"/>
        <v>0</v>
      </c>
      <c r="AA100" s="167">
        <f t="shared" si="57"/>
        <v>5000</v>
      </c>
      <c r="AB100" s="167">
        <f t="shared" si="57"/>
        <v>0</v>
      </c>
      <c r="AC100" s="167">
        <f t="shared" si="57"/>
        <v>5000</v>
      </c>
      <c r="AD100" s="167">
        <f t="shared" si="57"/>
        <v>0</v>
      </c>
      <c r="AE100" s="167">
        <f t="shared" si="57"/>
        <v>5000</v>
      </c>
      <c r="AF100" s="167">
        <f t="shared" si="57"/>
        <v>0</v>
      </c>
      <c r="AG100" s="167">
        <f t="shared" si="57"/>
        <v>5000</v>
      </c>
      <c r="AH100" s="167">
        <f t="shared" si="57"/>
        <v>0</v>
      </c>
      <c r="AI100" s="167">
        <f t="shared" si="57"/>
        <v>5000</v>
      </c>
      <c r="AJ100" s="167">
        <f t="shared" si="57"/>
        <v>0</v>
      </c>
      <c r="AK100" s="167">
        <f t="shared" si="57"/>
        <v>5000</v>
      </c>
      <c r="AL100" s="167">
        <f t="shared" ref="AL100:AV102" si="58">AL101</f>
        <v>5000</v>
      </c>
      <c r="AM100" s="167">
        <f t="shared" si="58"/>
        <v>0</v>
      </c>
      <c r="AN100" s="167">
        <f t="shared" si="58"/>
        <v>5000</v>
      </c>
      <c r="AO100" s="167">
        <f t="shared" si="58"/>
        <v>0</v>
      </c>
      <c r="AP100" s="167">
        <f t="shared" si="58"/>
        <v>5000</v>
      </c>
      <c r="AQ100" s="167">
        <f t="shared" si="58"/>
        <v>0</v>
      </c>
      <c r="AR100" s="167">
        <f t="shared" si="58"/>
        <v>5000</v>
      </c>
      <c r="AS100" s="167">
        <f t="shared" si="58"/>
        <v>0</v>
      </c>
      <c r="AT100" s="167">
        <f t="shared" si="58"/>
        <v>5000</v>
      </c>
      <c r="AU100" s="167">
        <f t="shared" si="58"/>
        <v>0</v>
      </c>
      <c r="AV100" s="167">
        <f t="shared" si="58"/>
        <v>5000</v>
      </c>
      <c r="AW100" s="168"/>
    </row>
    <row r="101" spans="1:49" ht="31.5" outlineLevel="2" x14ac:dyDescent="0.2">
      <c r="A101" s="165" t="s">
        <v>35</v>
      </c>
      <c r="B101" s="165" t="s">
        <v>73</v>
      </c>
      <c r="C101" s="165" t="s">
        <v>17</v>
      </c>
      <c r="D101" s="165"/>
      <c r="E101" s="166" t="s">
        <v>18</v>
      </c>
      <c r="F101" s="167">
        <f t="shared" si="56"/>
        <v>5000</v>
      </c>
      <c r="G101" s="167">
        <f t="shared" si="56"/>
        <v>0</v>
      </c>
      <c r="H101" s="167">
        <f t="shared" si="56"/>
        <v>5000</v>
      </c>
      <c r="I101" s="167">
        <f t="shared" si="56"/>
        <v>0</v>
      </c>
      <c r="J101" s="167">
        <f t="shared" si="56"/>
        <v>0</v>
      </c>
      <c r="K101" s="167">
        <f t="shared" si="56"/>
        <v>-61.699640000000002</v>
      </c>
      <c r="L101" s="167">
        <f t="shared" si="56"/>
        <v>4938.3003600000002</v>
      </c>
      <c r="M101" s="167">
        <f t="shared" si="56"/>
        <v>0</v>
      </c>
      <c r="N101" s="167">
        <f t="shared" si="56"/>
        <v>4938.3003600000002</v>
      </c>
      <c r="O101" s="167">
        <f t="shared" si="56"/>
        <v>0</v>
      </c>
      <c r="P101" s="167">
        <f t="shared" si="56"/>
        <v>-2.6297899999999998</v>
      </c>
      <c r="Q101" s="167">
        <f t="shared" si="56"/>
        <v>4935.6705700000002</v>
      </c>
      <c r="R101" s="167">
        <f t="shared" si="56"/>
        <v>-80</v>
      </c>
      <c r="S101" s="167">
        <f t="shared" si="56"/>
        <v>4855.6705700000002</v>
      </c>
      <c r="T101" s="167">
        <f t="shared" si="56"/>
        <v>0</v>
      </c>
      <c r="U101" s="167">
        <f t="shared" si="56"/>
        <v>0</v>
      </c>
      <c r="V101" s="167">
        <f t="shared" si="57"/>
        <v>-1329.3</v>
      </c>
      <c r="W101" s="167">
        <f t="shared" si="57"/>
        <v>0</v>
      </c>
      <c r="X101" s="167">
        <f t="shared" si="57"/>
        <v>3526.37057</v>
      </c>
      <c r="Y101" s="167">
        <f t="shared" si="57"/>
        <v>5000</v>
      </c>
      <c r="Z101" s="167">
        <f t="shared" si="57"/>
        <v>0</v>
      </c>
      <c r="AA101" s="167">
        <f t="shared" si="57"/>
        <v>5000</v>
      </c>
      <c r="AB101" s="167">
        <f t="shared" si="57"/>
        <v>0</v>
      </c>
      <c r="AC101" s="167">
        <f t="shared" si="57"/>
        <v>5000</v>
      </c>
      <c r="AD101" s="167">
        <f t="shared" si="57"/>
        <v>0</v>
      </c>
      <c r="AE101" s="167">
        <f t="shared" si="57"/>
        <v>5000</v>
      </c>
      <c r="AF101" s="167">
        <f t="shared" si="57"/>
        <v>0</v>
      </c>
      <c r="AG101" s="167">
        <f t="shared" si="57"/>
        <v>5000</v>
      </c>
      <c r="AH101" s="167">
        <f t="shared" si="57"/>
        <v>0</v>
      </c>
      <c r="AI101" s="167">
        <f t="shared" si="57"/>
        <v>5000</v>
      </c>
      <c r="AJ101" s="167">
        <f t="shared" si="57"/>
        <v>0</v>
      </c>
      <c r="AK101" s="167">
        <f t="shared" si="57"/>
        <v>5000</v>
      </c>
      <c r="AL101" s="167">
        <f t="shared" si="58"/>
        <v>5000</v>
      </c>
      <c r="AM101" s="167">
        <f t="shared" si="58"/>
        <v>0</v>
      </c>
      <c r="AN101" s="167">
        <f t="shared" si="58"/>
        <v>5000</v>
      </c>
      <c r="AO101" s="167">
        <f t="shared" si="58"/>
        <v>0</v>
      </c>
      <c r="AP101" s="167">
        <f t="shared" si="58"/>
        <v>5000</v>
      </c>
      <c r="AQ101" s="167">
        <f t="shared" si="58"/>
        <v>0</v>
      </c>
      <c r="AR101" s="167">
        <f t="shared" si="58"/>
        <v>5000</v>
      </c>
      <c r="AS101" s="167">
        <f t="shared" si="58"/>
        <v>0</v>
      </c>
      <c r="AT101" s="167">
        <f t="shared" si="58"/>
        <v>5000</v>
      </c>
      <c r="AU101" s="167">
        <f t="shared" si="58"/>
        <v>0</v>
      </c>
      <c r="AV101" s="167">
        <f t="shared" si="58"/>
        <v>5000</v>
      </c>
      <c r="AW101" s="168"/>
    </row>
    <row r="102" spans="1:49" ht="15.75" outlineLevel="3" x14ac:dyDescent="0.2">
      <c r="A102" s="165" t="s">
        <v>35</v>
      </c>
      <c r="B102" s="165" t="s">
        <v>73</v>
      </c>
      <c r="C102" s="165" t="s">
        <v>75</v>
      </c>
      <c r="D102" s="165"/>
      <c r="E102" s="166" t="s">
        <v>806</v>
      </c>
      <c r="F102" s="167">
        <f t="shared" si="56"/>
        <v>5000</v>
      </c>
      <c r="G102" s="167">
        <f t="shared" si="56"/>
        <v>0</v>
      </c>
      <c r="H102" s="167">
        <f t="shared" si="56"/>
        <v>5000</v>
      </c>
      <c r="I102" s="167">
        <f t="shared" si="56"/>
        <v>0</v>
      </c>
      <c r="J102" s="167">
        <f t="shared" si="56"/>
        <v>0</v>
      </c>
      <c r="K102" s="167">
        <f t="shared" si="56"/>
        <v>-61.699640000000002</v>
      </c>
      <c r="L102" s="167">
        <f t="shared" si="56"/>
        <v>4938.3003600000002</v>
      </c>
      <c r="M102" s="167">
        <f t="shared" si="56"/>
        <v>0</v>
      </c>
      <c r="N102" s="167">
        <f t="shared" si="56"/>
        <v>4938.3003600000002</v>
      </c>
      <c r="O102" s="167">
        <f t="shared" si="56"/>
        <v>0</v>
      </c>
      <c r="P102" s="167">
        <f t="shared" si="56"/>
        <v>-2.6297899999999998</v>
      </c>
      <c r="Q102" s="167">
        <f t="shared" si="56"/>
        <v>4935.6705700000002</v>
      </c>
      <c r="R102" s="167">
        <f t="shared" si="56"/>
        <v>-80</v>
      </c>
      <c r="S102" s="167">
        <f t="shared" si="56"/>
        <v>4855.6705700000002</v>
      </c>
      <c r="T102" s="167">
        <f t="shared" si="56"/>
        <v>0</v>
      </c>
      <c r="U102" s="167">
        <f t="shared" si="56"/>
        <v>0</v>
      </c>
      <c r="V102" s="167">
        <f t="shared" si="57"/>
        <v>-1329.3</v>
      </c>
      <c r="W102" s="167">
        <f t="shared" si="57"/>
        <v>0</v>
      </c>
      <c r="X102" s="167">
        <f t="shared" si="57"/>
        <v>3526.37057</v>
      </c>
      <c r="Y102" s="167">
        <f t="shared" si="57"/>
        <v>5000</v>
      </c>
      <c r="Z102" s="167">
        <f t="shared" si="57"/>
        <v>0</v>
      </c>
      <c r="AA102" s="167">
        <f t="shared" si="57"/>
        <v>5000</v>
      </c>
      <c r="AB102" s="167">
        <f t="shared" si="57"/>
        <v>0</v>
      </c>
      <c r="AC102" s="167">
        <f t="shared" si="57"/>
        <v>5000</v>
      </c>
      <c r="AD102" s="167">
        <f t="shared" si="57"/>
        <v>0</v>
      </c>
      <c r="AE102" s="167">
        <f t="shared" si="57"/>
        <v>5000</v>
      </c>
      <c r="AF102" s="167">
        <f t="shared" si="57"/>
        <v>0</v>
      </c>
      <c r="AG102" s="167">
        <f t="shared" si="57"/>
        <v>5000</v>
      </c>
      <c r="AH102" s="167">
        <f t="shared" si="57"/>
        <v>0</v>
      </c>
      <c r="AI102" s="167">
        <f t="shared" si="57"/>
        <v>5000</v>
      </c>
      <c r="AJ102" s="167">
        <f t="shared" si="57"/>
        <v>0</v>
      </c>
      <c r="AK102" s="167">
        <f t="shared" si="57"/>
        <v>5000</v>
      </c>
      <c r="AL102" s="167">
        <f t="shared" si="58"/>
        <v>5000</v>
      </c>
      <c r="AM102" s="167">
        <f t="shared" si="58"/>
        <v>0</v>
      </c>
      <c r="AN102" s="167">
        <f t="shared" si="58"/>
        <v>5000</v>
      </c>
      <c r="AO102" s="167">
        <f t="shared" si="58"/>
        <v>0</v>
      </c>
      <c r="AP102" s="167">
        <f t="shared" si="58"/>
        <v>5000</v>
      </c>
      <c r="AQ102" s="167">
        <f t="shared" si="58"/>
        <v>0</v>
      </c>
      <c r="AR102" s="167">
        <f t="shared" si="58"/>
        <v>5000</v>
      </c>
      <c r="AS102" s="167">
        <f t="shared" si="58"/>
        <v>0</v>
      </c>
      <c r="AT102" s="167">
        <f t="shared" si="58"/>
        <v>5000</v>
      </c>
      <c r="AU102" s="167">
        <f t="shared" si="58"/>
        <v>0</v>
      </c>
      <c r="AV102" s="167">
        <f t="shared" si="58"/>
        <v>5000</v>
      </c>
      <c r="AW102" s="168"/>
    </row>
    <row r="103" spans="1:49" s="29" customFormat="1" ht="15.75" outlineLevel="7" x14ac:dyDescent="0.2">
      <c r="A103" s="103" t="s">
        <v>35</v>
      </c>
      <c r="B103" s="103" t="s">
        <v>73</v>
      </c>
      <c r="C103" s="103" t="s">
        <v>75</v>
      </c>
      <c r="D103" s="103" t="s">
        <v>27</v>
      </c>
      <c r="E103" s="10" t="s">
        <v>28</v>
      </c>
      <c r="F103" s="5">
        <v>5000</v>
      </c>
      <c r="G103" s="5"/>
      <c r="H103" s="5">
        <f>SUM(F103:G103)</f>
        <v>5000</v>
      </c>
      <c r="I103" s="5"/>
      <c r="J103" s="5"/>
      <c r="K103" s="5">
        <f>-60.69964-1</f>
        <v>-61.699640000000002</v>
      </c>
      <c r="L103" s="5">
        <f>SUM(H103:K103)</f>
        <v>4938.3003600000002</v>
      </c>
      <c r="M103" s="5"/>
      <c r="N103" s="5">
        <f>SUM(L103:M103)</f>
        <v>4938.3003600000002</v>
      </c>
      <c r="O103" s="5"/>
      <c r="P103" s="5">
        <v>-2.6297899999999998</v>
      </c>
      <c r="Q103" s="5">
        <f>SUM(N103:P103)</f>
        <v>4935.6705700000002</v>
      </c>
      <c r="R103" s="5">
        <f>-80</f>
        <v>-80</v>
      </c>
      <c r="S103" s="5">
        <f>SUM(Q103:R103)</f>
        <v>4855.6705700000002</v>
      </c>
      <c r="T103" s="5"/>
      <c r="U103" s="5"/>
      <c r="V103" s="5">
        <f>-766.9-469.4-93</f>
        <v>-1329.3</v>
      </c>
      <c r="W103" s="5"/>
      <c r="X103" s="5">
        <f>SUM(S103:W103)</f>
        <v>3526.37057</v>
      </c>
      <c r="Y103" s="5">
        <v>5000</v>
      </c>
      <c r="Z103" s="5"/>
      <c r="AA103" s="5">
        <f>SUM(Y103:Z103)</f>
        <v>5000</v>
      </c>
      <c r="AB103" s="5"/>
      <c r="AC103" s="5">
        <f>SUM(AA103:AB103)</f>
        <v>5000</v>
      </c>
      <c r="AD103" s="5"/>
      <c r="AE103" s="5">
        <f>SUM(AC103:AD103)</f>
        <v>5000</v>
      </c>
      <c r="AF103" s="5"/>
      <c r="AG103" s="5">
        <f>SUM(AE103:AF103)</f>
        <v>5000</v>
      </c>
      <c r="AH103" s="5"/>
      <c r="AI103" s="5">
        <f>SUM(AG103:AH103)</f>
        <v>5000</v>
      </c>
      <c r="AJ103" s="5"/>
      <c r="AK103" s="5">
        <f>SUM(AI103:AJ103)</f>
        <v>5000</v>
      </c>
      <c r="AL103" s="5">
        <v>5000</v>
      </c>
      <c r="AM103" s="5"/>
      <c r="AN103" s="5">
        <f>SUM(AL103:AM103)</f>
        <v>5000</v>
      </c>
      <c r="AO103" s="5"/>
      <c r="AP103" s="5">
        <f>SUM(AN103:AO103)</f>
        <v>5000</v>
      </c>
      <c r="AQ103" s="5"/>
      <c r="AR103" s="5">
        <f>SUM(AP103:AQ103)</f>
        <v>5000</v>
      </c>
      <c r="AS103" s="5"/>
      <c r="AT103" s="5">
        <f>SUM(AR103:AS103)</f>
        <v>5000</v>
      </c>
      <c r="AU103" s="5"/>
      <c r="AV103" s="5">
        <f>SUM(AT103:AU103)</f>
        <v>5000</v>
      </c>
      <c r="AW103" s="235"/>
    </row>
    <row r="104" spans="1:49" ht="15.75" outlineLevel="1" collapsed="1" x14ac:dyDescent="0.2">
      <c r="A104" s="165" t="s">
        <v>35</v>
      </c>
      <c r="B104" s="165" t="s">
        <v>15</v>
      </c>
      <c r="C104" s="165"/>
      <c r="D104" s="165"/>
      <c r="E104" s="166" t="s">
        <v>16</v>
      </c>
      <c r="F104" s="167">
        <f t="shared" ref="F104:AV104" si="59">F105+F113+F125+F151</f>
        <v>132784.12625000003</v>
      </c>
      <c r="G104" s="167">
        <f t="shared" si="59"/>
        <v>-10339.104259999998</v>
      </c>
      <c r="H104" s="167">
        <f t="shared" si="59"/>
        <v>122445.02199000001</v>
      </c>
      <c r="I104" s="167">
        <f t="shared" si="59"/>
        <v>-41138.199990000001</v>
      </c>
      <c r="J104" s="167">
        <f t="shared" si="59"/>
        <v>0</v>
      </c>
      <c r="K104" s="167">
        <f t="shared" si="59"/>
        <v>-534.60095000000001</v>
      </c>
      <c r="L104" s="167">
        <f t="shared" si="59"/>
        <v>80772.221050000007</v>
      </c>
      <c r="M104" s="167">
        <f t="shared" si="59"/>
        <v>15149.50524</v>
      </c>
      <c r="N104" s="167">
        <f t="shared" si="59"/>
        <v>95921.726289999991</v>
      </c>
      <c r="O104" s="167">
        <f t="shared" si="59"/>
        <v>97445.50824000001</v>
      </c>
      <c r="P104" s="167">
        <f t="shared" si="59"/>
        <v>2.6297899999999998</v>
      </c>
      <c r="Q104" s="167">
        <f t="shared" si="59"/>
        <v>193369.86431999999</v>
      </c>
      <c r="R104" s="167">
        <f t="shared" si="59"/>
        <v>-13499.512349999999</v>
      </c>
      <c r="S104" s="167">
        <f t="shared" si="59"/>
        <v>179870.35196999999</v>
      </c>
      <c r="T104" s="167">
        <f t="shared" si="59"/>
        <v>-97429.208249999996</v>
      </c>
      <c r="U104" s="167">
        <f t="shared" si="59"/>
        <v>20.8</v>
      </c>
      <c r="V104" s="167">
        <f t="shared" si="59"/>
        <v>469.4</v>
      </c>
      <c r="W104" s="167">
        <f t="shared" si="59"/>
        <v>-566.40972999999997</v>
      </c>
      <c r="X104" s="167">
        <f t="shared" si="59"/>
        <v>82364.93398999999</v>
      </c>
      <c r="Y104" s="167">
        <f t="shared" si="59"/>
        <v>183803.25</v>
      </c>
      <c r="Z104" s="167">
        <f t="shared" si="59"/>
        <v>32.5</v>
      </c>
      <c r="AA104" s="167">
        <f t="shared" si="59"/>
        <v>183835.75</v>
      </c>
      <c r="AB104" s="167">
        <f t="shared" si="59"/>
        <v>0</v>
      </c>
      <c r="AC104" s="167">
        <f t="shared" si="59"/>
        <v>183835.75</v>
      </c>
      <c r="AD104" s="167">
        <f t="shared" si="59"/>
        <v>1240</v>
      </c>
      <c r="AE104" s="167">
        <f t="shared" si="59"/>
        <v>185075.75</v>
      </c>
      <c r="AF104" s="167">
        <f t="shared" si="59"/>
        <v>112000</v>
      </c>
      <c r="AG104" s="167">
        <f t="shared" si="59"/>
        <v>297075.75</v>
      </c>
      <c r="AH104" s="167">
        <f t="shared" si="59"/>
        <v>36093.333339999997</v>
      </c>
      <c r="AI104" s="167">
        <f t="shared" si="59"/>
        <v>333169.08334000001</v>
      </c>
      <c r="AJ104" s="167">
        <f t="shared" si="59"/>
        <v>0</v>
      </c>
      <c r="AK104" s="167">
        <f t="shared" si="59"/>
        <v>333169.08334000001</v>
      </c>
      <c r="AL104" s="167">
        <f t="shared" si="59"/>
        <v>180591.9</v>
      </c>
      <c r="AM104" s="167">
        <f t="shared" si="59"/>
        <v>32.5</v>
      </c>
      <c r="AN104" s="167">
        <f t="shared" si="59"/>
        <v>180624.4</v>
      </c>
      <c r="AO104" s="167">
        <f t="shared" si="59"/>
        <v>0</v>
      </c>
      <c r="AP104" s="167">
        <f t="shared" si="59"/>
        <v>180624.4</v>
      </c>
      <c r="AQ104" s="167">
        <f t="shared" si="59"/>
        <v>42000</v>
      </c>
      <c r="AR104" s="167">
        <f t="shared" si="59"/>
        <v>222624.4</v>
      </c>
      <c r="AS104" s="167">
        <f t="shared" si="59"/>
        <v>14000</v>
      </c>
      <c r="AT104" s="167">
        <f t="shared" si="59"/>
        <v>236624.4</v>
      </c>
      <c r="AU104" s="167">
        <f t="shared" si="59"/>
        <v>0</v>
      </c>
      <c r="AV104" s="167">
        <f t="shared" si="59"/>
        <v>236624.4</v>
      </c>
      <c r="AW104" s="168"/>
    </row>
    <row r="105" spans="1:49" ht="47.25" hidden="1" outlineLevel="2" x14ac:dyDescent="0.2">
      <c r="A105" s="165" t="s">
        <v>35</v>
      </c>
      <c r="B105" s="165" t="s">
        <v>15</v>
      </c>
      <c r="C105" s="165" t="s">
        <v>76</v>
      </c>
      <c r="D105" s="165"/>
      <c r="E105" s="166" t="s">
        <v>77</v>
      </c>
      <c r="F105" s="167">
        <f t="shared" ref="F105:AV105" si="60">F106</f>
        <v>442.5</v>
      </c>
      <c r="G105" s="167">
        <f t="shared" si="60"/>
        <v>0</v>
      </c>
      <c r="H105" s="167">
        <f t="shared" si="60"/>
        <v>442.5</v>
      </c>
      <c r="I105" s="167">
        <f t="shared" si="60"/>
        <v>0</v>
      </c>
      <c r="J105" s="167">
        <f t="shared" si="60"/>
        <v>0</v>
      </c>
      <c r="K105" s="167">
        <f t="shared" si="60"/>
        <v>0</v>
      </c>
      <c r="L105" s="167">
        <f t="shared" si="60"/>
        <v>442.5</v>
      </c>
      <c r="M105" s="167">
        <f t="shared" si="60"/>
        <v>0</v>
      </c>
      <c r="N105" s="167">
        <f t="shared" si="60"/>
        <v>442.5</v>
      </c>
      <c r="O105" s="167">
        <f t="shared" si="60"/>
        <v>0</v>
      </c>
      <c r="P105" s="167">
        <f t="shared" si="60"/>
        <v>0</v>
      </c>
      <c r="Q105" s="167">
        <f t="shared" si="60"/>
        <v>442.5</v>
      </c>
      <c r="R105" s="167">
        <f t="shared" si="60"/>
        <v>-85</v>
      </c>
      <c r="S105" s="167">
        <f t="shared" si="60"/>
        <v>357.5</v>
      </c>
      <c r="T105" s="167">
        <f t="shared" si="60"/>
        <v>0</v>
      </c>
      <c r="U105" s="167">
        <f t="shared" si="60"/>
        <v>0</v>
      </c>
      <c r="V105" s="167">
        <f t="shared" si="60"/>
        <v>0</v>
      </c>
      <c r="W105" s="167">
        <f t="shared" si="60"/>
        <v>0</v>
      </c>
      <c r="X105" s="167">
        <f t="shared" si="60"/>
        <v>357.5</v>
      </c>
      <c r="Y105" s="167">
        <f t="shared" si="60"/>
        <v>442.5</v>
      </c>
      <c r="Z105" s="167">
        <f t="shared" si="60"/>
        <v>0</v>
      </c>
      <c r="AA105" s="167">
        <f t="shared" si="60"/>
        <v>442.5</v>
      </c>
      <c r="AB105" s="167">
        <f t="shared" si="60"/>
        <v>0</v>
      </c>
      <c r="AC105" s="167">
        <f t="shared" si="60"/>
        <v>442.5</v>
      </c>
      <c r="AD105" s="167">
        <f t="shared" si="60"/>
        <v>0</v>
      </c>
      <c r="AE105" s="167">
        <f t="shared" si="60"/>
        <v>442.5</v>
      </c>
      <c r="AF105" s="167">
        <f t="shared" si="60"/>
        <v>0</v>
      </c>
      <c r="AG105" s="167">
        <f t="shared" si="60"/>
        <v>442.5</v>
      </c>
      <c r="AH105" s="167">
        <f t="shared" si="60"/>
        <v>0</v>
      </c>
      <c r="AI105" s="167">
        <f t="shared" si="60"/>
        <v>442.5</v>
      </c>
      <c r="AJ105" s="167">
        <f t="shared" si="60"/>
        <v>0</v>
      </c>
      <c r="AK105" s="167">
        <f t="shared" si="60"/>
        <v>442.5</v>
      </c>
      <c r="AL105" s="167">
        <f t="shared" si="60"/>
        <v>442.5</v>
      </c>
      <c r="AM105" s="167">
        <f t="shared" si="60"/>
        <v>0</v>
      </c>
      <c r="AN105" s="167">
        <f t="shared" si="60"/>
        <v>442.5</v>
      </c>
      <c r="AO105" s="167">
        <f t="shared" si="60"/>
        <v>0</v>
      </c>
      <c r="AP105" s="167">
        <f t="shared" si="60"/>
        <v>442.5</v>
      </c>
      <c r="AQ105" s="167">
        <f t="shared" si="60"/>
        <v>0</v>
      </c>
      <c r="AR105" s="167">
        <f t="shared" si="60"/>
        <v>442.5</v>
      </c>
      <c r="AS105" s="167">
        <f t="shared" si="60"/>
        <v>0</v>
      </c>
      <c r="AT105" s="167">
        <f t="shared" si="60"/>
        <v>442.5</v>
      </c>
      <c r="AU105" s="167">
        <f t="shared" si="60"/>
        <v>0</v>
      </c>
      <c r="AV105" s="167">
        <f t="shared" si="60"/>
        <v>442.5</v>
      </c>
      <c r="AW105" s="168"/>
    </row>
    <row r="106" spans="1:49" ht="31.5" hidden="1" outlineLevel="3" x14ac:dyDescent="0.2">
      <c r="A106" s="165" t="s">
        <v>35</v>
      </c>
      <c r="B106" s="165" t="s">
        <v>15</v>
      </c>
      <c r="C106" s="165" t="s">
        <v>78</v>
      </c>
      <c r="D106" s="165"/>
      <c r="E106" s="166" t="s">
        <v>79</v>
      </c>
      <c r="F106" s="167">
        <f t="shared" ref="F106:M106" si="61">F110</f>
        <v>442.5</v>
      </c>
      <c r="G106" s="167">
        <f t="shared" si="61"/>
        <v>0</v>
      </c>
      <c r="H106" s="167">
        <f t="shared" si="61"/>
        <v>442.5</v>
      </c>
      <c r="I106" s="167">
        <f t="shared" si="61"/>
        <v>0</v>
      </c>
      <c r="J106" s="167">
        <f t="shared" si="61"/>
        <v>0</v>
      </c>
      <c r="K106" s="167">
        <f t="shared" si="61"/>
        <v>0</v>
      </c>
      <c r="L106" s="167">
        <f t="shared" si="61"/>
        <v>442.5</v>
      </c>
      <c r="M106" s="167">
        <f t="shared" si="61"/>
        <v>0</v>
      </c>
      <c r="N106" s="167">
        <f t="shared" ref="N106:AV106" si="62">N110+N107</f>
        <v>442.5</v>
      </c>
      <c r="O106" s="167">
        <f t="shared" si="62"/>
        <v>0</v>
      </c>
      <c r="P106" s="167">
        <f t="shared" si="62"/>
        <v>0</v>
      </c>
      <c r="Q106" s="167">
        <f t="shared" si="62"/>
        <v>442.5</v>
      </c>
      <c r="R106" s="167">
        <f t="shared" si="62"/>
        <v>-85</v>
      </c>
      <c r="S106" s="167">
        <f t="shared" si="62"/>
        <v>357.5</v>
      </c>
      <c r="T106" s="167">
        <f t="shared" si="62"/>
        <v>0</v>
      </c>
      <c r="U106" s="167">
        <f t="shared" si="62"/>
        <v>0</v>
      </c>
      <c r="V106" s="167">
        <f t="shared" si="62"/>
        <v>0</v>
      </c>
      <c r="W106" s="167">
        <f t="shared" si="62"/>
        <v>0</v>
      </c>
      <c r="X106" s="167">
        <f t="shared" si="62"/>
        <v>357.5</v>
      </c>
      <c r="Y106" s="167">
        <f t="shared" si="62"/>
        <v>442.5</v>
      </c>
      <c r="Z106" s="167">
        <f t="shared" si="62"/>
        <v>0</v>
      </c>
      <c r="AA106" s="167">
        <f t="shared" si="62"/>
        <v>442.5</v>
      </c>
      <c r="AB106" s="167">
        <f t="shared" si="62"/>
        <v>0</v>
      </c>
      <c r="AC106" s="167">
        <f t="shared" si="62"/>
        <v>442.5</v>
      </c>
      <c r="AD106" s="167">
        <f t="shared" si="62"/>
        <v>0</v>
      </c>
      <c r="AE106" s="167">
        <f t="shared" si="62"/>
        <v>442.5</v>
      </c>
      <c r="AF106" s="167">
        <f t="shared" si="62"/>
        <v>0</v>
      </c>
      <c r="AG106" s="167">
        <f t="shared" si="62"/>
        <v>442.5</v>
      </c>
      <c r="AH106" s="167">
        <f t="shared" si="62"/>
        <v>0</v>
      </c>
      <c r="AI106" s="167">
        <f t="shared" si="62"/>
        <v>442.5</v>
      </c>
      <c r="AJ106" s="167">
        <f t="shared" si="62"/>
        <v>0</v>
      </c>
      <c r="AK106" s="167">
        <f t="shared" si="62"/>
        <v>442.5</v>
      </c>
      <c r="AL106" s="167">
        <f t="shared" si="62"/>
        <v>442.5</v>
      </c>
      <c r="AM106" s="167">
        <f t="shared" si="62"/>
        <v>0</v>
      </c>
      <c r="AN106" s="167">
        <f t="shared" si="62"/>
        <v>442.5</v>
      </c>
      <c r="AO106" s="167">
        <f t="shared" si="62"/>
        <v>0</v>
      </c>
      <c r="AP106" s="167">
        <f t="shared" si="62"/>
        <v>442.5</v>
      </c>
      <c r="AQ106" s="167">
        <f t="shared" si="62"/>
        <v>0</v>
      </c>
      <c r="AR106" s="167">
        <f t="shared" si="62"/>
        <v>442.5</v>
      </c>
      <c r="AS106" s="167">
        <f t="shared" si="62"/>
        <v>0</v>
      </c>
      <c r="AT106" s="167">
        <f t="shared" si="62"/>
        <v>442.5</v>
      </c>
      <c r="AU106" s="167">
        <f t="shared" si="62"/>
        <v>0</v>
      </c>
      <c r="AV106" s="167">
        <f t="shared" si="62"/>
        <v>442.5</v>
      </c>
      <c r="AW106" s="168"/>
    </row>
    <row r="107" spans="1:49" ht="47.25" hidden="1" outlineLevel="3" x14ac:dyDescent="0.2">
      <c r="A107" s="165" t="s">
        <v>35</v>
      </c>
      <c r="B107" s="165" t="s">
        <v>15</v>
      </c>
      <c r="C107" s="165" t="s">
        <v>434</v>
      </c>
      <c r="D107" s="165"/>
      <c r="E107" s="166" t="s">
        <v>435</v>
      </c>
      <c r="F107" s="167"/>
      <c r="G107" s="167"/>
      <c r="H107" s="167"/>
      <c r="I107" s="167"/>
      <c r="J107" s="167"/>
      <c r="K107" s="167"/>
      <c r="L107" s="167"/>
      <c r="M107" s="167"/>
      <c r="N107" s="167"/>
      <c r="O107" s="167">
        <f t="shared" ref="O107:X108" si="63">O108</f>
        <v>0</v>
      </c>
      <c r="P107" s="167">
        <f t="shared" si="63"/>
        <v>0</v>
      </c>
      <c r="Q107" s="167">
        <f t="shared" si="63"/>
        <v>0</v>
      </c>
      <c r="R107" s="167">
        <f t="shared" si="63"/>
        <v>15</v>
      </c>
      <c r="S107" s="167">
        <f t="shared" si="63"/>
        <v>15</v>
      </c>
      <c r="T107" s="167">
        <f t="shared" si="63"/>
        <v>0</v>
      </c>
      <c r="U107" s="167">
        <f t="shared" si="63"/>
        <v>0</v>
      </c>
      <c r="V107" s="167">
        <f t="shared" si="63"/>
        <v>0</v>
      </c>
      <c r="W107" s="167">
        <f t="shared" si="63"/>
        <v>0</v>
      </c>
      <c r="X107" s="167">
        <f t="shared" si="63"/>
        <v>15</v>
      </c>
      <c r="Y107" s="167"/>
      <c r="Z107" s="167"/>
      <c r="AA107" s="167"/>
      <c r="AB107" s="167"/>
      <c r="AC107" s="167"/>
      <c r="AD107" s="167"/>
      <c r="AE107" s="167"/>
      <c r="AF107" s="167"/>
      <c r="AG107" s="167"/>
      <c r="AH107" s="167"/>
      <c r="AI107" s="167"/>
      <c r="AJ107" s="167"/>
      <c r="AK107" s="167"/>
      <c r="AL107" s="167"/>
      <c r="AM107" s="167"/>
      <c r="AN107" s="167"/>
      <c r="AO107" s="167"/>
      <c r="AP107" s="167"/>
      <c r="AQ107" s="167"/>
      <c r="AR107" s="167"/>
      <c r="AS107" s="167"/>
      <c r="AT107" s="167"/>
      <c r="AU107" s="167"/>
      <c r="AV107" s="167"/>
      <c r="AW107" s="168"/>
    </row>
    <row r="108" spans="1:49" ht="31.5" hidden="1" outlineLevel="3" x14ac:dyDescent="0.2">
      <c r="A108" s="165" t="s">
        <v>35</v>
      </c>
      <c r="B108" s="165" t="s">
        <v>15</v>
      </c>
      <c r="C108" s="165" t="s">
        <v>436</v>
      </c>
      <c r="D108" s="165"/>
      <c r="E108" s="166" t="s">
        <v>437</v>
      </c>
      <c r="F108" s="167"/>
      <c r="G108" s="167"/>
      <c r="H108" s="167"/>
      <c r="I108" s="167"/>
      <c r="J108" s="167"/>
      <c r="K108" s="167"/>
      <c r="L108" s="167"/>
      <c r="M108" s="167"/>
      <c r="N108" s="167"/>
      <c r="O108" s="167">
        <f t="shared" si="63"/>
        <v>0</v>
      </c>
      <c r="P108" s="167">
        <f t="shared" si="63"/>
        <v>0</v>
      </c>
      <c r="Q108" s="167">
        <f t="shared" si="63"/>
        <v>0</v>
      </c>
      <c r="R108" s="167">
        <f t="shared" si="63"/>
        <v>15</v>
      </c>
      <c r="S108" s="167">
        <f t="shared" si="63"/>
        <v>15</v>
      </c>
      <c r="T108" s="167">
        <f t="shared" si="63"/>
        <v>0</v>
      </c>
      <c r="U108" s="167">
        <f t="shared" si="63"/>
        <v>0</v>
      </c>
      <c r="V108" s="167">
        <f t="shared" si="63"/>
        <v>0</v>
      </c>
      <c r="W108" s="167">
        <f t="shared" si="63"/>
        <v>0</v>
      </c>
      <c r="X108" s="167">
        <f t="shared" si="63"/>
        <v>15</v>
      </c>
      <c r="Y108" s="167"/>
      <c r="Z108" s="167"/>
      <c r="AA108" s="167"/>
      <c r="AB108" s="167"/>
      <c r="AC108" s="167"/>
      <c r="AD108" s="167"/>
      <c r="AE108" s="167"/>
      <c r="AF108" s="167"/>
      <c r="AG108" s="167"/>
      <c r="AH108" s="167"/>
      <c r="AI108" s="167"/>
      <c r="AJ108" s="167"/>
      <c r="AK108" s="167"/>
      <c r="AL108" s="167"/>
      <c r="AM108" s="167"/>
      <c r="AN108" s="167"/>
      <c r="AO108" s="167"/>
      <c r="AP108" s="167"/>
      <c r="AQ108" s="167"/>
      <c r="AR108" s="167"/>
      <c r="AS108" s="167"/>
      <c r="AT108" s="167"/>
      <c r="AU108" s="167"/>
      <c r="AV108" s="167"/>
      <c r="AW108" s="168"/>
    </row>
    <row r="109" spans="1:49" ht="31.5" hidden="1" outlineLevel="3" x14ac:dyDescent="0.2">
      <c r="A109" s="170" t="s">
        <v>35</v>
      </c>
      <c r="B109" s="170" t="s">
        <v>15</v>
      </c>
      <c r="C109" s="170" t="s">
        <v>436</v>
      </c>
      <c r="D109" s="170" t="s">
        <v>11</v>
      </c>
      <c r="E109" s="171" t="s">
        <v>12</v>
      </c>
      <c r="F109" s="167"/>
      <c r="G109" s="167"/>
      <c r="H109" s="167"/>
      <c r="I109" s="167"/>
      <c r="J109" s="167"/>
      <c r="K109" s="167"/>
      <c r="L109" s="167"/>
      <c r="M109" s="167"/>
      <c r="N109" s="167"/>
      <c r="O109" s="172"/>
      <c r="P109" s="172"/>
      <c r="Q109" s="172">
        <f>SUM(N109:P109)</f>
        <v>0</v>
      </c>
      <c r="R109" s="172">
        <v>15</v>
      </c>
      <c r="S109" s="172">
        <f>SUM(Q109:R109)</f>
        <v>15</v>
      </c>
      <c r="T109" s="167"/>
      <c r="U109" s="167"/>
      <c r="V109" s="167"/>
      <c r="W109" s="167"/>
      <c r="X109" s="172">
        <f>SUM(S109:W109)</f>
        <v>15</v>
      </c>
      <c r="Y109" s="167"/>
      <c r="Z109" s="167"/>
      <c r="AA109" s="167"/>
      <c r="AB109" s="167"/>
      <c r="AC109" s="167"/>
      <c r="AD109" s="167"/>
      <c r="AE109" s="167"/>
      <c r="AF109" s="167"/>
      <c r="AG109" s="167"/>
      <c r="AH109" s="167"/>
      <c r="AI109" s="167"/>
      <c r="AJ109" s="167"/>
      <c r="AK109" s="167"/>
      <c r="AL109" s="167"/>
      <c r="AM109" s="167"/>
      <c r="AN109" s="167"/>
      <c r="AO109" s="167"/>
      <c r="AP109" s="167"/>
      <c r="AQ109" s="167"/>
      <c r="AR109" s="167"/>
      <c r="AS109" s="167"/>
      <c r="AT109" s="167"/>
      <c r="AU109" s="167"/>
      <c r="AV109" s="167"/>
      <c r="AW109" s="168"/>
    </row>
    <row r="110" spans="1:49" ht="47.25" hidden="1" outlineLevel="4" x14ac:dyDescent="0.2">
      <c r="A110" s="165" t="s">
        <v>35</v>
      </c>
      <c r="B110" s="165" t="s">
        <v>15</v>
      </c>
      <c r="C110" s="165" t="s">
        <v>80</v>
      </c>
      <c r="D110" s="165"/>
      <c r="E110" s="166" t="s">
        <v>81</v>
      </c>
      <c r="F110" s="167">
        <f t="shared" ref="F110:U111" si="64">F111</f>
        <v>442.5</v>
      </c>
      <c r="G110" s="167">
        <f t="shared" si="64"/>
        <v>0</v>
      </c>
      <c r="H110" s="167">
        <f t="shared" si="64"/>
        <v>442.5</v>
      </c>
      <c r="I110" s="167">
        <f t="shared" si="64"/>
        <v>0</v>
      </c>
      <c r="J110" s="167">
        <f t="shared" si="64"/>
        <v>0</v>
      </c>
      <c r="K110" s="167">
        <f t="shared" si="64"/>
        <v>0</v>
      </c>
      <c r="L110" s="167">
        <f t="shared" si="64"/>
        <v>442.5</v>
      </c>
      <c r="M110" s="167">
        <f t="shared" si="64"/>
        <v>0</v>
      </c>
      <c r="N110" s="167">
        <f t="shared" si="64"/>
        <v>442.5</v>
      </c>
      <c r="O110" s="167">
        <f t="shared" si="64"/>
        <v>0</v>
      </c>
      <c r="P110" s="167">
        <f t="shared" si="64"/>
        <v>0</v>
      </c>
      <c r="Q110" s="167">
        <f t="shared" si="64"/>
        <v>442.5</v>
      </c>
      <c r="R110" s="167">
        <f t="shared" si="64"/>
        <v>-100</v>
      </c>
      <c r="S110" s="167">
        <f t="shared" si="64"/>
        <v>342.5</v>
      </c>
      <c r="T110" s="167">
        <f t="shared" si="64"/>
        <v>0</v>
      </c>
      <c r="U110" s="167">
        <f t="shared" si="64"/>
        <v>0</v>
      </c>
      <c r="V110" s="167">
        <f t="shared" ref="V110:AK111" si="65">V111</f>
        <v>0</v>
      </c>
      <c r="W110" s="167">
        <f t="shared" si="65"/>
        <v>0</v>
      </c>
      <c r="X110" s="167">
        <f t="shared" si="65"/>
        <v>342.5</v>
      </c>
      <c r="Y110" s="167">
        <f t="shared" si="65"/>
        <v>442.5</v>
      </c>
      <c r="Z110" s="167">
        <f t="shared" si="65"/>
        <v>0</v>
      </c>
      <c r="AA110" s="167">
        <f t="shared" si="65"/>
        <v>442.5</v>
      </c>
      <c r="AB110" s="167">
        <f t="shared" si="65"/>
        <v>0</v>
      </c>
      <c r="AC110" s="167">
        <f t="shared" si="65"/>
        <v>442.5</v>
      </c>
      <c r="AD110" s="167">
        <f t="shared" si="65"/>
        <v>0</v>
      </c>
      <c r="AE110" s="167">
        <f t="shared" si="65"/>
        <v>442.5</v>
      </c>
      <c r="AF110" s="167">
        <f t="shared" si="65"/>
        <v>0</v>
      </c>
      <c r="AG110" s="167">
        <f t="shared" si="65"/>
        <v>442.5</v>
      </c>
      <c r="AH110" s="167">
        <f t="shared" si="65"/>
        <v>0</v>
      </c>
      <c r="AI110" s="167">
        <f t="shared" si="65"/>
        <v>442.5</v>
      </c>
      <c r="AJ110" s="167">
        <f t="shared" si="65"/>
        <v>0</v>
      </c>
      <c r="AK110" s="167">
        <f t="shared" si="65"/>
        <v>442.5</v>
      </c>
      <c r="AL110" s="167">
        <f t="shared" ref="AL110:AV111" si="66">AL111</f>
        <v>442.5</v>
      </c>
      <c r="AM110" s="167">
        <f t="shared" si="66"/>
        <v>0</v>
      </c>
      <c r="AN110" s="167">
        <f t="shared" si="66"/>
        <v>442.5</v>
      </c>
      <c r="AO110" s="167">
        <f t="shared" si="66"/>
        <v>0</v>
      </c>
      <c r="AP110" s="167">
        <f t="shared" si="66"/>
        <v>442.5</v>
      </c>
      <c r="AQ110" s="167">
        <f t="shared" si="66"/>
        <v>0</v>
      </c>
      <c r="AR110" s="167">
        <f t="shared" si="66"/>
        <v>442.5</v>
      </c>
      <c r="AS110" s="167">
        <f t="shared" si="66"/>
        <v>0</v>
      </c>
      <c r="AT110" s="167">
        <f t="shared" si="66"/>
        <v>442.5</v>
      </c>
      <c r="AU110" s="167">
        <f t="shared" si="66"/>
        <v>0</v>
      </c>
      <c r="AV110" s="167">
        <f t="shared" si="66"/>
        <v>442.5</v>
      </c>
      <c r="AW110" s="168"/>
    </row>
    <row r="111" spans="1:49" ht="23.25" hidden="1" customHeight="1" outlineLevel="5" x14ac:dyDescent="0.2">
      <c r="A111" s="165" t="s">
        <v>35</v>
      </c>
      <c r="B111" s="165" t="s">
        <v>15</v>
      </c>
      <c r="C111" s="165" t="s">
        <v>82</v>
      </c>
      <c r="D111" s="165"/>
      <c r="E111" s="166" t="s">
        <v>83</v>
      </c>
      <c r="F111" s="167">
        <f t="shared" si="64"/>
        <v>442.5</v>
      </c>
      <c r="G111" s="167">
        <f t="shared" si="64"/>
        <v>0</v>
      </c>
      <c r="H111" s="167">
        <f t="shared" si="64"/>
        <v>442.5</v>
      </c>
      <c r="I111" s="167">
        <f t="shared" si="64"/>
        <v>0</v>
      </c>
      <c r="J111" s="167">
        <f t="shared" si="64"/>
        <v>0</v>
      </c>
      <c r="K111" s="167">
        <f t="shared" si="64"/>
        <v>0</v>
      </c>
      <c r="L111" s="167">
        <f t="shared" si="64"/>
        <v>442.5</v>
      </c>
      <c r="M111" s="167">
        <f t="shared" si="64"/>
        <v>0</v>
      </c>
      <c r="N111" s="167">
        <f t="shared" si="64"/>
        <v>442.5</v>
      </c>
      <c r="O111" s="167">
        <f t="shared" si="64"/>
        <v>0</v>
      </c>
      <c r="P111" s="167">
        <f t="shared" si="64"/>
        <v>0</v>
      </c>
      <c r="Q111" s="167">
        <f t="shared" si="64"/>
        <v>442.5</v>
      </c>
      <c r="R111" s="167">
        <f t="shared" si="64"/>
        <v>-100</v>
      </c>
      <c r="S111" s="167">
        <f t="shared" si="64"/>
        <v>342.5</v>
      </c>
      <c r="T111" s="167">
        <f t="shared" si="64"/>
        <v>0</v>
      </c>
      <c r="U111" s="167">
        <f t="shared" si="64"/>
        <v>0</v>
      </c>
      <c r="V111" s="167">
        <f t="shared" si="65"/>
        <v>0</v>
      </c>
      <c r="W111" s="167">
        <f t="shared" si="65"/>
        <v>0</v>
      </c>
      <c r="X111" s="167">
        <f t="shared" si="65"/>
        <v>342.5</v>
      </c>
      <c r="Y111" s="167">
        <f t="shared" si="65"/>
        <v>442.5</v>
      </c>
      <c r="Z111" s="167">
        <f t="shared" si="65"/>
        <v>0</v>
      </c>
      <c r="AA111" s="167">
        <f t="shared" si="65"/>
        <v>442.5</v>
      </c>
      <c r="AB111" s="167">
        <f t="shared" si="65"/>
        <v>0</v>
      </c>
      <c r="AC111" s="167">
        <f t="shared" si="65"/>
        <v>442.5</v>
      </c>
      <c r="AD111" s="167">
        <f t="shared" si="65"/>
        <v>0</v>
      </c>
      <c r="AE111" s="167">
        <f t="shared" si="65"/>
        <v>442.5</v>
      </c>
      <c r="AF111" s="167">
        <f t="shared" si="65"/>
        <v>0</v>
      </c>
      <c r="AG111" s="167">
        <f t="shared" si="65"/>
        <v>442.5</v>
      </c>
      <c r="AH111" s="167">
        <f t="shared" si="65"/>
        <v>0</v>
      </c>
      <c r="AI111" s="167">
        <f t="shared" si="65"/>
        <v>442.5</v>
      </c>
      <c r="AJ111" s="167">
        <f t="shared" si="65"/>
        <v>0</v>
      </c>
      <c r="AK111" s="167">
        <f t="shared" si="65"/>
        <v>442.5</v>
      </c>
      <c r="AL111" s="167">
        <f t="shared" si="66"/>
        <v>442.5</v>
      </c>
      <c r="AM111" s="167">
        <f t="shared" si="66"/>
        <v>0</v>
      </c>
      <c r="AN111" s="167">
        <f t="shared" si="66"/>
        <v>442.5</v>
      </c>
      <c r="AO111" s="167">
        <f t="shared" si="66"/>
        <v>0</v>
      </c>
      <c r="AP111" s="167">
        <f t="shared" si="66"/>
        <v>442.5</v>
      </c>
      <c r="AQ111" s="167">
        <f t="shared" si="66"/>
        <v>0</v>
      </c>
      <c r="AR111" s="167">
        <f t="shared" si="66"/>
        <v>442.5</v>
      </c>
      <c r="AS111" s="167">
        <f t="shared" si="66"/>
        <v>0</v>
      </c>
      <c r="AT111" s="167">
        <f t="shared" si="66"/>
        <v>442.5</v>
      </c>
      <c r="AU111" s="167">
        <f t="shared" si="66"/>
        <v>0</v>
      </c>
      <c r="AV111" s="167">
        <f t="shared" si="66"/>
        <v>442.5</v>
      </c>
      <c r="AW111" s="168"/>
    </row>
    <row r="112" spans="1:49" ht="31.5" hidden="1" outlineLevel="7" x14ac:dyDescent="0.2">
      <c r="A112" s="170" t="s">
        <v>35</v>
      </c>
      <c r="B112" s="170" t="s">
        <v>15</v>
      </c>
      <c r="C112" s="170" t="s">
        <v>82</v>
      </c>
      <c r="D112" s="170" t="s">
        <v>11</v>
      </c>
      <c r="E112" s="171" t="s">
        <v>12</v>
      </c>
      <c r="F112" s="172">
        <v>442.5</v>
      </c>
      <c r="G112" s="172"/>
      <c r="H112" s="172">
        <f>SUM(F112:G112)</f>
        <v>442.5</v>
      </c>
      <c r="I112" s="172"/>
      <c r="J112" s="172"/>
      <c r="K112" s="172"/>
      <c r="L112" s="172">
        <f>SUM(H112:K112)</f>
        <v>442.5</v>
      </c>
      <c r="M112" s="172"/>
      <c r="N112" s="172">
        <f>SUM(L112:M112)</f>
        <v>442.5</v>
      </c>
      <c r="O112" s="172"/>
      <c r="P112" s="172"/>
      <c r="Q112" s="172">
        <f>SUM(N112:P112)</f>
        <v>442.5</v>
      </c>
      <c r="R112" s="172">
        <v>-100</v>
      </c>
      <c r="S112" s="172">
        <f>SUM(Q112:R112)</f>
        <v>342.5</v>
      </c>
      <c r="T112" s="172"/>
      <c r="U112" s="172"/>
      <c r="V112" s="172"/>
      <c r="W112" s="172"/>
      <c r="X112" s="172">
        <f>SUM(S112:W112)</f>
        <v>342.5</v>
      </c>
      <c r="Y112" s="172">
        <v>442.5</v>
      </c>
      <c r="Z112" s="172"/>
      <c r="AA112" s="172">
        <f>SUM(Y112:Z112)</f>
        <v>442.5</v>
      </c>
      <c r="AB112" s="172"/>
      <c r="AC112" s="172">
        <f>SUM(AA112:AB112)</f>
        <v>442.5</v>
      </c>
      <c r="AD112" s="172"/>
      <c r="AE112" s="172">
        <f>SUM(AC112:AD112)</f>
        <v>442.5</v>
      </c>
      <c r="AF112" s="172"/>
      <c r="AG112" s="172">
        <f>SUM(AE112:AF112)</f>
        <v>442.5</v>
      </c>
      <c r="AH112" s="172"/>
      <c r="AI112" s="172">
        <f>SUM(AG112:AH112)</f>
        <v>442.5</v>
      </c>
      <c r="AJ112" s="172"/>
      <c r="AK112" s="172">
        <f>SUM(AI112:AJ112)</f>
        <v>442.5</v>
      </c>
      <c r="AL112" s="172">
        <v>442.5</v>
      </c>
      <c r="AM112" s="172"/>
      <c r="AN112" s="172">
        <f>SUM(AL112:AM112)</f>
        <v>442.5</v>
      </c>
      <c r="AO112" s="172"/>
      <c r="AP112" s="172">
        <f>SUM(AN112:AO112)</f>
        <v>442.5</v>
      </c>
      <c r="AQ112" s="172"/>
      <c r="AR112" s="172">
        <f>SUM(AP112:AQ112)</f>
        <v>442.5</v>
      </c>
      <c r="AS112" s="172"/>
      <c r="AT112" s="172">
        <f>SUM(AR112:AS112)</f>
        <v>442.5</v>
      </c>
      <c r="AU112" s="172"/>
      <c r="AV112" s="172">
        <f>SUM(AT112:AU112)</f>
        <v>442.5</v>
      </c>
      <c r="AW112" s="168"/>
    </row>
    <row r="113" spans="1:49" ht="31.5" hidden="1" outlineLevel="2" x14ac:dyDescent="0.2">
      <c r="A113" s="165" t="s">
        <v>35</v>
      </c>
      <c r="B113" s="165" t="s">
        <v>15</v>
      </c>
      <c r="C113" s="165" t="s">
        <v>84</v>
      </c>
      <c r="D113" s="165"/>
      <c r="E113" s="166" t="s">
        <v>85</v>
      </c>
      <c r="F113" s="167">
        <f t="shared" ref="F113:AV113" si="67">F114+F121</f>
        <v>2699.8009999999999</v>
      </c>
      <c r="G113" s="167">
        <f t="shared" si="67"/>
        <v>1306</v>
      </c>
      <c r="H113" s="167">
        <f t="shared" si="67"/>
        <v>4005.8009999999999</v>
      </c>
      <c r="I113" s="167">
        <f t="shared" si="67"/>
        <v>0</v>
      </c>
      <c r="J113" s="167">
        <f t="shared" si="67"/>
        <v>0</v>
      </c>
      <c r="K113" s="167">
        <f t="shared" si="67"/>
        <v>-120.08095</v>
      </c>
      <c r="L113" s="167">
        <f t="shared" si="67"/>
        <v>3885.7200499999999</v>
      </c>
      <c r="M113" s="167">
        <f t="shared" si="67"/>
        <v>-621.49476000000004</v>
      </c>
      <c r="N113" s="167">
        <f t="shared" si="67"/>
        <v>3264.2252899999999</v>
      </c>
      <c r="O113" s="167">
        <f t="shared" si="67"/>
        <v>0</v>
      </c>
      <c r="P113" s="167">
        <f t="shared" si="67"/>
        <v>0</v>
      </c>
      <c r="Q113" s="167">
        <f t="shared" si="67"/>
        <v>3264.2252899999999</v>
      </c>
      <c r="R113" s="167">
        <f t="shared" si="67"/>
        <v>-441.54800000000006</v>
      </c>
      <c r="S113" s="167">
        <f t="shared" si="67"/>
        <v>2822.6772900000001</v>
      </c>
      <c r="T113" s="167">
        <f t="shared" si="67"/>
        <v>0</v>
      </c>
      <c r="U113" s="167">
        <f t="shared" si="67"/>
        <v>0</v>
      </c>
      <c r="V113" s="167">
        <f t="shared" si="67"/>
        <v>0</v>
      </c>
      <c r="W113" s="167">
        <f t="shared" si="67"/>
        <v>0</v>
      </c>
      <c r="X113" s="167">
        <f t="shared" si="67"/>
        <v>2822.6772900000001</v>
      </c>
      <c r="Y113" s="167">
        <f t="shared" si="67"/>
        <v>2295.6999999999998</v>
      </c>
      <c r="Z113" s="167">
        <f t="shared" si="67"/>
        <v>1306</v>
      </c>
      <c r="AA113" s="167">
        <f t="shared" si="67"/>
        <v>3601.7</v>
      </c>
      <c r="AB113" s="167">
        <f t="shared" si="67"/>
        <v>0</v>
      </c>
      <c r="AC113" s="167">
        <f t="shared" si="67"/>
        <v>3601.7</v>
      </c>
      <c r="AD113" s="167">
        <f t="shared" si="67"/>
        <v>0</v>
      </c>
      <c r="AE113" s="167">
        <f t="shared" si="67"/>
        <v>3601.7</v>
      </c>
      <c r="AF113" s="167">
        <f t="shared" si="67"/>
        <v>0</v>
      </c>
      <c r="AG113" s="167">
        <f t="shared" si="67"/>
        <v>3601.7</v>
      </c>
      <c r="AH113" s="167">
        <f t="shared" si="67"/>
        <v>0</v>
      </c>
      <c r="AI113" s="167">
        <f t="shared" si="67"/>
        <v>3601.7</v>
      </c>
      <c r="AJ113" s="167">
        <f t="shared" si="67"/>
        <v>0</v>
      </c>
      <c r="AK113" s="167">
        <f t="shared" si="67"/>
        <v>3601.7</v>
      </c>
      <c r="AL113" s="167">
        <f t="shared" si="67"/>
        <v>2295.6999999999998</v>
      </c>
      <c r="AM113" s="167">
        <f t="shared" si="67"/>
        <v>1100</v>
      </c>
      <c r="AN113" s="167">
        <f t="shared" si="67"/>
        <v>3395.7</v>
      </c>
      <c r="AO113" s="167">
        <f t="shared" si="67"/>
        <v>0</v>
      </c>
      <c r="AP113" s="167">
        <f t="shared" si="67"/>
        <v>3395.7</v>
      </c>
      <c r="AQ113" s="167">
        <f t="shared" si="67"/>
        <v>0</v>
      </c>
      <c r="AR113" s="167">
        <f t="shared" si="67"/>
        <v>3395.7</v>
      </c>
      <c r="AS113" s="167">
        <f t="shared" si="67"/>
        <v>0</v>
      </c>
      <c r="AT113" s="167">
        <f t="shared" si="67"/>
        <v>3395.7</v>
      </c>
      <c r="AU113" s="167">
        <f t="shared" si="67"/>
        <v>0</v>
      </c>
      <c r="AV113" s="167">
        <f t="shared" si="67"/>
        <v>3395.7</v>
      </c>
      <c r="AW113" s="168"/>
    </row>
    <row r="114" spans="1:49" ht="31.5" hidden="1" outlineLevel="3" x14ac:dyDescent="0.2">
      <c r="A114" s="165" t="s">
        <v>35</v>
      </c>
      <c r="B114" s="165" t="s">
        <v>15</v>
      </c>
      <c r="C114" s="165" t="s">
        <v>86</v>
      </c>
      <c r="D114" s="165"/>
      <c r="E114" s="166" t="s">
        <v>87</v>
      </c>
      <c r="F114" s="167">
        <f t="shared" ref="F114:AV114" si="68">F115</f>
        <v>2425</v>
      </c>
      <c r="G114" s="167">
        <f t="shared" si="68"/>
        <v>1306</v>
      </c>
      <c r="H114" s="167">
        <f t="shared" si="68"/>
        <v>3731</v>
      </c>
      <c r="I114" s="167">
        <f t="shared" si="68"/>
        <v>0</v>
      </c>
      <c r="J114" s="167">
        <f t="shared" si="68"/>
        <v>0</v>
      </c>
      <c r="K114" s="167">
        <f t="shared" si="68"/>
        <v>-120.08095</v>
      </c>
      <c r="L114" s="167">
        <f t="shared" si="68"/>
        <v>3610.91905</v>
      </c>
      <c r="M114" s="167">
        <f t="shared" si="68"/>
        <v>-621.49476000000004</v>
      </c>
      <c r="N114" s="167">
        <f t="shared" si="68"/>
        <v>2989.4242899999999</v>
      </c>
      <c r="O114" s="167">
        <f t="shared" si="68"/>
        <v>0</v>
      </c>
      <c r="P114" s="167">
        <f t="shared" si="68"/>
        <v>0</v>
      </c>
      <c r="Q114" s="167">
        <f t="shared" si="68"/>
        <v>2989.4242899999999</v>
      </c>
      <c r="R114" s="167">
        <f t="shared" si="68"/>
        <v>-441.54800000000006</v>
      </c>
      <c r="S114" s="167">
        <f t="shared" si="68"/>
        <v>2547.8762900000002</v>
      </c>
      <c r="T114" s="167">
        <f t="shared" si="68"/>
        <v>0</v>
      </c>
      <c r="U114" s="167">
        <f t="shared" si="68"/>
        <v>0</v>
      </c>
      <c r="V114" s="167">
        <f t="shared" si="68"/>
        <v>0</v>
      </c>
      <c r="W114" s="167">
        <f t="shared" si="68"/>
        <v>0</v>
      </c>
      <c r="X114" s="167">
        <f t="shared" si="68"/>
        <v>2547.8762900000002</v>
      </c>
      <c r="Y114" s="167">
        <f t="shared" si="68"/>
        <v>2140</v>
      </c>
      <c r="Z114" s="167">
        <f t="shared" si="68"/>
        <v>1306</v>
      </c>
      <c r="AA114" s="167">
        <f t="shared" si="68"/>
        <v>3446</v>
      </c>
      <c r="AB114" s="167">
        <f t="shared" si="68"/>
        <v>0</v>
      </c>
      <c r="AC114" s="167">
        <f t="shared" si="68"/>
        <v>3446</v>
      </c>
      <c r="AD114" s="167">
        <f t="shared" si="68"/>
        <v>0</v>
      </c>
      <c r="AE114" s="167">
        <f t="shared" si="68"/>
        <v>3446</v>
      </c>
      <c r="AF114" s="167">
        <f t="shared" si="68"/>
        <v>0</v>
      </c>
      <c r="AG114" s="167">
        <f t="shared" si="68"/>
        <v>3446</v>
      </c>
      <c r="AH114" s="167">
        <f t="shared" si="68"/>
        <v>0</v>
      </c>
      <c r="AI114" s="167">
        <f t="shared" si="68"/>
        <v>3446</v>
      </c>
      <c r="AJ114" s="167">
        <f t="shared" si="68"/>
        <v>0</v>
      </c>
      <c r="AK114" s="167">
        <f t="shared" si="68"/>
        <v>3446</v>
      </c>
      <c r="AL114" s="167">
        <f t="shared" si="68"/>
        <v>2140</v>
      </c>
      <c r="AM114" s="167">
        <f t="shared" si="68"/>
        <v>1100</v>
      </c>
      <c r="AN114" s="167">
        <f t="shared" si="68"/>
        <v>3240</v>
      </c>
      <c r="AO114" s="167">
        <f t="shared" si="68"/>
        <v>0</v>
      </c>
      <c r="AP114" s="167">
        <f t="shared" si="68"/>
        <v>3240</v>
      </c>
      <c r="AQ114" s="167">
        <f t="shared" si="68"/>
        <v>0</v>
      </c>
      <c r="AR114" s="167">
        <f t="shared" si="68"/>
        <v>3240</v>
      </c>
      <c r="AS114" s="167">
        <f t="shared" si="68"/>
        <v>0</v>
      </c>
      <c r="AT114" s="167">
        <f t="shared" si="68"/>
        <v>3240</v>
      </c>
      <c r="AU114" s="167">
        <f t="shared" si="68"/>
        <v>0</v>
      </c>
      <c r="AV114" s="167">
        <f t="shared" si="68"/>
        <v>3240</v>
      </c>
      <c r="AW114" s="168"/>
    </row>
    <row r="115" spans="1:49" ht="31.5" hidden="1" outlineLevel="4" x14ac:dyDescent="0.2">
      <c r="A115" s="165" t="s">
        <v>35</v>
      </c>
      <c r="B115" s="165" t="s">
        <v>15</v>
      </c>
      <c r="C115" s="165" t="s">
        <v>88</v>
      </c>
      <c r="D115" s="165"/>
      <c r="E115" s="166" t="s">
        <v>89</v>
      </c>
      <c r="F115" s="167">
        <f>F116</f>
        <v>2425</v>
      </c>
      <c r="G115" s="167">
        <f t="shared" ref="G115:AV115" si="69">G116+G119</f>
        <v>1306</v>
      </c>
      <c r="H115" s="167">
        <f t="shared" si="69"/>
        <v>3731</v>
      </c>
      <c r="I115" s="167">
        <f t="shared" si="69"/>
        <v>0</v>
      </c>
      <c r="J115" s="167">
        <f t="shared" si="69"/>
        <v>0</v>
      </c>
      <c r="K115" s="167">
        <f t="shared" si="69"/>
        <v>-120.08095</v>
      </c>
      <c r="L115" s="167">
        <f t="shared" si="69"/>
        <v>3610.91905</v>
      </c>
      <c r="M115" s="167">
        <f t="shared" si="69"/>
        <v>-621.49476000000004</v>
      </c>
      <c r="N115" s="167">
        <f t="shared" si="69"/>
        <v>2989.4242899999999</v>
      </c>
      <c r="O115" s="167">
        <f t="shared" si="69"/>
        <v>0</v>
      </c>
      <c r="P115" s="167">
        <f t="shared" si="69"/>
        <v>0</v>
      </c>
      <c r="Q115" s="167">
        <f t="shared" si="69"/>
        <v>2989.4242899999999</v>
      </c>
      <c r="R115" s="167">
        <f t="shared" si="69"/>
        <v>-441.54800000000006</v>
      </c>
      <c r="S115" s="167">
        <f t="shared" si="69"/>
        <v>2547.8762900000002</v>
      </c>
      <c r="T115" s="167">
        <f t="shared" si="69"/>
        <v>0</v>
      </c>
      <c r="U115" s="167">
        <f t="shared" si="69"/>
        <v>0</v>
      </c>
      <c r="V115" s="167">
        <f t="shared" si="69"/>
        <v>0</v>
      </c>
      <c r="W115" s="167">
        <f t="shared" si="69"/>
        <v>0</v>
      </c>
      <c r="X115" s="167">
        <f t="shared" si="69"/>
        <v>2547.8762900000002</v>
      </c>
      <c r="Y115" s="167">
        <f t="shared" si="69"/>
        <v>2140</v>
      </c>
      <c r="Z115" s="167">
        <f t="shared" si="69"/>
        <v>1306</v>
      </c>
      <c r="AA115" s="167">
        <f t="shared" si="69"/>
        <v>3446</v>
      </c>
      <c r="AB115" s="167">
        <f t="shared" si="69"/>
        <v>0</v>
      </c>
      <c r="AC115" s="167">
        <f t="shared" si="69"/>
        <v>3446</v>
      </c>
      <c r="AD115" s="167">
        <f t="shared" si="69"/>
        <v>0</v>
      </c>
      <c r="AE115" s="167">
        <f t="shared" si="69"/>
        <v>3446</v>
      </c>
      <c r="AF115" s="167">
        <f t="shared" si="69"/>
        <v>0</v>
      </c>
      <c r="AG115" s="167">
        <f t="shared" si="69"/>
        <v>3446</v>
      </c>
      <c r="AH115" s="167">
        <f t="shared" si="69"/>
        <v>0</v>
      </c>
      <c r="AI115" s="167">
        <f t="shared" si="69"/>
        <v>3446</v>
      </c>
      <c r="AJ115" s="167">
        <f t="shared" si="69"/>
        <v>0</v>
      </c>
      <c r="AK115" s="167">
        <f t="shared" si="69"/>
        <v>3446</v>
      </c>
      <c r="AL115" s="167">
        <f t="shared" si="69"/>
        <v>2140</v>
      </c>
      <c r="AM115" s="167">
        <f t="shared" si="69"/>
        <v>1100</v>
      </c>
      <c r="AN115" s="167">
        <f t="shared" si="69"/>
        <v>3240</v>
      </c>
      <c r="AO115" s="167">
        <f t="shared" si="69"/>
        <v>0</v>
      </c>
      <c r="AP115" s="167">
        <f t="shared" si="69"/>
        <v>3240</v>
      </c>
      <c r="AQ115" s="167">
        <f t="shared" si="69"/>
        <v>0</v>
      </c>
      <c r="AR115" s="167">
        <f t="shared" si="69"/>
        <v>3240</v>
      </c>
      <c r="AS115" s="167">
        <f t="shared" si="69"/>
        <v>0</v>
      </c>
      <c r="AT115" s="167">
        <f t="shared" si="69"/>
        <v>3240</v>
      </c>
      <c r="AU115" s="167">
        <f t="shared" si="69"/>
        <v>0</v>
      </c>
      <c r="AV115" s="167">
        <f t="shared" si="69"/>
        <v>3240</v>
      </c>
      <c r="AW115" s="168"/>
    </row>
    <row r="116" spans="1:49" ht="31.5" hidden="1" outlineLevel="5" x14ac:dyDescent="0.2">
      <c r="A116" s="165" t="s">
        <v>35</v>
      </c>
      <c r="B116" s="165" t="s">
        <v>15</v>
      </c>
      <c r="C116" s="165" t="s">
        <v>90</v>
      </c>
      <c r="D116" s="165"/>
      <c r="E116" s="166" t="s">
        <v>91</v>
      </c>
      <c r="F116" s="167">
        <f t="shared" ref="F116:AV116" si="70">F117+F118</f>
        <v>2425</v>
      </c>
      <c r="G116" s="167">
        <f t="shared" si="70"/>
        <v>0</v>
      </c>
      <c r="H116" s="167">
        <f t="shared" si="70"/>
        <v>2425</v>
      </c>
      <c r="I116" s="167">
        <f t="shared" si="70"/>
        <v>0</v>
      </c>
      <c r="J116" s="167">
        <f t="shared" si="70"/>
        <v>0</v>
      </c>
      <c r="K116" s="167">
        <f t="shared" si="70"/>
        <v>0</v>
      </c>
      <c r="L116" s="167">
        <f t="shared" si="70"/>
        <v>2425</v>
      </c>
      <c r="M116" s="167">
        <f t="shared" si="70"/>
        <v>0</v>
      </c>
      <c r="N116" s="167">
        <f t="shared" si="70"/>
        <v>2425</v>
      </c>
      <c r="O116" s="167">
        <f t="shared" si="70"/>
        <v>0</v>
      </c>
      <c r="P116" s="167">
        <f t="shared" si="70"/>
        <v>0</v>
      </c>
      <c r="Q116" s="167">
        <f t="shared" si="70"/>
        <v>2425</v>
      </c>
      <c r="R116" s="167">
        <f t="shared" si="70"/>
        <v>122.87629</v>
      </c>
      <c r="S116" s="167">
        <f t="shared" si="70"/>
        <v>2547.8762900000002</v>
      </c>
      <c r="T116" s="167">
        <f t="shared" si="70"/>
        <v>0</v>
      </c>
      <c r="U116" s="167">
        <f t="shared" si="70"/>
        <v>0</v>
      </c>
      <c r="V116" s="167">
        <f t="shared" si="70"/>
        <v>0</v>
      </c>
      <c r="W116" s="167">
        <f t="shared" si="70"/>
        <v>0</v>
      </c>
      <c r="X116" s="167">
        <f t="shared" si="70"/>
        <v>2547.8762900000002</v>
      </c>
      <c r="Y116" s="167">
        <f t="shared" si="70"/>
        <v>2140</v>
      </c>
      <c r="Z116" s="167">
        <f t="shared" si="70"/>
        <v>0</v>
      </c>
      <c r="AA116" s="167">
        <f t="shared" si="70"/>
        <v>2140</v>
      </c>
      <c r="AB116" s="167">
        <f t="shared" si="70"/>
        <v>0</v>
      </c>
      <c r="AC116" s="167">
        <f t="shared" si="70"/>
        <v>2140</v>
      </c>
      <c r="AD116" s="167">
        <f t="shared" si="70"/>
        <v>0</v>
      </c>
      <c r="AE116" s="167">
        <f t="shared" si="70"/>
        <v>2140</v>
      </c>
      <c r="AF116" s="167">
        <f t="shared" si="70"/>
        <v>0</v>
      </c>
      <c r="AG116" s="167">
        <f t="shared" si="70"/>
        <v>2140</v>
      </c>
      <c r="AH116" s="167">
        <f t="shared" si="70"/>
        <v>0</v>
      </c>
      <c r="AI116" s="167">
        <f t="shared" si="70"/>
        <v>2140</v>
      </c>
      <c r="AJ116" s="167">
        <f t="shared" si="70"/>
        <v>0</v>
      </c>
      <c r="AK116" s="167">
        <f t="shared" si="70"/>
        <v>2140</v>
      </c>
      <c r="AL116" s="167">
        <f t="shared" si="70"/>
        <v>2140</v>
      </c>
      <c r="AM116" s="167">
        <f t="shared" si="70"/>
        <v>0</v>
      </c>
      <c r="AN116" s="167">
        <f t="shared" si="70"/>
        <v>2140</v>
      </c>
      <c r="AO116" s="167">
        <f t="shared" si="70"/>
        <v>0</v>
      </c>
      <c r="AP116" s="167">
        <f t="shared" si="70"/>
        <v>2140</v>
      </c>
      <c r="AQ116" s="167">
        <f t="shared" si="70"/>
        <v>0</v>
      </c>
      <c r="AR116" s="167">
        <f t="shared" si="70"/>
        <v>2140</v>
      </c>
      <c r="AS116" s="167">
        <f t="shared" si="70"/>
        <v>0</v>
      </c>
      <c r="AT116" s="167">
        <f t="shared" si="70"/>
        <v>2140</v>
      </c>
      <c r="AU116" s="167">
        <f t="shared" si="70"/>
        <v>0</v>
      </c>
      <c r="AV116" s="167">
        <f t="shared" si="70"/>
        <v>2140</v>
      </c>
      <c r="AW116" s="168"/>
    </row>
    <row r="117" spans="1:49" ht="31.5" hidden="1" outlineLevel="7" x14ac:dyDescent="0.2">
      <c r="A117" s="170" t="s">
        <v>35</v>
      </c>
      <c r="B117" s="170" t="s">
        <v>15</v>
      </c>
      <c r="C117" s="170" t="s">
        <v>90</v>
      </c>
      <c r="D117" s="170" t="s">
        <v>11</v>
      </c>
      <c r="E117" s="171" t="s">
        <v>12</v>
      </c>
      <c r="F117" s="172">
        <v>50</v>
      </c>
      <c r="G117" s="172"/>
      <c r="H117" s="172">
        <f>SUM(F117:G117)</f>
        <v>50</v>
      </c>
      <c r="I117" s="172"/>
      <c r="J117" s="172"/>
      <c r="K117" s="172"/>
      <c r="L117" s="172">
        <f>SUM(H117:K117)</f>
        <v>50</v>
      </c>
      <c r="M117" s="172"/>
      <c r="N117" s="172">
        <f>SUM(L117:M117)</f>
        <v>50</v>
      </c>
      <c r="O117" s="172"/>
      <c r="P117" s="172"/>
      <c r="Q117" s="172">
        <f>SUM(N117:P117)</f>
        <v>50</v>
      </c>
      <c r="R117" s="172"/>
      <c r="S117" s="172">
        <f>SUM(Q117:R117)</f>
        <v>50</v>
      </c>
      <c r="T117" s="172"/>
      <c r="U117" s="172"/>
      <c r="V117" s="172"/>
      <c r="W117" s="172"/>
      <c r="X117" s="172">
        <f>SUM(S117:W117)</f>
        <v>50</v>
      </c>
      <c r="Y117" s="172">
        <v>40</v>
      </c>
      <c r="Z117" s="172"/>
      <c r="AA117" s="172">
        <f>SUM(Y117:Z117)</f>
        <v>40</v>
      </c>
      <c r="AB117" s="172"/>
      <c r="AC117" s="172">
        <f>SUM(AA117:AB117)</f>
        <v>40</v>
      </c>
      <c r="AD117" s="172"/>
      <c r="AE117" s="172">
        <f>SUM(AC117:AD117)</f>
        <v>40</v>
      </c>
      <c r="AF117" s="172"/>
      <c r="AG117" s="172">
        <f>SUM(AE117:AF117)</f>
        <v>40</v>
      </c>
      <c r="AH117" s="172"/>
      <c r="AI117" s="172">
        <f>SUM(AG117:AH117)</f>
        <v>40</v>
      </c>
      <c r="AJ117" s="172"/>
      <c r="AK117" s="172">
        <f>SUM(AI117:AJ117)</f>
        <v>40</v>
      </c>
      <c r="AL117" s="172">
        <v>40</v>
      </c>
      <c r="AM117" s="172"/>
      <c r="AN117" s="172">
        <f>SUM(AL117:AM117)</f>
        <v>40</v>
      </c>
      <c r="AO117" s="172"/>
      <c r="AP117" s="172">
        <f>SUM(AN117:AO117)</f>
        <v>40</v>
      </c>
      <c r="AQ117" s="172"/>
      <c r="AR117" s="172">
        <f>SUM(AP117:AQ117)</f>
        <v>40</v>
      </c>
      <c r="AS117" s="172"/>
      <c r="AT117" s="172">
        <f>SUM(AR117:AS117)</f>
        <v>40</v>
      </c>
      <c r="AU117" s="172"/>
      <c r="AV117" s="172">
        <f>SUM(AT117:AU117)</f>
        <v>40</v>
      </c>
      <c r="AW117" s="168"/>
    </row>
    <row r="118" spans="1:49" ht="31.5" hidden="1" outlineLevel="7" x14ac:dyDescent="0.2">
      <c r="A118" s="170" t="s">
        <v>35</v>
      </c>
      <c r="B118" s="170" t="s">
        <v>15</v>
      </c>
      <c r="C118" s="170" t="s">
        <v>90</v>
      </c>
      <c r="D118" s="170" t="s">
        <v>92</v>
      </c>
      <c r="E118" s="171" t="s">
        <v>93</v>
      </c>
      <c r="F118" s="172">
        <v>2375</v>
      </c>
      <c r="G118" s="172"/>
      <c r="H118" s="172">
        <f>SUM(F118:G118)</f>
        <v>2375</v>
      </c>
      <c r="I118" s="172"/>
      <c r="J118" s="172"/>
      <c r="K118" s="172"/>
      <c r="L118" s="172">
        <f>SUM(H118:K118)</f>
        <v>2375</v>
      </c>
      <c r="M118" s="172"/>
      <c r="N118" s="172">
        <f>SUM(L118:M118)</f>
        <v>2375</v>
      </c>
      <c r="O118" s="172"/>
      <c r="P118" s="172"/>
      <c r="Q118" s="172">
        <f>SUM(N118:P118)</f>
        <v>2375</v>
      </c>
      <c r="R118" s="172">
        <v>122.87629</v>
      </c>
      <c r="S118" s="172">
        <f>SUM(Q118:R118)</f>
        <v>2497.8762900000002</v>
      </c>
      <c r="T118" s="172">
        <f>-100+100</f>
        <v>0</v>
      </c>
      <c r="U118" s="172">
        <f>-100+100</f>
        <v>0</v>
      </c>
      <c r="V118" s="172">
        <f>-100+100</f>
        <v>0</v>
      </c>
      <c r="W118" s="172">
        <f>-100+100</f>
        <v>0</v>
      </c>
      <c r="X118" s="172">
        <f>SUM(S118:W118)</f>
        <v>2497.8762900000002</v>
      </c>
      <c r="Y118" s="172">
        <v>2100</v>
      </c>
      <c r="Z118" s="172"/>
      <c r="AA118" s="172">
        <f>SUM(Y118:Z118)</f>
        <v>2100</v>
      </c>
      <c r="AB118" s="172"/>
      <c r="AC118" s="172">
        <f>SUM(AA118:AB118)</f>
        <v>2100</v>
      </c>
      <c r="AD118" s="172"/>
      <c r="AE118" s="172">
        <f>SUM(AC118:AD118)</f>
        <v>2100</v>
      </c>
      <c r="AF118" s="172"/>
      <c r="AG118" s="172">
        <f>SUM(AE118:AF118)</f>
        <v>2100</v>
      </c>
      <c r="AH118" s="172"/>
      <c r="AI118" s="172">
        <f>SUM(AG118:AH118)</f>
        <v>2100</v>
      </c>
      <c r="AJ118" s="172"/>
      <c r="AK118" s="172">
        <f>SUM(AI118:AJ118)</f>
        <v>2100</v>
      </c>
      <c r="AL118" s="172">
        <v>2100</v>
      </c>
      <c r="AM118" s="172"/>
      <c r="AN118" s="172">
        <f>SUM(AL118:AM118)</f>
        <v>2100</v>
      </c>
      <c r="AO118" s="172"/>
      <c r="AP118" s="172">
        <f>SUM(AN118:AO118)</f>
        <v>2100</v>
      </c>
      <c r="AQ118" s="172"/>
      <c r="AR118" s="172">
        <f>SUM(AP118:AQ118)</f>
        <v>2100</v>
      </c>
      <c r="AS118" s="172"/>
      <c r="AT118" s="172">
        <f>SUM(AR118:AS118)</f>
        <v>2100</v>
      </c>
      <c r="AU118" s="172"/>
      <c r="AV118" s="172">
        <f>SUM(AT118:AU118)</f>
        <v>2100</v>
      </c>
      <c r="AW118" s="168"/>
    </row>
    <row r="119" spans="1:49" s="164" customFormat="1" ht="31.5" hidden="1" outlineLevel="7" x14ac:dyDescent="0.2">
      <c r="A119" s="165" t="s">
        <v>35</v>
      </c>
      <c r="B119" s="165" t="s">
        <v>15</v>
      </c>
      <c r="C119" s="173" t="s">
        <v>643</v>
      </c>
      <c r="D119" s="165"/>
      <c r="E119" s="174" t="s">
        <v>739</v>
      </c>
      <c r="F119" s="167">
        <f t="shared" ref="F119:R119" si="71">F120</f>
        <v>0</v>
      </c>
      <c r="G119" s="167">
        <f t="shared" si="71"/>
        <v>1306</v>
      </c>
      <c r="H119" s="167">
        <f t="shared" si="71"/>
        <v>1306</v>
      </c>
      <c r="I119" s="167">
        <f t="shared" si="71"/>
        <v>0</v>
      </c>
      <c r="J119" s="167">
        <f t="shared" si="71"/>
        <v>0</v>
      </c>
      <c r="K119" s="167">
        <f t="shared" si="71"/>
        <v>-120.08095</v>
      </c>
      <c r="L119" s="167">
        <f t="shared" si="71"/>
        <v>1185.91905</v>
      </c>
      <c r="M119" s="167">
        <f t="shared" si="71"/>
        <v>-621.49476000000004</v>
      </c>
      <c r="N119" s="167">
        <f t="shared" si="71"/>
        <v>564.42428999999993</v>
      </c>
      <c r="O119" s="167">
        <f t="shared" si="71"/>
        <v>0</v>
      </c>
      <c r="P119" s="167">
        <f t="shared" si="71"/>
        <v>0</v>
      </c>
      <c r="Q119" s="167">
        <f t="shared" si="71"/>
        <v>564.42428999999993</v>
      </c>
      <c r="R119" s="167">
        <f t="shared" si="71"/>
        <v>-564.42429000000004</v>
      </c>
      <c r="S119" s="167"/>
      <c r="T119" s="167">
        <f t="shared" ref="T119:AV119" si="72">T120</f>
        <v>0</v>
      </c>
      <c r="U119" s="167">
        <f t="shared" si="72"/>
        <v>0</v>
      </c>
      <c r="V119" s="167">
        <f t="shared" si="72"/>
        <v>0</v>
      </c>
      <c r="W119" s="167">
        <f t="shared" si="72"/>
        <v>0</v>
      </c>
      <c r="X119" s="167">
        <f t="shared" si="72"/>
        <v>0</v>
      </c>
      <c r="Y119" s="167">
        <f t="shared" si="72"/>
        <v>0</v>
      </c>
      <c r="Z119" s="167">
        <f t="shared" si="72"/>
        <v>1306</v>
      </c>
      <c r="AA119" s="167">
        <f t="shared" si="72"/>
        <v>1306</v>
      </c>
      <c r="AB119" s="167">
        <f t="shared" si="72"/>
        <v>0</v>
      </c>
      <c r="AC119" s="167">
        <f t="shared" si="72"/>
        <v>1306</v>
      </c>
      <c r="AD119" s="167">
        <f t="shared" si="72"/>
        <v>0</v>
      </c>
      <c r="AE119" s="167">
        <f t="shared" si="72"/>
        <v>1306</v>
      </c>
      <c r="AF119" s="167">
        <f t="shared" si="72"/>
        <v>0</v>
      </c>
      <c r="AG119" s="167">
        <f t="shared" si="72"/>
        <v>1306</v>
      </c>
      <c r="AH119" s="167">
        <f t="shared" si="72"/>
        <v>0</v>
      </c>
      <c r="AI119" s="167">
        <f t="shared" si="72"/>
        <v>1306</v>
      </c>
      <c r="AJ119" s="167">
        <f t="shared" si="72"/>
        <v>0</v>
      </c>
      <c r="AK119" s="167">
        <f t="shared" si="72"/>
        <v>1306</v>
      </c>
      <c r="AL119" s="167">
        <f t="shared" si="72"/>
        <v>0</v>
      </c>
      <c r="AM119" s="167">
        <f t="shared" si="72"/>
        <v>1100</v>
      </c>
      <c r="AN119" s="167">
        <f t="shared" si="72"/>
        <v>1100</v>
      </c>
      <c r="AO119" s="167">
        <f t="shared" si="72"/>
        <v>0</v>
      </c>
      <c r="AP119" s="167">
        <f t="shared" si="72"/>
        <v>1100</v>
      </c>
      <c r="AQ119" s="167">
        <f t="shared" si="72"/>
        <v>0</v>
      </c>
      <c r="AR119" s="167">
        <f t="shared" si="72"/>
        <v>1100</v>
      </c>
      <c r="AS119" s="167">
        <f t="shared" si="72"/>
        <v>0</v>
      </c>
      <c r="AT119" s="167">
        <f t="shared" si="72"/>
        <v>1100</v>
      </c>
      <c r="AU119" s="167">
        <f t="shared" si="72"/>
        <v>0</v>
      </c>
      <c r="AV119" s="167">
        <f t="shared" si="72"/>
        <v>1100</v>
      </c>
      <c r="AW119" s="168"/>
    </row>
    <row r="120" spans="1:49" ht="31.5" hidden="1" outlineLevel="7" x14ac:dyDescent="0.2">
      <c r="A120" s="170" t="s">
        <v>35</v>
      </c>
      <c r="B120" s="170" t="s">
        <v>15</v>
      </c>
      <c r="C120" s="175" t="s">
        <v>643</v>
      </c>
      <c r="D120" s="170" t="s">
        <v>92</v>
      </c>
      <c r="E120" s="171" t="s">
        <v>93</v>
      </c>
      <c r="F120" s="172"/>
      <c r="G120" s="172">
        <v>1306</v>
      </c>
      <c r="H120" s="172">
        <f>SUM(F120:G120)</f>
        <v>1306</v>
      </c>
      <c r="I120" s="172"/>
      <c r="J120" s="172"/>
      <c r="K120" s="172">
        <v>-120.08095</v>
      </c>
      <c r="L120" s="172">
        <f>SUM(H120:K120)</f>
        <v>1185.91905</v>
      </c>
      <c r="M120" s="172">
        <f>-399.972-221.52276</f>
        <v>-621.49476000000004</v>
      </c>
      <c r="N120" s="172">
        <f>SUM(L120:M120)</f>
        <v>564.42428999999993</v>
      </c>
      <c r="O120" s="172"/>
      <c r="P120" s="172"/>
      <c r="Q120" s="172">
        <f>SUM(N120:P120)</f>
        <v>564.42428999999993</v>
      </c>
      <c r="R120" s="172">
        <v>-564.42429000000004</v>
      </c>
      <c r="S120" s="172"/>
      <c r="T120" s="172"/>
      <c r="U120" s="172"/>
      <c r="V120" s="172"/>
      <c r="W120" s="172"/>
      <c r="X120" s="172">
        <f>SUM(S120:W120)</f>
        <v>0</v>
      </c>
      <c r="Y120" s="172"/>
      <c r="Z120" s="172">
        <v>1306</v>
      </c>
      <c r="AA120" s="172">
        <f>SUM(Y120:Z120)</f>
        <v>1306</v>
      </c>
      <c r="AB120" s="172"/>
      <c r="AC120" s="172">
        <f>SUM(AA120:AB120)</f>
        <v>1306</v>
      </c>
      <c r="AD120" s="172"/>
      <c r="AE120" s="172">
        <f>SUM(AC120:AD120)</f>
        <v>1306</v>
      </c>
      <c r="AF120" s="172"/>
      <c r="AG120" s="172">
        <f>SUM(AE120:AF120)</f>
        <v>1306</v>
      </c>
      <c r="AH120" s="172"/>
      <c r="AI120" s="172">
        <f>SUM(AG120:AH120)</f>
        <v>1306</v>
      </c>
      <c r="AJ120" s="172"/>
      <c r="AK120" s="172">
        <f>SUM(AI120:AJ120)</f>
        <v>1306</v>
      </c>
      <c r="AL120" s="172"/>
      <c r="AM120" s="172">
        <v>1100</v>
      </c>
      <c r="AN120" s="172">
        <f>SUM(AL120:AM120)</f>
        <v>1100</v>
      </c>
      <c r="AO120" s="172"/>
      <c r="AP120" s="172">
        <f>SUM(AN120:AO120)</f>
        <v>1100</v>
      </c>
      <c r="AQ120" s="172"/>
      <c r="AR120" s="172">
        <f>SUM(AP120:AQ120)</f>
        <v>1100</v>
      </c>
      <c r="AS120" s="172"/>
      <c r="AT120" s="172">
        <f>SUM(AR120:AS120)</f>
        <v>1100</v>
      </c>
      <c r="AU120" s="172"/>
      <c r="AV120" s="172">
        <f>SUM(AT120:AU120)</f>
        <v>1100</v>
      </c>
      <c r="AW120" s="168"/>
    </row>
    <row r="121" spans="1:49" ht="31.5" hidden="1" outlineLevel="3" x14ac:dyDescent="0.2">
      <c r="A121" s="165" t="s">
        <v>35</v>
      </c>
      <c r="B121" s="165" t="s">
        <v>15</v>
      </c>
      <c r="C121" s="165" t="s">
        <v>94</v>
      </c>
      <c r="D121" s="165"/>
      <c r="E121" s="166" t="s">
        <v>95</v>
      </c>
      <c r="F121" s="167">
        <f t="shared" ref="F121:U123" si="73">F122</f>
        <v>274.80099999999999</v>
      </c>
      <c r="G121" s="167">
        <f t="shared" si="73"/>
        <v>0</v>
      </c>
      <c r="H121" s="167">
        <f t="shared" si="73"/>
        <v>274.80099999999999</v>
      </c>
      <c r="I121" s="167">
        <f t="shared" si="73"/>
        <v>0</v>
      </c>
      <c r="J121" s="167">
        <f t="shared" si="73"/>
        <v>0</v>
      </c>
      <c r="K121" s="167">
        <f t="shared" si="73"/>
        <v>0</v>
      </c>
      <c r="L121" s="167">
        <f t="shared" si="73"/>
        <v>274.80099999999999</v>
      </c>
      <c r="M121" s="167">
        <f t="shared" si="73"/>
        <v>0</v>
      </c>
      <c r="N121" s="167">
        <f t="shared" si="73"/>
        <v>274.80099999999999</v>
      </c>
      <c r="O121" s="167">
        <f t="shared" si="73"/>
        <v>0</v>
      </c>
      <c r="P121" s="167">
        <f t="shared" si="73"/>
        <v>0</v>
      </c>
      <c r="Q121" s="167">
        <f t="shared" si="73"/>
        <v>274.80099999999999</v>
      </c>
      <c r="R121" s="167">
        <f t="shared" si="73"/>
        <v>0</v>
      </c>
      <c r="S121" s="167">
        <f t="shared" si="73"/>
        <v>274.80099999999999</v>
      </c>
      <c r="T121" s="167">
        <f t="shared" si="73"/>
        <v>0</v>
      </c>
      <c r="U121" s="167">
        <f t="shared" si="73"/>
        <v>0</v>
      </c>
      <c r="V121" s="167">
        <f t="shared" ref="V121:AK123" si="74">V122</f>
        <v>0</v>
      </c>
      <c r="W121" s="167">
        <f t="shared" si="74"/>
        <v>0</v>
      </c>
      <c r="X121" s="167">
        <f t="shared" si="74"/>
        <v>274.80099999999999</v>
      </c>
      <c r="Y121" s="167">
        <f t="shared" si="74"/>
        <v>155.69999999999999</v>
      </c>
      <c r="Z121" s="167">
        <f t="shared" si="74"/>
        <v>0</v>
      </c>
      <c r="AA121" s="167">
        <f t="shared" si="74"/>
        <v>155.69999999999999</v>
      </c>
      <c r="AB121" s="167">
        <f t="shared" si="74"/>
        <v>0</v>
      </c>
      <c r="AC121" s="167">
        <f t="shared" si="74"/>
        <v>155.69999999999999</v>
      </c>
      <c r="AD121" s="167">
        <f t="shared" si="74"/>
        <v>0</v>
      </c>
      <c r="AE121" s="167">
        <f t="shared" si="74"/>
        <v>155.69999999999999</v>
      </c>
      <c r="AF121" s="167">
        <f t="shared" si="74"/>
        <v>0</v>
      </c>
      <c r="AG121" s="167">
        <f t="shared" si="74"/>
        <v>155.69999999999999</v>
      </c>
      <c r="AH121" s="167">
        <f t="shared" si="74"/>
        <v>0</v>
      </c>
      <c r="AI121" s="167">
        <f t="shared" si="74"/>
        <v>155.69999999999999</v>
      </c>
      <c r="AJ121" s="167">
        <f t="shared" si="74"/>
        <v>0</v>
      </c>
      <c r="AK121" s="167">
        <f t="shared" si="74"/>
        <v>155.69999999999999</v>
      </c>
      <c r="AL121" s="167">
        <f t="shared" ref="AL121:AV123" si="75">AL122</f>
        <v>155.69999999999999</v>
      </c>
      <c r="AM121" s="167">
        <f t="shared" si="75"/>
        <v>0</v>
      </c>
      <c r="AN121" s="167">
        <f t="shared" si="75"/>
        <v>155.69999999999999</v>
      </c>
      <c r="AO121" s="167">
        <f t="shared" si="75"/>
        <v>0</v>
      </c>
      <c r="AP121" s="167">
        <f t="shared" si="75"/>
        <v>155.69999999999999</v>
      </c>
      <c r="AQ121" s="167">
        <f t="shared" si="75"/>
        <v>0</v>
      </c>
      <c r="AR121" s="167">
        <f t="shared" si="75"/>
        <v>155.69999999999999</v>
      </c>
      <c r="AS121" s="167">
        <f t="shared" si="75"/>
        <v>0</v>
      </c>
      <c r="AT121" s="167">
        <f t="shared" si="75"/>
        <v>155.69999999999999</v>
      </c>
      <c r="AU121" s="167">
        <f t="shared" si="75"/>
        <v>0</v>
      </c>
      <c r="AV121" s="167">
        <f t="shared" si="75"/>
        <v>155.69999999999999</v>
      </c>
      <c r="AW121" s="168"/>
    </row>
    <row r="122" spans="1:49" ht="47.25" hidden="1" outlineLevel="4" x14ac:dyDescent="0.2">
      <c r="A122" s="165" t="s">
        <v>35</v>
      </c>
      <c r="B122" s="165" t="s">
        <v>15</v>
      </c>
      <c r="C122" s="165" t="s">
        <v>96</v>
      </c>
      <c r="D122" s="165"/>
      <c r="E122" s="166" t="s">
        <v>97</v>
      </c>
      <c r="F122" s="167">
        <f t="shared" si="73"/>
        <v>274.80099999999999</v>
      </c>
      <c r="G122" s="167">
        <f t="shared" si="73"/>
        <v>0</v>
      </c>
      <c r="H122" s="167">
        <f t="shared" si="73"/>
        <v>274.80099999999999</v>
      </c>
      <c r="I122" s="167">
        <f t="shared" si="73"/>
        <v>0</v>
      </c>
      <c r="J122" s="167">
        <f t="shared" si="73"/>
        <v>0</v>
      </c>
      <c r="K122" s="167">
        <f t="shared" si="73"/>
        <v>0</v>
      </c>
      <c r="L122" s="167">
        <f t="shared" si="73"/>
        <v>274.80099999999999</v>
      </c>
      <c r="M122" s="167">
        <f t="shared" si="73"/>
        <v>0</v>
      </c>
      <c r="N122" s="167">
        <f t="shared" si="73"/>
        <v>274.80099999999999</v>
      </c>
      <c r="O122" s="167">
        <f t="shared" si="73"/>
        <v>0</v>
      </c>
      <c r="P122" s="167">
        <f t="shared" si="73"/>
        <v>0</v>
      </c>
      <c r="Q122" s="167">
        <f t="shared" si="73"/>
        <v>274.80099999999999</v>
      </c>
      <c r="R122" s="167">
        <f t="shared" si="73"/>
        <v>0</v>
      </c>
      <c r="S122" s="167">
        <f t="shared" si="73"/>
        <v>274.80099999999999</v>
      </c>
      <c r="T122" s="167">
        <f t="shared" si="73"/>
        <v>0</v>
      </c>
      <c r="U122" s="167">
        <f t="shared" si="73"/>
        <v>0</v>
      </c>
      <c r="V122" s="167">
        <f t="shared" si="74"/>
        <v>0</v>
      </c>
      <c r="W122" s="167">
        <f t="shared" si="74"/>
        <v>0</v>
      </c>
      <c r="X122" s="167">
        <f t="shared" si="74"/>
        <v>274.80099999999999</v>
      </c>
      <c r="Y122" s="167">
        <f t="shared" si="74"/>
        <v>155.69999999999999</v>
      </c>
      <c r="Z122" s="167">
        <f t="shared" si="74"/>
        <v>0</v>
      </c>
      <c r="AA122" s="167">
        <f t="shared" si="74"/>
        <v>155.69999999999999</v>
      </c>
      <c r="AB122" s="167">
        <f t="shared" si="74"/>
        <v>0</v>
      </c>
      <c r="AC122" s="167">
        <f t="shared" si="74"/>
        <v>155.69999999999999</v>
      </c>
      <c r="AD122" s="167">
        <f t="shared" si="74"/>
        <v>0</v>
      </c>
      <c r="AE122" s="167">
        <f t="shared" si="74"/>
        <v>155.69999999999999</v>
      </c>
      <c r="AF122" s="167">
        <f t="shared" si="74"/>
        <v>0</v>
      </c>
      <c r="AG122" s="167">
        <f t="shared" si="74"/>
        <v>155.69999999999999</v>
      </c>
      <c r="AH122" s="167">
        <f t="shared" si="74"/>
        <v>0</v>
      </c>
      <c r="AI122" s="167">
        <f t="shared" si="74"/>
        <v>155.69999999999999</v>
      </c>
      <c r="AJ122" s="167">
        <f t="shared" si="74"/>
        <v>0</v>
      </c>
      <c r="AK122" s="167">
        <f t="shared" si="74"/>
        <v>155.69999999999999</v>
      </c>
      <c r="AL122" s="167">
        <f t="shared" si="75"/>
        <v>155.69999999999999</v>
      </c>
      <c r="AM122" s="167">
        <f t="shared" si="75"/>
        <v>0</v>
      </c>
      <c r="AN122" s="167">
        <f t="shared" si="75"/>
        <v>155.69999999999999</v>
      </c>
      <c r="AO122" s="167">
        <f t="shared" si="75"/>
        <v>0</v>
      </c>
      <c r="AP122" s="167">
        <f t="shared" si="75"/>
        <v>155.69999999999999</v>
      </c>
      <c r="AQ122" s="167">
        <f t="shared" si="75"/>
        <v>0</v>
      </c>
      <c r="AR122" s="167">
        <f t="shared" si="75"/>
        <v>155.69999999999999</v>
      </c>
      <c r="AS122" s="167">
        <f t="shared" si="75"/>
        <v>0</v>
      </c>
      <c r="AT122" s="167">
        <f t="shared" si="75"/>
        <v>155.69999999999999</v>
      </c>
      <c r="AU122" s="167">
        <f t="shared" si="75"/>
        <v>0</v>
      </c>
      <c r="AV122" s="167">
        <f t="shared" si="75"/>
        <v>155.69999999999999</v>
      </c>
      <c r="AW122" s="168"/>
    </row>
    <row r="123" spans="1:49" ht="31.5" hidden="1" outlineLevel="5" x14ac:dyDescent="0.2">
      <c r="A123" s="165" t="s">
        <v>35</v>
      </c>
      <c r="B123" s="165" t="s">
        <v>15</v>
      </c>
      <c r="C123" s="165" t="s">
        <v>610</v>
      </c>
      <c r="D123" s="165"/>
      <c r="E123" s="166" t="s">
        <v>611</v>
      </c>
      <c r="F123" s="167">
        <f t="shared" si="73"/>
        <v>274.80099999999999</v>
      </c>
      <c r="G123" s="167">
        <f t="shared" si="73"/>
        <v>0</v>
      </c>
      <c r="H123" s="167">
        <f t="shared" si="73"/>
        <v>274.80099999999999</v>
      </c>
      <c r="I123" s="167">
        <f t="shared" si="73"/>
        <v>0</v>
      </c>
      <c r="J123" s="167">
        <f t="shared" si="73"/>
        <v>0</v>
      </c>
      <c r="K123" s="167">
        <f t="shared" si="73"/>
        <v>0</v>
      </c>
      <c r="L123" s="167">
        <f t="shared" si="73"/>
        <v>274.80099999999999</v>
      </c>
      <c r="M123" s="167">
        <f t="shared" si="73"/>
        <v>0</v>
      </c>
      <c r="N123" s="167">
        <f t="shared" si="73"/>
        <v>274.80099999999999</v>
      </c>
      <c r="O123" s="167">
        <f t="shared" si="73"/>
        <v>0</v>
      </c>
      <c r="P123" s="167">
        <f t="shared" si="73"/>
        <v>0</v>
      </c>
      <c r="Q123" s="167">
        <f t="shared" si="73"/>
        <v>274.80099999999999</v>
      </c>
      <c r="R123" s="167">
        <f t="shared" si="73"/>
        <v>0</v>
      </c>
      <c r="S123" s="167">
        <f t="shared" si="73"/>
        <v>274.80099999999999</v>
      </c>
      <c r="T123" s="167">
        <f t="shared" si="73"/>
        <v>0</v>
      </c>
      <c r="U123" s="167">
        <f t="shared" si="73"/>
        <v>0</v>
      </c>
      <c r="V123" s="167">
        <f t="shared" si="74"/>
        <v>0</v>
      </c>
      <c r="W123" s="167">
        <f t="shared" si="74"/>
        <v>0</v>
      </c>
      <c r="X123" s="167">
        <f t="shared" si="74"/>
        <v>274.80099999999999</v>
      </c>
      <c r="Y123" s="167">
        <f t="shared" si="74"/>
        <v>155.69999999999999</v>
      </c>
      <c r="Z123" s="167">
        <f t="shared" si="74"/>
        <v>0</v>
      </c>
      <c r="AA123" s="167">
        <f t="shared" si="74"/>
        <v>155.69999999999999</v>
      </c>
      <c r="AB123" s="167">
        <f t="shared" si="74"/>
        <v>0</v>
      </c>
      <c r="AC123" s="167">
        <f t="shared" si="74"/>
        <v>155.69999999999999</v>
      </c>
      <c r="AD123" s="167">
        <f t="shared" si="74"/>
        <v>0</v>
      </c>
      <c r="AE123" s="167">
        <f t="shared" si="74"/>
        <v>155.69999999999999</v>
      </c>
      <c r="AF123" s="167">
        <f t="shared" si="74"/>
        <v>0</v>
      </c>
      <c r="AG123" s="167">
        <f t="shared" si="74"/>
        <v>155.69999999999999</v>
      </c>
      <c r="AH123" s="167">
        <f t="shared" si="74"/>
        <v>0</v>
      </c>
      <c r="AI123" s="167">
        <f t="shared" si="74"/>
        <v>155.69999999999999</v>
      </c>
      <c r="AJ123" s="167">
        <f t="shared" si="74"/>
        <v>0</v>
      </c>
      <c r="AK123" s="167">
        <f t="shared" si="74"/>
        <v>155.69999999999999</v>
      </c>
      <c r="AL123" s="167">
        <f t="shared" si="75"/>
        <v>155.69999999999999</v>
      </c>
      <c r="AM123" s="167">
        <f t="shared" si="75"/>
        <v>0</v>
      </c>
      <c r="AN123" s="167">
        <f t="shared" si="75"/>
        <v>155.69999999999999</v>
      </c>
      <c r="AO123" s="167">
        <f t="shared" si="75"/>
        <v>0</v>
      </c>
      <c r="AP123" s="167">
        <f t="shared" si="75"/>
        <v>155.69999999999999</v>
      </c>
      <c r="AQ123" s="167">
        <f t="shared" si="75"/>
        <v>0</v>
      </c>
      <c r="AR123" s="167">
        <f t="shared" si="75"/>
        <v>155.69999999999999</v>
      </c>
      <c r="AS123" s="167">
        <f t="shared" si="75"/>
        <v>0</v>
      </c>
      <c r="AT123" s="167">
        <f t="shared" si="75"/>
        <v>155.69999999999999</v>
      </c>
      <c r="AU123" s="167">
        <f t="shared" si="75"/>
        <v>0</v>
      </c>
      <c r="AV123" s="167">
        <f t="shared" si="75"/>
        <v>155.69999999999999</v>
      </c>
      <c r="AW123" s="168"/>
    </row>
    <row r="124" spans="1:49" ht="31.5" hidden="1" outlineLevel="7" x14ac:dyDescent="0.2">
      <c r="A124" s="170" t="s">
        <v>35</v>
      </c>
      <c r="B124" s="170" t="s">
        <v>15</v>
      </c>
      <c r="C124" s="170" t="s">
        <v>610</v>
      </c>
      <c r="D124" s="170" t="s">
        <v>92</v>
      </c>
      <c r="E124" s="171" t="s">
        <v>93</v>
      </c>
      <c r="F124" s="177">
        <v>274.80099999999999</v>
      </c>
      <c r="G124" s="172"/>
      <c r="H124" s="172">
        <f>SUM(F124:G124)</f>
        <v>274.80099999999999</v>
      </c>
      <c r="I124" s="172"/>
      <c r="J124" s="172"/>
      <c r="K124" s="172"/>
      <c r="L124" s="172">
        <f>SUM(H124:K124)</f>
        <v>274.80099999999999</v>
      </c>
      <c r="M124" s="172"/>
      <c r="N124" s="172">
        <f>SUM(L124:M124)</f>
        <v>274.80099999999999</v>
      </c>
      <c r="O124" s="172"/>
      <c r="P124" s="172"/>
      <c r="Q124" s="172">
        <f>SUM(N124:P124)</f>
        <v>274.80099999999999</v>
      </c>
      <c r="R124" s="172"/>
      <c r="S124" s="172">
        <f>SUM(Q124:R124)</f>
        <v>274.80099999999999</v>
      </c>
      <c r="T124" s="172"/>
      <c r="U124" s="172"/>
      <c r="V124" s="172"/>
      <c r="W124" s="172"/>
      <c r="X124" s="172">
        <f>SUM(S124:W124)</f>
        <v>274.80099999999999</v>
      </c>
      <c r="Y124" s="172">
        <v>155.69999999999999</v>
      </c>
      <c r="Z124" s="172"/>
      <c r="AA124" s="172">
        <f>SUM(Y124:Z124)</f>
        <v>155.69999999999999</v>
      </c>
      <c r="AB124" s="172"/>
      <c r="AC124" s="172">
        <f>SUM(AA124:AB124)</f>
        <v>155.69999999999999</v>
      </c>
      <c r="AD124" s="172"/>
      <c r="AE124" s="172">
        <f>SUM(AC124:AD124)</f>
        <v>155.69999999999999</v>
      </c>
      <c r="AF124" s="172"/>
      <c r="AG124" s="172">
        <f>SUM(AE124:AF124)</f>
        <v>155.69999999999999</v>
      </c>
      <c r="AH124" s="172"/>
      <c r="AI124" s="172">
        <f>SUM(AG124:AH124)</f>
        <v>155.69999999999999</v>
      </c>
      <c r="AJ124" s="172"/>
      <c r="AK124" s="172">
        <f>SUM(AI124:AJ124)</f>
        <v>155.69999999999999</v>
      </c>
      <c r="AL124" s="172">
        <v>155.69999999999999</v>
      </c>
      <c r="AM124" s="172"/>
      <c r="AN124" s="172">
        <f>SUM(AL124:AM124)</f>
        <v>155.69999999999999</v>
      </c>
      <c r="AO124" s="172"/>
      <c r="AP124" s="172">
        <f>SUM(AN124:AO124)</f>
        <v>155.69999999999999</v>
      </c>
      <c r="AQ124" s="172"/>
      <c r="AR124" s="172">
        <f>SUM(AP124:AQ124)</f>
        <v>155.69999999999999</v>
      </c>
      <c r="AS124" s="172"/>
      <c r="AT124" s="172">
        <f>SUM(AR124:AS124)</f>
        <v>155.69999999999999</v>
      </c>
      <c r="AU124" s="172"/>
      <c r="AV124" s="172">
        <f>SUM(AT124:AU124)</f>
        <v>155.69999999999999</v>
      </c>
      <c r="AW124" s="168"/>
    </row>
    <row r="125" spans="1:49" ht="31.5" outlineLevel="2" collapsed="1" x14ac:dyDescent="0.2">
      <c r="A125" s="165" t="s">
        <v>35</v>
      </c>
      <c r="B125" s="165" t="s">
        <v>15</v>
      </c>
      <c r="C125" s="165" t="s">
        <v>52</v>
      </c>
      <c r="D125" s="165"/>
      <c r="E125" s="166" t="s">
        <v>53</v>
      </c>
      <c r="F125" s="167">
        <f t="shared" ref="F125:AV125" si="76">F126+F131</f>
        <v>73484.900000000009</v>
      </c>
      <c r="G125" s="167">
        <f t="shared" si="76"/>
        <v>8.1</v>
      </c>
      <c r="H125" s="167">
        <f t="shared" si="76"/>
        <v>73493</v>
      </c>
      <c r="I125" s="167">
        <f t="shared" si="76"/>
        <v>0</v>
      </c>
      <c r="J125" s="167">
        <f t="shared" si="76"/>
        <v>0</v>
      </c>
      <c r="K125" s="167">
        <f t="shared" si="76"/>
        <v>0</v>
      </c>
      <c r="L125" s="167">
        <f t="shared" si="76"/>
        <v>73493</v>
      </c>
      <c r="M125" s="167">
        <f t="shared" si="76"/>
        <v>3850</v>
      </c>
      <c r="N125" s="167">
        <f t="shared" si="76"/>
        <v>77343</v>
      </c>
      <c r="O125" s="167">
        <f t="shared" si="76"/>
        <v>16.3</v>
      </c>
      <c r="P125" s="167">
        <f t="shared" si="76"/>
        <v>0</v>
      </c>
      <c r="Q125" s="167">
        <f t="shared" si="76"/>
        <v>77359.3</v>
      </c>
      <c r="R125" s="167">
        <f t="shared" si="76"/>
        <v>-4362.6396699999996</v>
      </c>
      <c r="S125" s="167">
        <f t="shared" si="76"/>
        <v>72996.660329999984</v>
      </c>
      <c r="T125" s="167">
        <f t="shared" si="76"/>
        <v>0</v>
      </c>
      <c r="U125" s="167">
        <f t="shared" si="76"/>
        <v>0</v>
      </c>
      <c r="V125" s="167">
        <f t="shared" si="76"/>
        <v>0</v>
      </c>
      <c r="W125" s="167">
        <f t="shared" si="76"/>
        <v>70</v>
      </c>
      <c r="X125" s="167">
        <f t="shared" si="76"/>
        <v>73066.660329999984</v>
      </c>
      <c r="Y125" s="167">
        <f t="shared" si="76"/>
        <v>67447.700000000012</v>
      </c>
      <c r="Z125" s="167">
        <f t="shared" si="76"/>
        <v>32.5</v>
      </c>
      <c r="AA125" s="167">
        <f t="shared" si="76"/>
        <v>67480.200000000012</v>
      </c>
      <c r="AB125" s="167">
        <f t="shared" si="76"/>
        <v>0</v>
      </c>
      <c r="AC125" s="167">
        <f t="shared" si="76"/>
        <v>67480.200000000012</v>
      </c>
      <c r="AD125" s="167">
        <f t="shared" si="76"/>
        <v>0</v>
      </c>
      <c r="AE125" s="167">
        <f t="shared" si="76"/>
        <v>67480.200000000012</v>
      </c>
      <c r="AF125" s="167">
        <f t="shared" si="76"/>
        <v>0</v>
      </c>
      <c r="AG125" s="167">
        <f t="shared" si="76"/>
        <v>67480.200000000012</v>
      </c>
      <c r="AH125" s="167">
        <f t="shared" si="76"/>
        <v>0</v>
      </c>
      <c r="AI125" s="167">
        <f t="shared" si="76"/>
        <v>67480.200000000012</v>
      </c>
      <c r="AJ125" s="167">
        <f t="shared" si="76"/>
        <v>0</v>
      </c>
      <c r="AK125" s="167">
        <f t="shared" si="76"/>
        <v>67480.200000000012</v>
      </c>
      <c r="AL125" s="167">
        <f t="shared" si="76"/>
        <v>69961.3</v>
      </c>
      <c r="AM125" s="167">
        <f t="shared" si="76"/>
        <v>32.5</v>
      </c>
      <c r="AN125" s="167">
        <f t="shared" si="76"/>
        <v>69993.8</v>
      </c>
      <c r="AO125" s="167">
        <f t="shared" si="76"/>
        <v>0</v>
      </c>
      <c r="AP125" s="167">
        <f t="shared" si="76"/>
        <v>69993.8</v>
      </c>
      <c r="AQ125" s="167">
        <f t="shared" si="76"/>
        <v>0</v>
      </c>
      <c r="AR125" s="167">
        <f t="shared" si="76"/>
        <v>69993.8</v>
      </c>
      <c r="AS125" s="167">
        <f t="shared" si="76"/>
        <v>0</v>
      </c>
      <c r="AT125" s="167">
        <f t="shared" si="76"/>
        <v>69993.8</v>
      </c>
      <c r="AU125" s="167">
        <f t="shared" si="76"/>
        <v>0</v>
      </c>
      <c r="AV125" s="167">
        <f t="shared" si="76"/>
        <v>69993.8</v>
      </c>
      <c r="AW125" s="168"/>
    </row>
    <row r="126" spans="1:49" ht="31.5" hidden="1" outlineLevel="3" x14ac:dyDescent="0.2">
      <c r="A126" s="165" t="s">
        <v>35</v>
      </c>
      <c r="B126" s="165" t="s">
        <v>15</v>
      </c>
      <c r="C126" s="165" t="s">
        <v>98</v>
      </c>
      <c r="D126" s="165"/>
      <c r="E126" s="166" t="s">
        <v>99</v>
      </c>
      <c r="F126" s="167">
        <f t="shared" ref="F126:U127" si="77">F127</f>
        <v>420.1</v>
      </c>
      <c r="G126" s="167">
        <f t="shared" si="77"/>
        <v>0</v>
      </c>
      <c r="H126" s="167">
        <f t="shared" si="77"/>
        <v>420.1</v>
      </c>
      <c r="I126" s="167">
        <f t="shared" si="77"/>
        <v>0</v>
      </c>
      <c r="J126" s="167">
        <f t="shared" si="77"/>
        <v>0</v>
      </c>
      <c r="K126" s="167">
        <f t="shared" si="77"/>
        <v>0</v>
      </c>
      <c r="L126" s="167">
        <f t="shared" si="77"/>
        <v>420.1</v>
      </c>
      <c r="M126" s="167">
        <f t="shared" si="77"/>
        <v>0</v>
      </c>
      <c r="N126" s="167">
        <f t="shared" si="77"/>
        <v>420.1</v>
      </c>
      <c r="O126" s="167">
        <f t="shared" si="77"/>
        <v>0</v>
      </c>
      <c r="P126" s="167">
        <f t="shared" si="77"/>
        <v>0</v>
      </c>
      <c r="Q126" s="167">
        <f t="shared" si="77"/>
        <v>420.1</v>
      </c>
      <c r="R126" s="167">
        <f t="shared" si="77"/>
        <v>91.3</v>
      </c>
      <c r="S126" s="167">
        <f t="shared" si="77"/>
        <v>511.4</v>
      </c>
      <c r="T126" s="167">
        <f t="shared" si="77"/>
        <v>0</v>
      </c>
      <c r="U126" s="167">
        <f t="shared" si="77"/>
        <v>0</v>
      </c>
      <c r="V126" s="167">
        <f t="shared" ref="V126:AK127" si="78">V127</f>
        <v>0</v>
      </c>
      <c r="W126" s="167">
        <f t="shared" si="78"/>
        <v>0</v>
      </c>
      <c r="X126" s="167">
        <f t="shared" si="78"/>
        <v>511.4</v>
      </c>
      <c r="Y126" s="167">
        <f t="shared" si="78"/>
        <v>420.1</v>
      </c>
      <c r="Z126" s="167">
        <f t="shared" si="78"/>
        <v>0</v>
      </c>
      <c r="AA126" s="167">
        <f t="shared" si="78"/>
        <v>420.1</v>
      </c>
      <c r="AB126" s="167">
        <f t="shared" si="78"/>
        <v>0</v>
      </c>
      <c r="AC126" s="167">
        <f t="shared" si="78"/>
        <v>420.1</v>
      </c>
      <c r="AD126" s="167">
        <f t="shared" si="78"/>
        <v>0</v>
      </c>
      <c r="AE126" s="167">
        <f t="shared" si="78"/>
        <v>420.1</v>
      </c>
      <c r="AF126" s="167">
        <f t="shared" si="78"/>
        <v>0</v>
      </c>
      <c r="AG126" s="167">
        <f t="shared" si="78"/>
        <v>420.1</v>
      </c>
      <c r="AH126" s="167">
        <f t="shared" si="78"/>
        <v>0</v>
      </c>
      <c r="AI126" s="167">
        <f t="shared" si="78"/>
        <v>420.1</v>
      </c>
      <c r="AJ126" s="167">
        <f t="shared" si="78"/>
        <v>0</v>
      </c>
      <c r="AK126" s="167">
        <f t="shared" si="78"/>
        <v>420.1</v>
      </c>
      <c r="AL126" s="167">
        <f t="shared" ref="AL126:AV127" si="79">AL127</f>
        <v>420.1</v>
      </c>
      <c r="AM126" s="167">
        <f t="shared" si="79"/>
        <v>0</v>
      </c>
      <c r="AN126" s="167">
        <f t="shared" si="79"/>
        <v>420.1</v>
      </c>
      <c r="AO126" s="167">
        <f t="shared" si="79"/>
        <v>0</v>
      </c>
      <c r="AP126" s="167">
        <f t="shared" si="79"/>
        <v>420.1</v>
      </c>
      <c r="AQ126" s="167">
        <f t="shared" si="79"/>
        <v>0</v>
      </c>
      <c r="AR126" s="167">
        <f t="shared" si="79"/>
        <v>420.1</v>
      </c>
      <c r="AS126" s="167">
        <f t="shared" si="79"/>
        <v>0</v>
      </c>
      <c r="AT126" s="167">
        <f t="shared" si="79"/>
        <v>420.1</v>
      </c>
      <c r="AU126" s="167">
        <f t="shared" si="79"/>
        <v>0</v>
      </c>
      <c r="AV126" s="167">
        <f t="shared" si="79"/>
        <v>420.1</v>
      </c>
      <c r="AW126" s="168"/>
    </row>
    <row r="127" spans="1:49" ht="49.5" hidden="1" customHeight="1" outlineLevel="4" x14ac:dyDescent="0.2">
      <c r="A127" s="165" t="s">
        <v>35</v>
      </c>
      <c r="B127" s="165" t="s">
        <v>15</v>
      </c>
      <c r="C127" s="165" t="s">
        <v>100</v>
      </c>
      <c r="D127" s="165"/>
      <c r="E127" s="166" t="s">
        <v>101</v>
      </c>
      <c r="F127" s="167">
        <f t="shared" si="77"/>
        <v>420.1</v>
      </c>
      <c r="G127" s="167">
        <f t="shared" si="77"/>
        <v>0</v>
      </c>
      <c r="H127" s="167">
        <f t="shared" si="77"/>
        <v>420.1</v>
      </c>
      <c r="I127" s="167">
        <f t="shared" si="77"/>
        <v>0</v>
      </c>
      <c r="J127" s="167">
        <f t="shared" si="77"/>
        <v>0</v>
      </c>
      <c r="K127" s="167">
        <f t="shared" si="77"/>
        <v>0</v>
      </c>
      <c r="L127" s="167">
        <f t="shared" si="77"/>
        <v>420.1</v>
      </c>
      <c r="M127" s="167">
        <f t="shared" si="77"/>
        <v>0</v>
      </c>
      <c r="N127" s="167">
        <f t="shared" si="77"/>
        <v>420.1</v>
      </c>
      <c r="O127" s="167">
        <f t="shared" si="77"/>
        <v>0</v>
      </c>
      <c r="P127" s="167">
        <f t="shared" si="77"/>
        <v>0</v>
      </c>
      <c r="Q127" s="167">
        <f t="shared" si="77"/>
        <v>420.1</v>
      </c>
      <c r="R127" s="167">
        <f t="shared" si="77"/>
        <v>91.3</v>
      </c>
      <c r="S127" s="167">
        <f t="shared" si="77"/>
        <v>511.4</v>
      </c>
      <c r="T127" s="167">
        <f t="shared" si="77"/>
        <v>0</v>
      </c>
      <c r="U127" s="167">
        <f t="shared" si="77"/>
        <v>0</v>
      </c>
      <c r="V127" s="167">
        <f t="shared" si="78"/>
        <v>0</v>
      </c>
      <c r="W127" s="167">
        <f t="shared" si="78"/>
        <v>0</v>
      </c>
      <c r="X127" s="167">
        <f t="shared" si="78"/>
        <v>511.4</v>
      </c>
      <c r="Y127" s="167">
        <f t="shared" si="78"/>
        <v>420.1</v>
      </c>
      <c r="Z127" s="167">
        <f t="shared" si="78"/>
        <v>0</v>
      </c>
      <c r="AA127" s="167">
        <f t="shared" si="78"/>
        <v>420.1</v>
      </c>
      <c r="AB127" s="167">
        <f t="shared" si="78"/>
        <v>0</v>
      </c>
      <c r="AC127" s="167">
        <f t="shared" si="78"/>
        <v>420.1</v>
      </c>
      <c r="AD127" s="167">
        <f t="shared" si="78"/>
        <v>0</v>
      </c>
      <c r="AE127" s="167">
        <f t="shared" si="78"/>
        <v>420.1</v>
      </c>
      <c r="AF127" s="167">
        <f t="shared" si="78"/>
        <v>0</v>
      </c>
      <c r="AG127" s="167">
        <f t="shared" si="78"/>
        <v>420.1</v>
      </c>
      <c r="AH127" s="167">
        <f t="shared" si="78"/>
        <v>0</v>
      </c>
      <c r="AI127" s="167">
        <f t="shared" si="78"/>
        <v>420.1</v>
      </c>
      <c r="AJ127" s="167">
        <f t="shared" si="78"/>
        <v>0</v>
      </c>
      <c r="AK127" s="167">
        <f t="shared" si="78"/>
        <v>420.1</v>
      </c>
      <c r="AL127" s="167">
        <f t="shared" si="79"/>
        <v>420.1</v>
      </c>
      <c r="AM127" s="167">
        <f t="shared" si="79"/>
        <v>0</v>
      </c>
      <c r="AN127" s="167">
        <f t="shared" si="79"/>
        <v>420.1</v>
      </c>
      <c r="AO127" s="167">
        <f t="shared" si="79"/>
        <v>0</v>
      </c>
      <c r="AP127" s="167">
        <f t="shared" si="79"/>
        <v>420.1</v>
      </c>
      <c r="AQ127" s="167">
        <f t="shared" si="79"/>
        <v>0</v>
      </c>
      <c r="AR127" s="167">
        <f t="shared" si="79"/>
        <v>420.1</v>
      </c>
      <c r="AS127" s="167">
        <f t="shared" si="79"/>
        <v>0</v>
      </c>
      <c r="AT127" s="167">
        <f t="shared" si="79"/>
        <v>420.1</v>
      </c>
      <c r="AU127" s="167">
        <f t="shared" si="79"/>
        <v>0</v>
      </c>
      <c r="AV127" s="167">
        <f t="shared" si="79"/>
        <v>420.1</v>
      </c>
      <c r="AW127" s="168"/>
    </row>
    <row r="128" spans="1:49" ht="19.5" hidden="1" customHeight="1" outlineLevel="5" x14ac:dyDescent="0.2">
      <c r="A128" s="165" t="s">
        <v>35</v>
      </c>
      <c r="B128" s="165" t="s">
        <v>15</v>
      </c>
      <c r="C128" s="165" t="s">
        <v>102</v>
      </c>
      <c r="D128" s="165"/>
      <c r="E128" s="166" t="s">
        <v>103</v>
      </c>
      <c r="F128" s="167">
        <f t="shared" ref="F128:AV128" si="80">F129+F130</f>
        <v>420.1</v>
      </c>
      <c r="G128" s="167">
        <f t="shared" si="80"/>
        <v>0</v>
      </c>
      <c r="H128" s="167">
        <f t="shared" si="80"/>
        <v>420.1</v>
      </c>
      <c r="I128" s="167">
        <f t="shared" si="80"/>
        <v>0</v>
      </c>
      <c r="J128" s="167">
        <f t="shared" si="80"/>
        <v>0</v>
      </c>
      <c r="K128" s="167">
        <f t="shared" si="80"/>
        <v>0</v>
      </c>
      <c r="L128" s="167">
        <f t="shared" si="80"/>
        <v>420.1</v>
      </c>
      <c r="M128" s="167">
        <f t="shared" si="80"/>
        <v>0</v>
      </c>
      <c r="N128" s="167">
        <f t="shared" si="80"/>
        <v>420.1</v>
      </c>
      <c r="O128" s="167">
        <f t="shared" si="80"/>
        <v>0</v>
      </c>
      <c r="P128" s="167">
        <f t="shared" si="80"/>
        <v>0</v>
      </c>
      <c r="Q128" s="167">
        <f t="shared" si="80"/>
        <v>420.1</v>
      </c>
      <c r="R128" s="167">
        <f t="shared" si="80"/>
        <v>91.3</v>
      </c>
      <c r="S128" s="167">
        <f t="shared" si="80"/>
        <v>511.4</v>
      </c>
      <c r="T128" s="167">
        <f t="shared" si="80"/>
        <v>0</v>
      </c>
      <c r="U128" s="167">
        <f t="shared" si="80"/>
        <v>0</v>
      </c>
      <c r="V128" s="167">
        <f t="shared" si="80"/>
        <v>0</v>
      </c>
      <c r="W128" s="167">
        <f t="shared" si="80"/>
        <v>0</v>
      </c>
      <c r="X128" s="167">
        <f t="shared" si="80"/>
        <v>511.4</v>
      </c>
      <c r="Y128" s="167">
        <f t="shared" si="80"/>
        <v>420.1</v>
      </c>
      <c r="Z128" s="167">
        <f t="shared" si="80"/>
        <v>0</v>
      </c>
      <c r="AA128" s="167">
        <f t="shared" si="80"/>
        <v>420.1</v>
      </c>
      <c r="AB128" s="167">
        <f t="shared" si="80"/>
        <v>0</v>
      </c>
      <c r="AC128" s="167">
        <f t="shared" si="80"/>
        <v>420.1</v>
      </c>
      <c r="AD128" s="167">
        <f t="shared" si="80"/>
        <v>0</v>
      </c>
      <c r="AE128" s="167">
        <f t="shared" si="80"/>
        <v>420.1</v>
      </c>
      <c r="AF128" s="167">
        <f t="shared" si="80"/>
        <v>0</v>
      </c>
      <c r="AG128" s="167">
        <f t="shared" si="80"/>
        <v>420.1</v>
      </c>
      <c r="AH128" s="167">
        <f t="shared" si="80"/>
        <v>0</v>
      </c>
      <c r="AI128" s="167">
        <f t="shared" si="80"/>
        <v>420.1</v>
      </c>
      <c r="AJ128" s="167">
        <f t="shared" si="80"/>
        <v>0</v>
      </c>
      <c r="AK128" s="167">
        <f t="shared" si="80"/>
        <v>420.1</v>
      </c>
      <c r="AL128" s="167">
        <f t="shared" si="80"/>
        <v>420.1</v>
      </c>
      <c r="AM128" s="167">
        <f t="shared" si="80"/>
        <v>0</v>
      </c>
      <c r="AN128" s="167">
        <f t="shared" si="80"/>
        <v>420.1</v>
      </c>
      <c r="AO128" s="167">
        <f t="shared" si="80"/>
        <v>0</v>
      </c>
      <c r="AP128" s="167">
        <f t="shared" si="80"/>
        <v>420.1</v>
      </c>
      <c r="AQ128" s="167">
        <f t="shared" si="80"/>
        <v>0</v>
      </c>
      <c r="AR128" s="167">
        <f t="shared" si="80"/>
        <v>420.1</v>
      </c>
      <c r="AS128" s="167">
        <f t="shared" si="80"/>
        <v>0</v>
      </c>
      <c r="AT128" s="167">
        <f t="shared" si="80"/>
        <v>420.1</v>
      </c>
      <c r="AU128" s="167">
        <f t="shared" si="80"/>
        <v>0</v>
      </c>
      <c r="AV128" s="167">
        <f t="shared" si="80"/>
        <v>420.1</v>
      </c>
      <c r="AW128" s="168"/>
    </row>
    <row r="129" spans="1:49" ht="47.25" hidden="1" outlineLevel="7" x14ac:dyDescent="0.2">
      <c r="A129" s="170" t="s">
        <v>35</v>
      </c>
      <c r="B129" s="170" t="s">
        <v>15</v>
      </c>
      <c r="C129" s="170" t="s">
        <v>102</v>
      </c>
      <c r="D129" s="170" t="s">
        <v>8</v>
      </c>
      <c r="E129" s="171" t="s">
        <v>9</v>
      </c>
      <c r="F129" s="172">
        <v>156.4</v>
      </c>
      <c r="G129" s="172"/>
      <c r="H129" s="172">
        <f>SUM(F129:G129)</f>
        <v>156.4</v>
      </c>
      <c r="I129" s="172"/>
      <c r="J129" s="172"/>
      <c r="K129" s="172"/>
      <c r="L129" s="172">
        <f>SUM(H129:K129)</f>
        <v>156.4</v>
      </c>
      <c r="M129" s="172"/>
      <c r="N129" s="172">
        <f>SUM(L129:M129)</f>
        <v>156.4</v>
      </c>
      <c r="O129" s="172"/>
      <c r="P129" s="172"/>
      <c r="Q129" s="172">
        <f>SUM(N129:P129)</f>
        <v>156.4</v>
      </c>
      <c r="R129" s="172"/>
      <c r="S129" s="172">
        <f>SUM(Q129:R129)</f>
        <v>156.4</v>
      </c>
      <c r="T129" s="172"/>
      <c r="U129" s="172"/>
      <c r="V129" s="172"/>
      <c r="W129" s="172"/>
      <c r="X129" s="172">
        <f>SUM(S129:W129)</f>
        <v>156.4</v>
      </c>
      <c r="Y129" s="172">
        <v>156.4</v>
      </c>
      <c r="Z129" s="172"/>
      <c r="AA129" s="172">
        <f>SUM(Y129:Z129)</f>
        <v>156.4</v>
      </c>
      <c r="AB129" s="172"/>
      <c r="AC129" s="172">
        <f>SUM(AA129:AB129)</f>
        <v>156.4</v>
      </c>
      <c r="AD129" s="172"/>
      <c r="AE129" s="172">
        <f>SUM(AC129:AD129)</f>
        <v>156.4</v>
      </c>
      <c r="AF129" s="172"/>
      <c r="AG129" s="172">
        <f>SUM(AE129:AF129)</f>
        <v>156.4</v>
      </c>
      <c r="AH129" s="172"/>
      <c r="AI129" s="172">
        <f>SUM(AG129:AH129)</f>
        <v>156.4</v>
      </c>
      <c r="AJ129" s="172"/>
      <c r="AK129" s="172">
        <f>SUM(AI129:AJ129)</f>
        <v>156.4</v>
      </c>
      <c r="AL129" s="172">
        <v>156.4</v>
      </c>
      <c r="AM129" s="172"/>
      <c r="AN129" s="172">
        <f>SUM(AL129:AM129)</f>
        <v>156.4</v>
      </c>
      <c r="AO129" s="172"/>
      <c r="AP129" s="172">
        <f>SUM(AN129:AO129)</f>
        <v>156.4</v>
      </c>
      <c r="AQ129" s="172"/>
      <c r="AR129" s="172">
        <f>SUM(AP129:AQ129)</f>
        <v>156.4</v>
      </c>
      <c r="AS129" s="172"/>
      <c r="AT129" s="172">
        <f>SUM(AR129:AS129)</f>
        <v>156.4</v>
      </c>
      <c r="AU129" s="172"/>
      <c r="AV129" s="172">
        <f>SUM(AT129:AU129)</f>
        <v>156.4</v>
      </c>
      <c r="AW129" s="168"/>
    </row>
    <row r="130" spans="1:49" ht="31.5" hidden="1" outlineLevel="7" x14ac:dyDescent="0.2">
      <c r="A130" s="170" t="s">
        <v>35</v>
      </c>
      <c r="B130" s="170" t="s">
        <v>15</v>
      </c>
      <c r="C130" s="170" t="s">
        <v>102</v>
      </c>
      <c r="D130" s="170" t="s">
        <v>11</v>
      </c>
      <c r="E130" s="171" t="s">
        <v>12</v>
      </c>
      <c r="F130" s="172">
        <v>263.7</v>
      </c>
      <c r="G130" s="172"/>
      <c r="H130" s="172">
        <f>SUM(F130:G130)</f>
        <v>263.7</v>
      </c>
      <c r="I130" s="172"/>
      <c r="J130" s="172"/>
      <c r="K130" s="172"/>
      <c r="L130" s="172">
        <f>SUM(H130:K130)</f>
        <v>263.7</v>
      </c>
      <c r="M130" s="172"/>
      <c r="N130" s="172">
        <f>SUM(L130:M130)</f>
        <v>263.7</v>
      </c>
      <c r="O130" s="172"/>
      <c r="P130" s="172"/>
      <c r="Q130" s="172">
        <f>SUM(N130:P130)</f>
        <v>263.7</v>
      </c>
      <c r="R130" s="172">
        <v>91.3</v>
      </c>
      <c r="S130" s="172">
        <f>SUM(Q130:R130)</f>
        <v>355</v>
      </c>
      <c r="T130" s="172"/>
      <c r="U130" s="172"/>
      <c r="V130" s="172"/>
      <c r="W130" s="172"/>
      <c r="X130" s="172">
        <f>SUM(S130:W130)</f>
        <v>355</v>
      </c>
      <c r="Y130" s="172">
        <v>263.7</v>
      </c>
      <c r="Z130" s="172"/>
      <c r="AA130" s="172">
        <f>SUM(Y130:Z130)</f>
        <v>263.7</v>
      </c>
      <c r="AB130" s="172"/>
      <c r="AC130" s="172">
        <f>SUM(AA130:AB130)</f>
        <v>263.7</v>
      </c>
      <c r="AD130" s="172"/>
      <c r="AE130" s="172">
        <f>SUM(AC130:AD130)</f>
        <v>263.7</v>
      </c>
      <c r="AF130" s="172"/>
      <c r="AG130" s="172">
        <f>SUM(AE130:AF130)</f>
        <v>263.7</v>
      </c>
      <c r="AH130" s="172"/>
      <c r="AI130" s="172">
        <f>SUM(AG130:AH130)</f>
        <v>263.7</v>
      </c>
      <c r="AJ130" s="172"/>
      <c r="AK130" s="172">
        <f>SUM(AI130:AJ130)</f>
        <v>263.7</v>
      </c>
      <c r="AL130" s="172">
        <v>263.7</v>
      </c>
      <c r="AM130" s="172"/>
      <c r="AN130" s="172">
        <f>SUM(AL130:AM130)</f>
        <v>263.7</v>
      </c>
      <c r="AO130" s="172"/>
      <c r="AP130" s="172">
        <f>SUM(AN130:AO130)</f>
        <v>263.7</v>
      </c>
      <c r="AQ130" s="172"/>
      <c r="AR130" s="172">
        <f>SUM(AP130:AQ130)</f>
        <v>263.7</v>
      </c>
      <c r="AS130" s="172"/>
      <c r="AT130" s="172">
        <f>SUM(AR130:AS130)</f>
        <v>263.7</v>
      </c>
      <c r="AU130" s="172"/>
      <c r="AV130" s="172">
        <f>SUM(AT130:AU130)</f>
        <v>263.7</v>
      </c>
      <c r="AW130" s="168"/>
    </row>
    <row r="131" spans="1:49" ht="47.25" outlineLevel="3" x14ac:dyDescent="0.2">
      <c r="A131" s="165" t="s">
        <v>35</v>
      </c>
      <c r="B131" s="165" t="s">
        <v>15</v>
      </c>
      <c r="C131" s="165" t="s">
        <v>54</v>
      </c>
      <c r="D131" s="165"/>
      <c r="E131" s="166" t="s">
        <v>55</v>
      </c>
      <c r="F131" s="167">
        <f t="shared" ref="F131:AV131" si="81">F132+F144</f>
        <v>73064.800000000003</v>
      </c>
      <c r="G131" s="167">
        <f t="shared" si="81"/>
        <v>8.1</v>
      </c>
      <c r="H131" s="167">
        <f t="shared" si="81"/>
        <v>73072.899999999994</v>
      </c>
      <c r="I131" s="167">
        <f t="shared" si="81"/>
        <v>0</v>
      </c>
      <c r="J131" s="167">
        <f t="shared" si="81"/>
        <v>0</v>
      </c>
      <c r="K131" s="167">
        <f t="shared" si="81"/>
        <v>0</v>
      </c>
      <c r="L131" s="167">
        <f t="shared" si="81"/>
        <v>73072.899999999994</v>
      </c>
      <c r="M131" s="167">
        <f t="shared" si="81"/>
        <v>3850</v>
      </c>
      <c r="N131" s="167">
        <f t="shared" si="81"/>
        <v>76922.899999999994</v>
      </c>
      <c r="O131" s="167">
        <f t="shared" si="81"/>
        <v>16.3</v>
      </c>
      <c r="P131" s="167">
        <f t="shared" si="81"/>
        <v>0</v>
      </c>
      <c r="Q131" s="167">
        <f t="shared" si="81"/>
        <v>76939.199999999997</v>
      </c>
      <c r="R131" s="167">
        <f t="shared" si="81"/>
        <v>-4453.9396699999998</v>
      </c>
      <c r="S131" s="167">
        <f t="shared" si="81"/>
        <v>72485.26032999999</v>
      </c>
      <c r="T131" s="167">
        <f t="shared" si="81"/>
        <v>0</v>
      </c>
      <c r="U131" s="167">
        <f t="shared" si="81"/>
        <v>0</v>
      </c>
      <c r="V131" s="167">
        <f t="shared" si="81"/>
        <v>0</v>
      </c>
      <c r="W131" s="167">
        <f t="shared" si="81"/>
        <v>70</v>
      </c>
      <c r="X131" s="167">
        <f t="shared" si="81"/>
        <v>72555.26032999999</v>
      </c>
      <c r="Y131" s="167">
        <f t="shared" si="81"/>
        <v>67027.600000000006</v>
      </c>
      <c r="Z131" s="167">
        <f t="shared" si="81"/>
        <v>32.5</v>
      </c>
      <c r="AA131" s="167">
        <f t="shared" si="81"/>
        <v>67060.100000000006</v>
      </c>
      <c r="AB131" s="167">
        <f t="shared" si="81"/>
        <v>0</v>
      </c>
      <c r="AC131" s="167">
        <f t="shared" si="81"/>
        <v>67060.100000000006</v>
      </c>
      <c r="AD131" s="167">
        <f t="shared" si="81"/>
        <v>0</v>
      </c>
      <c r="AE131" s="167">
        <f t="shared" si="81"/>
        <v>67060.100000000006</v>
      </c>
      <c r="AF131" s="167">
        <f t="shared" si="81"/>
        <v>0</v>
      </c>
      <c r="AG131" s="167">
        <f t="shared" si="81"/>
        <v>67060.100000000006</v>
      </c>
      <c r="AH131" s="167">
        <f t="shared" si="81"/>
        <v>0</v>
      </c>
      <c r="AI131" s="167">
        <f t="shared" si="81"/>
        <v>67060.100000000006</v>
      </c>
      <c r="AJ131" s="167">
        <f t="shared" si="81"/>
        <v>0</v>
      </c>
      <c r="AK131" s="167">
        <f t="shared" si="81"/>
        <v>67060.100000000006</v>
      </c>
      <c r="AL131" s="167">
        <f t="shared" si="81"/>
        <v>69541.2</v>
      </c>
      <c r="AM131" s="167">
        <f t="shared" si="81"/>
        <v>32.5</v>
      </c>
      <c r="AN131" s="167">
        <f t="shared" si="81"/>
        <v>69573.7</v>
      </c>
      <c r="AO131" s="167">
        <f t="shared" si="81"/>
        <v>0</v>
      </c>
      <c r="AP131" s="167">
        <f t="shared" si="81"/>
        <v>69573.7</v>
      </c>
      <c r="AQ131" s="167">
        <f t="shared" si="81"/>
        <v>0</v>
      </c>
      <c r="AR131" s="167">
        <f t="shared" si="81"/>
        <v>69573.7</v>
      </c>
      <c r="AS131" s="167">
        <f t="shared" si="81"/>
        <v>0</v>
      </c>
      <c r="AT131" s="167">
        <f t="shared" si="81"/>
        <v>69573.7</v>
      </c>
      <c r="AU131" s="167">
        <f t="shared" si="81"/>
        <v>0</v>
      </c>
      <c r="AV131" s="167">
        <f t="shared" si="81"/>
        <v>69573.7</v>
      </c>
      <c r="AW131" s="168"/>
    </row>
    <row r="132" spans="1:49" ht="31.5" outlineLevel="4" x14ac:dyDescent="0.2">
      <c r="A132" s="165" t="s">
        <v>35</v>
      </c>
      <c r="B132" s="165" t="s">
        <v>15</v>
      </c>
      <c r="C132" s="165" t="s">
        <v>56</v>
      </c>
      <c r="D132" s="165"/>
      <c r="E132" s="166" t="s">
        <v>57</v>
      </c>
      <c r="F132" s="167">
        <f t="shared" ref="F132:AV132" si="82">F133+F135+F137+F139+F141</f>
        <v>18857.2</v>
      </c>
      <c r="G132" s="167">
        <f t="shared" si="82"/>
        <v>8.1</v>
      </c>
      <c r="H132" s="167">
        <f t="shared" si="82"/>
        <v>18865.3</v>
      </c>
      <c r="I132" s="167">
        <f t="shared" si="82"/>
        <v>0</v>
      </c>
      <c r="J132" s="167">
        <f t="shared" si="82"/>
        <v>0</v>
      </c>
      <c r="K132" s="167">
        <f t="shared" si="82"/>
        <v>0</v>
      </c>
      <c r="L132" s="167">
        <f t="shared" si="82"/>
        <v>18865.3</v>
      </c>
      <c r="M132" s="167">
        <f t="shared" si="82"/>
        <v>3850</v>
      </c>
      <c r="N132" s="167">
        <f t="shared" si="82"/>
        <v>22715.3</v>
      </c>
      <c r="O132" s="167">
        <f t="shared" si="82"/>
        <v>16.3</v>
      </c>
      <c r="P132" s="167">
        <f t="shared" si="82"/>
        <v>0</v>
      </c>
      <c r="Q132" s="167">
        <f t="shared" si="82"/>
        <v>22731.599999999999</v>
      </c>
      <c r="R132" s="167">
        <f t="shared" si="82"/>
        <v>0</v>
      </c>
      <c r="S132" s="167">
        <f t="shared" si="82"/>
        <v>22731.599999999999</v>
      </c>
      <c r="T132" s="167">
        <f t="shared" si="82"/>
        <v>0</v>
      </c>
      <c r="U132" s="167">
        <f t="shared" si="82"/>
        <v>0</v>
      </c>
      <c r="V132" s="167">
        <f t="shared" si="82"/>
        <v>0</v>
      </c>
      <c r="W132" s="167">
        <f t="shared" si="82"/>
        <v>-5</v>
      </c>
      <c r="X132" s="167">
        <f t="shared" si="82"/>
        <v>22726.6</v>
      </c>
      <c r="Y132" s="167">
        <f t="shared" si="82"/>
        <v>18210</v>
      </c>
      <c r="Z132" s="167">
        <f t="shared" si="82"/>
        <v>32.5</v>
      </c>
      <c r="AA132" s="167">
        <f t="shared" si="82"/>
        <v>18242.5</v>
      </c>
      <c r="AB132" s="167">
        <f t="shared" si="82"/>
        <v>0</v>
      </c>
      <c r="AC132" s="167">
        <f t="shared" si="82"/>
        <v>18242.5</v>
      </c>
      <c r="AD132" s="167">
        <f t="shared" si="82"/>
        <v>0</v>
      </c>
      <c r="AE132" s="167">
        <f t="shared" si="82"/>
        <v>18242.5</v>
      </c>
      <c r="AF132" s="167">
        <f t="shared" si="82"/>
        <v>0</v>
      </c>
      <c r="AG132" s="167">
        <f t="shared" si="82"/>
        <v>18242.5</v>
      </c>
      <c r="AH132" s="167">
        <f t="shared" si="82"/>
        <v>0</v>
      </c>
      <c r="AI132" s="167">
        <f t="shared" si="82"/>
        <v>18242.5</v>
      </c>
      <c r="AJ132" s="167">
        <f t="shared" si="82"/>
        <v>0</v>
      </c>
      <c r="AK132" s="167">
        <f t="shared" si="82"/>
        <v>18242.5</v>
      </c>
      <c r="AL132" s="167">
        <f t="shared" si="82"/>
        <v>18210</v>
      </c>
      <c r="AM132" s="167">
        <f t="shared" si="82"/>
        <v>32.5</v>
      </c>
      <c r="AN132" s="167">
        <f t="shared" si="82"/>
        <v>18242.5</v>
      </c>
      <c r="AO132" s="167">
        <f t="shared" si="82"/>
        <v>0</v>
      </c>
      <c r="AP132" s="167">
        <f t="shared" si="82"/>
        <v>18242.5</v>
      </c>
      <c r="AQ132" s="167">
        <f t="shared" si="82"/>
        <v>0</v>
      </c>
      <c r="AR132" s="167">
        <f t="shared" si="82"/>
        <v>18242.5</v>
      </c>
      <c r="AS132" s="167">
        <f t="shared" si="82"/>
        <v>0</v>
      </c>
      <c r="AT132" s="167">
        <f t="shared" si="82"/>
        <v>18242.5</v>
      </c>
      <c r="AU132" s="167">
        <f t="shared" si="82"/>
        <v>0</v>
      </c>
      <c r="AV132" s="167">
        <f t="shared" si="82"/>
        <v>18242.5</v>
      </c>
      <c r="AW132" s="168"/>
    </row>
    <row r="133" spans="1:49" ht="47.25" outlineLevel="5" x14ac:dyDescent="0.2">
      <c r="A133" s="165" t="s">
        <v>35</v>
      </c>
      <c r="B133" s="165" t="s">
        <v>15</v>
      </c>
      <c r="C133" s="165" t="s">
        <v>104</v>
      </c>
      <c r="D133" s="165"/>
      <c r="E133" s="166" t="s">
        <v>20</v>
      </c>
      <c r="F133" s="167">
        <f t="shared" ref="F133:AV133" si="83">F134</f>
        <v>4150</v>
      </c>
      <c r="G133" s="167">
        <f t="shared" si="83"/>
        <v>0</v>
      </c>
      <c r="H133" s="167">
        <f t="shared" si="83"/>
        <v>4150</v>
      </c>
      <c r="I133" s="167">
        <f t="shared" si="83"/>
        <v>0</v>
      </c>
      <c r="J133" s="167">
        <f t="shared" si="83"/>
        <v>0</v>
      </c>
      <c r="K133" s="167">
        <f t="shared" si="83"/>
        <v>0</v>
      </c>
      <c r="L133" s="167">
        <f t="shared" si="83"/>
        <v>4150</v>
      </c>
      <c r="M133" s="167">
        <f t="shared" si="83"/>
        <v>3850</v>
      </c>
      <c r="N133" s="167">
        <f t="shared" si="83"/>
        <v>8000</v>
      </c>
      <c r="O133" s="167">
        <f t="shared" si="83"/>
        <v>0</v>
      </c>
      <c r="P133" s="167">
        <f t="shared" si="83"/>
        <v>0</v>
      </c>
      <c r="Q133" s="167">
        <f t="shared" si="83"/>
        <v>8000</v>
      </c>
      <c r="R133" s="167">
        <f t="shared" si="83"/>
        <v>0</v>
      </c>
      <c r="S133" s="167">
        <f t="shared" si="83"/>
        <v>8000</v>
      </c>
      <c r="T133" s="167">
        <f t="shared" si="83"/>
        <v>0</v>
      </c>
      <c r="U133" s="167">
        <f t="shared" si="83"/>
        <v>0</v>
      </c>
      <c r="V133" s="167">
        <f t="shared" si="83"/>
        <v>0</v>
      </c>
      <c r="W133" s="167">
        <f t="shared" si="83"/>
        <v>-5</v>
      </c>
      <c r="X133" s="167">
        <f t="shared" si="83"/>
        <v>7995</v>
      </c>
      <c r="Y133" s="167">
        <f t="shared" si="83"/>
        <v>4150</v>
      </c>
      <c r="Z133" s="167">
        <f t="shared" si="83"/>
        <v>0</v>
      </c>
      <c r="AA133" s="167">
        <f t="shared" si="83"/>
        <v>4150</v>
      </c>
      <c r="AB133" s="167">
        <f t="shared" si="83"/>
        <v>0</v>
      </c>
      <c r="AC133" s="167">
        <f t="shared" si="83"/>
        <v>4150</v>
      </c>
      <c r="AD133" s="167">
        <f t="shared" si="83"/>
        <v>0</v>
      </c>
      <c r="AE133" s="167">
        <f t="shared" si="83"/>
        <v>4150</v>
      </c>
      <c r="AF133" s="167">
        <f t="shared" si="83"/>
        <v>0</v>
      </c>
      <c r="AG133" s="167">
        <f t="shared" si="83"/>
        <v>4150</v>
      </c>
      <c r="AH133" s="167">
        <f t="shared" si="83"/>
        <v>0</v>
      </c>
      <c r="AI133" s="167">
        <f t="shared" si="83"/>
        <v>4150</v>
      </c>
      <c r="AJ133" s="167">
        <f t="shared" si="83"/>
        <v>0</v>
      </c>
      <c r="AK133" s="167">
        <f t="shared" si="83"/>
        <v>4150</v>
      </c>
      <c r="AL133" s="167">
        <f t="shared" si="83"/>
        <v>4150</v>
      </c>
      <c r="AM133" s="167">
        <f t="shared" si="83"/>
        <v>0</v>
      </c>
      <c r="AN133" s="167">
        <f t="shared" si="83"/>
        <v>4150</v>
      </c>
      <c r="AO133" s="167">
        <f t="shared" si="83"/>
        <v>0</v>
      </c>
      <c r="AP133" s="167">
        <f t="shared" si="83"/>
        <v>4150</v>
      </c>
      <c r="AQ133" s="167">
        <f t="shared" si="83"/>
        <v>0</v>
      </c>
      <c r="AR133" s="167">
        <f t="shared" si="83"/>
        <v>4150</v>
      </c>
      <c r="AS133" s="167">
        <f t="shared" si="83"/>
        <v>0</v>
      </c>
      <c r="AT133" s="167">
        <f t="shared" si="83"/>
        <v>4150</v>
      </c>
      <c r="AU133" s="167">
        <f t="shared" si="83"/>
        <v>0</v>
      </c>
      <c r="AV133" s="167">
        <f t="shared" si="83"/>
        <v>4150</v>
      </c>
      <c r="AW133" s="168"/>
    </row>
    <row r="134" spans="1:49" ht="31.5" outlineLevel="7" x14ac:dyDescent="0.2">
      <c r="A134" s="170" t="s">
        <v>35</v>
      </c>
      <c r="B134" s="170" t="s">
        <v>15</v>
      </c>
      <c r="C134" s="170" t="s">
        <v>104</v>
      </c>
      <c r="D134" s="170" t="s">
        <v>11</v>
      </c>
      <c r="E134" s="171" t="s">
        <v>12</v>
      </c>
      <c r="F134" s="172">
        <v>4150</v>
      </c>
      <c r="G134" s="172"/>
      <c r="H134" s="172">
        <f>SUM(F134:G134)</f>
        <v>4150</v>
      </c>
      <c r="I134" s="172"/>
      <c r="J134" s="172"/>
      <c r="K134" s="172"/>
      <c r="L134" s="172">
        <f>SUM(H134:K134)</f>
        <v>4150</v>
      </c>
      <c r="M134" s="172">
        <v>3850</v>
      </c>
      <c r="N134" s="172">
        <f>SUM(L134:M134)</f>
        <v>8000</v>
      </c>
      <c r="O134" s="172"/>
      <c r="P134" s="172"/>
      <c r="Q134" s="172">
        <f>SUM(N134:P134)</f>
        <v>8000</v>
      </c>
      <c r="R134" s="172"/>
      <c r="S134" s="172">
        <f>SUM(Q134:R134)</f>
        <v>8000</v>
      </c>
      <c r="T134" s="172"/>
      <c r="U134" s="172"/>
      <c r="V134" s="172"/>
      <c r="W134" s="172">
        <v>-5</v>
      </c>
      <c r="X134" s="172">
        <f>SUM(S134:W134)</f>
        <v>7995</v>
      </c>
      <c r="Y134" s="172">
        <v>4150</v>
      </c>
      <c r="Z134" s="172"/>
      <c r="AA134" s="172">
        <f>SUM(Y134:Z134)</f>
        <v>4150</v>
      </c>
      <c r="AB134" s="172"/>
      <c r="AC134" s="172">
        <f>SUM(AA134:AB134)</f>
        <v>4150</v>
      </c>
      <c r="AD134" s="172"/>
      <c r="AE134" s="172">
        <f>SUM(AC134:AD134)</f>
        <v>4150</v>
      </c>
      <c r="AF134" s="172"/>
      <c r="AG134" s="172">
        <f>SUM(AE134:AF134)</f>
        <v>4150</v>
      </c>
      <c r="AH134" s="172"/>
      <c r="AI134" s="172">
        <f>SUM(AG134:AH134)</f>
        <v>4150</v>
      </c>
      <c r="AJ134" s="172"/>
      <c r="AK134" s="172">
        <f>SUM(AI134:AJ134)</f>
        <v>4150</v>
      </c>
      <c r="AL134" s="172">
        <v>4150</v>
      </c>
      <c r="AM134" s="172"/>
      <c r="AN134" s="172">
        <f>SUM(AL134:AM134)</f>
        <v>4150</v>
      </c>
      <c r="AO134" s="172"/>
      <c r="AP134" s="172">
        <f>SUM(AN134:AO134)</f>
        <v>4150</v>
      </c>
      <c r="AQ134" s="172"/>
      <c r="AR134" s="172">
        <f>SUM(AP134:AQ134)</f>
        <v>4150</v>
      </c>
      <c r="AS134" s="172"/>
      <c r="AT134" s="172">
        <f>SUM(AR134:AS134)</f>
        <v>4150</v>
      </c>
      <c r="AU134" s="172"/>
      <c r="AV134" s="172">
        <f>SUM(AT134:AU134)</f>
        <v>4150</v>
      </c>
      <c r="AW134" s="168"/>
    </row>
    <row r="135" spans="1:49" ht="31.5" hidden="1" outlineLevel="5" x14ac:dyDescent="0.2">
      <c r="A135" s="165" t="s">
        <v>35</v>
      </c>
      <c r="B135" s="165" t="s">
        <v>15</v>
      </c>
      <c r="C135" s="165" t="s">
        <v>105</v>
      </c>
      <c r="D135" s="165"/>
      <c r="E135" s="166" t="s">
        <v>106</v>
      </c>
      <c r="F135" s="167">
        <f t="shared" ref="F135:AV135" si="84">F136</f>
        <v>6472.9</v>
      </c>
      <c r="G135" s="167">
        <f t="shared" si="84"/>
        <v>0</v>
      </c>
      <c r="H135" s="167">
        <f t="shared" si="84"/>
        <v>6472.9</v>
      </c>
      <c r="I135" s="167">
        <f t="shared" si="84"/>
        <v>0</v>
      </c>
      <c r="J135" s="167">
        <f t="shared" si="84"/>
        <v>0</v>
      </c>
      <c r="K135" s="167">
        <f t="shared" si="84"/>
        <v>0</v>
      </c>
      <c r="L135" s="167">
        <f t="shared" si="84"/>
        <v>6472.9</v>
      </c>
      <c r="M135" s="167">
        <f t="shared" si="84"/>
        <v>0</v>
      </c>
      <c r="N135" s="167">
        <f t="shared" si="84"/>
        <v>6472.9</v>
      </c>
      <c r="O135" s="167">
        <f t="shared" si="84"/>
        <v>0</v>
      </c>
      <c r="P135" s="167">
        <f t="shared" si="84"/>
        <v>0</v>
      </c>
      <c r="Q135" s="167">
        <f t="shared" si="84"/>
        <v>6472.9</v>
      </c>
      <c r="R135" s="167">
        <f t="shared" si="84"/>
        <v>0</v>
      </c>
      <c r="S135" s="167">
        <f t="shared" si="84"/>
        <v>6472.9</v>
      </c>
      <c r="T135" s="167">
        <f t="shared" si="84"/>
        <v>0</v>
      </c>
      <c r="U135" s="167">
        <f t="shared" si="84"/>
        <v>0</v>
      </c>
      <c r="V135" s="167">
        <f t="shared" si="84"/>
        <v>0</v>
      </c>
      <c r="W135" s="167">
        <f t="shared" si="84"/>
        <v>0</v>
      </c>
      <c r="X135" s="167">
        <f t="shared" si="84"/>
        <v>6472.9</v>
      </c>
      <c r="Y135" s="167">
        <f t="shared" si="84"/>
        <v>5825.7</v>
      </c>
      <c r="Z135" s="167">
        <f t="shared" si="84"/>
        <v>0</v>
      </c>
      <c r="AA135" s="167">
        <f t="shared" si="84"/>
        <v>5825.7</v>
      </c>
      <c r="AB135" s="167">
        <f t="shared" si="84"/>
        <v>0</v>
      </c>
      <c r="AC135" s="167">
        <f t="shared" si="84"/>
        <v>5825.7</v>
      </c>
      <c r="AD135" s="167">
        <f t="shared" si="84"/>
        <v>0</v>
      </c>
      <c r="AE135" s="167">
        <f t="shared" si="84"/>
        <v>5825.7</v>
      </c>
      <c r="AF135" s="167">
        <f t="shared" si="84"/>
        <v>0</v>
      </c>
      <c r="AG135" s="167">
        <f t="shared" si="84"/>
        <v>5825.7</v>
      </c>
      <c r="AH135" s="167">
        <f t="shared" si="84"/>
        <v>0</v>
      </c>
      <c r="AI135" s="167">
        <f t="shared" si="84"/>
        <v>5825.7</v>
      </c>
      <c r="AJ135" s="167">
        <f t="shared" si="84"/>
        <v>0</v>
      </c>
      <c r="AK135" s="167">
        <f t="shared" si="84"/>
        <v>5825.7</v>
      </c>
      <c r="AL135" s="167">
        <f t="shared" si="84"/>
        <v>5825.7</v>
      </c>
      <c r="AM135" s="167">
        <f t="shared" si="84"/>
        <v>0</v>
      </c>
      <c r="AN135" s="167">
        <f t="shared" si="84"/>
        <v>5825.7</v>
      </c>
      <c r="AO135" s="167">
        <f t="shared" si="84"/>
        <v>0</v>
      </c>
      <c r="AP135" s="167">
        <f t="shared" si="84"/>
        <v>5825.7</v>
      </c>
      <c r="AQ135" s="167">
        <f t="shared" si="84"/>
        <v>0</v>
      </c>
      <c r="AR135" s="167">
        <f t="shared" si="84"/>
        <v>5825.7</v>
      </c>
      <c r="AS135" s="167">
        <f t="shared" si="84"/>
        <v>0</v>
      </c>
      <c r="AT135" s="167">
        <f t="shared" si="84"/>
        <v>5825.7</v>
      </c>
      <c r="AU135" s="167">
        <f t="shared" si="84"/>
        <v>0</v>
      </c>
      <c r="AV135" s="167">
        <f t="shared" si="84"/>
        <v>5825.7</v>
      </c>
      <c r="AW135" s="168"/>
    </row>
    <row r="136" spans="1:49" ht="31.5" hidden="1" outlineLevel="7" x14ac:dyDescent="0.2">
      <c r="A136" s="170" t="s">
        <v>35</v>
      </c>
      <c r="B136" s="170" t="s">
        <v>15</v>
      </c>
      <c r="C136" s="170" t="s">
        <v>105</v>
      </c>
      <c r="D136" s="170" t="s">
        <v>92</v>
      </c>
      <c r="E136" s="171" t="s">
        <v>93</v>
      </c>
      <c r="F136" s="172">
        <v>6472.9</v>
      </c>
      <c r="G136" s="172"/>
      <c r="H136" s="172">
        <f>SUM(F136:G136)</f>
        <v>6472.9</v>
      </c>
      <c r="I136" s="172"/>
      <c r="J136" s="172"/>
      <c r="K136" s="172"/>
      <c r="L136" s="172">
        <f>SUM(H136:K136)</f>
        <v>6472.9</v>
      </c>
      <c r="M136" s="172"/>
      <c r="N136" s="172">
        <f>SUM(L136:M136)</f>
        <v>6472.9</v>
      </c>
      <c r="O136" s="172"/>
      <c r="P136" s="172"/>
      <c r="Q136" s="172">
        <f>SUM(N136:P136)</f>
        <v>6472.9</v>
      </c>
      <c r="R136" s="172"/>
      <c r="S136" s="172">
        <f>SUM(Q136:R136)</f>
        <v>6472.9</v>
      </c>
      <c r="T136" s="172"/>
      <c r="U136" s="172"/>
      <c r="V136" s="172"/>
      <c r="W136" s="172"/>
      <c r="X136" s="172">
        <f>SUM(S136:W136)</f>
        <v>6472.9</v>
      </c>
      <c r="Y136" s="172">
        <v>5825.7</v>
      </c>
      <c r="Z136" s="172"/>
      <c r="AA136" s="172">
        <f>SUM(Y136:Z136)</f>
        <v>5825.7</v>
      </c>
      <c r="AB136" s="172"/>
      <c r="AC136" s="172">
        <f>SUM(AA136:AB136)</f>
        <v>5825.7</v>
      </c>
      <c r="AD136" s="172"/>
      <c r="AE136" s="172">
        <f>SUM(AC136:AD136)</f>
        <v>5825.7</v>
      </c>
      <c r="AF136" s="172"/>
      <c r="AG136" s="172">
        <f>SUM(AE136:AF136)</f>
        <v>5825.7</v>
      </c>
      <c r="AH136" s="172"/>
      <c r="AI136" s="172">
        <f>SUM(AG136:AH136)</f>
        <v>5825.7</v>
      </c>
      <c r="AJ136" s="172"/>
      <c r="AK136" s="172">
        <f>SUM(AI136:AJ136)</f>
        <v>5825.7</v>
      </c>
      <c r="AL136" s="172">
        <v>5825.7</v>
      </c>
      <c r="AM136" s="172"/>
      <c r="AN136" s="172">
        <f>SUM(AL136:AM136)</f>
        <v>5825.7</v>
      </c>
      <c r="AO136" s="172"/>
      <c r="AP136" s="172">
        <f>SUM(AN136:AO136)</f>
        <v>5825.7</v>
      </c>
      <c r="AQ136" s="172"/>
      <c r="AR136" s="172">
        <f>SUM(AP136:AQ136)</f>
        <v>5825.7</v>
      </c>
      <c r="AS136" s="172"/>
      <c r="AT136" s="172">
        <f>SUM(AR136:AS136)</f>
        <v>5825.7</v>
      </c>
      <c r="AU136" s="172"/>
      <c r="AV136" s="172">
        <f>SUM(AT136:AU136)</f>
        <v>5825.7</v>
      </c>
      <c r="AW136" s="168"/>
    </row>
    <row r="137" spans="1:49" ht="17.25" hidden="1" customHeight="1" outlineLevel="5" x14ac:dyDescent="0.2">
      <c r="A137" s="165" t="s">
        <v>35</v>
      </c>
      <c r="B137" s="165" t="s">
        <v>15</v>
      </c>
      <c r="C137" s="165" t="s">
        <v>107</v>
      </c>
      <c r="D137" s="165"/>
      <c r="E137" s="166" t="s">
        <v>108</v>
      </c>
      <c r="F137" s="167">
        <f t="shared" ref="F137:AV137" si="85">F138</f>
        <v>1434.7</v>
      </c>
      <c r="G137" s="167">
        <f t="shared" si="85"/>
        <v>0</v>
      </c>
      <c r="H137" s="167">
        <f t="shared" si="85"/>
        <v>1434.7</v>
      </c>
      <c r="I137" s="167">
        <f t="shared" si="85"/>
        <v>0</v>
      </c>
      <c r="J137" s="167">
        <f t="shared" si="85"/>
        <v>0</v>
      </c>
      <c r="K137" s="167">
        <f t="shared" si="85"/>
        <v>0</v>
      </c>
      <c r="L137" s="167">
        <f t="shared" si="85"/>
        <v>1434.7</v>
      </c>
      <c r="M137" s="167">
        <f t="shared" si="85"/>
        <v>0</v>
      </c>
      <c r="N137" s="167">
        <f t="shared" si="85"/>
        <v>1434.7</v>
      </c>
      <c r="O137" s="167">
        <f t="shared" si="85"/>
        <v>0</v>
      </c>
      <c r="P137" s="167">
        <f t="shared" si="85"/>
        <v>0</v>
      </c>
      <c r="Q137" s="167">
        <f t="shared" si="85"/>
        <v>1434.7</v>
      </c>
      <c r="R137" s="167">
        <f t="shared" si="85"/>
        <v>0</v>
      </c>
      <c r="S137" s="167">
        <f t="shared" si="85"/>
        <v>1434.7</v>
      </c>
      <c r="T137" s="167">
        <f t="shared" si="85"/>
        <v>0</v>
      </c>
      <c r="U137" s="167">
        <f t="shared" si="85"/>
        <v>0</v>
      </c>
      <c r="V137" s="167">
        <f t="shared" si="85"/>
        <v>0</v>
      </c>
      <c r="W137" s="167">
        <f t="shared" si="85"/>
        <v>0</v>
      </c>
      <c r="X137" s="167">
        <f t="shared" si="85"/>
        <v>1434.7</v>
      </c>
      <c r="Y137" s="167">
        <f t="shared" si="85"/>
        <v>1434.7</v>
      </c>
      <c r="Z137" s="167">
        <f t="shared" si="85"/>
        <v>0</v>
      </c>
      <c r="AA137" s="167">
        <f t="shared" si="85"/>
        <v>1434.7</v>
      </c>
      <c r="AB137" s="167">
        <f t="shared" si="85"/>
        <v>0</v>
      </c>
      <c r="AC137" s="167">
        <f t="shared" si="85"/>
        <v>1434.7</v>
      </c>
      <c r="AD137" s="167">
        <f t="shared" si="85"/>
        <v>0</v>
      </c>
      <c r="AE137" s="167">
        <f t="shared" si="85"/>
        <v>1434.7</v>
      </c>
      <c r="AF137" s="167">
        <f t="shared" si="85"/>
        <v>0</v>
      </c>
      <c r="AG137" s="167">
        <f t="shared" si="85"/>
        <v>1434.7</v>
      </c>
      <c r="AH137" s="167">
        <f t="shared" si="85"/>
        <v>0</v>
      </c>
      <c r="AI137" s="167">
        <f t="shared" si="85"/>
        <v>1434.7</v>
      </c>
      <c r="AJ137" s="167">
        <f t="shared" si="85"/>
        <v>0</v>
      </c>
      <c r="AK137" s="167">
        <f t="shared" si="85"/>
        <v>1434.7</v>
      </c>
      <c r="AL137" s="167">
        <f t="shared" si="85"/>
        <v>1434.7</v>
      </c>
      <c r="AM137" s="167">
        <f t="shared" si="85"/>
        <v>0</v>
      </c>
      <c r="AN137" s="167">
        <f t="shared" si="85"/>
        <v>1434.7</v>
      </c>
      <c r="AO137" s="167">
        <f t="shared" si="85"/>
        <v>0</v>
      </c>
      <c r="AP137" s="167">
        <f t="shared" si="85"/>
        <v>1434.7</v>
      </c>
      <c r="AQ137" s="167">
        <f t="shared" si="85"/>
        <v>0</v>
      </c>
      <c r="AR137" s="167">
        <f t="shared" si="85"/>
        <v>1434.7</v>
      </c>
      <c r="AS137" s="167">
        <f t="shared" si="85"/>
        <v>0</v>
      </c>
      <c r="AT137" s="167">
        <f t="shared" si="85"/>
        <v>1434.7</v>
      </c>
      <c r="AU137" s="167">
        <f t="shared" si="85"/>
        <v>0</v>
      </c>
      <c r="AV137" s="167">
        <f t="shared" si="85"/>
        <v>1434.7</v>
      </c>
      <c r="AW137" s="168"/>
    </row>
    <row r="138" spans="1:49" ht="20.25" hidden="1" customHeight="1" outlineLevel="7" x14ac:dyDescent="0.2">
      <c r="A138" s="170" t="s">
        <v>35</v>
      </c>
      <c r="B138" s="170" t="s">
        <v>15</v>
      </c>
      <c r="C138" s="170" t="s">
        <v>107</v>
      </c>
      <c r="D138" s="170" t="s">
        <v>33</v>
      </c>
      <c r="E138" s="171" t="s">
        <v>34</v>
      </c>
      <c r="F138" s="172">
        <v>1434.7</v>
      </c>
      <c r="G138" s="172"/>
      <c r="H138" s="172">
        <f>SUM(F138:G138)</f>
        <v>1434.7</v>
      </c>
      <c r="I138" s="172"/>
      <c r="J138" s="172"/>
      <c r="K138" s="172"/>
      <c r="L138" s="172">
        <f>SUM(H138:K138)</f>
        <v>1434.7</v>
      </c>
      <c r="M138" s="172"/>
      <c r="N138" s="172">
        <f>SUM(L138:M138)</f>
        <v>1434.7</v>
      </c>
      <c r="O138" s="172"/>
      <c r="P138" s="172"/>
      <c r="Q138" s="172">
        <f>SUM(N138:P138)</f>
        <v>1434.7</v>
      </c>
      <c r="R138" s="172"/>
      <c r="S138" s="172">
        <f>SUM(Q138:R138)</f>
        <v>1434.7</v>
      </c>
      <c r="T138" s="172"/>
      <c r="U138" s="172"/>
      <c r="V138" s="172"/>
      <c r="W138" s="172"/>
      <c r="X138" s="172">
        <f>SUM(S138:W138)</f>
        <v>1434.7</v>
      </c>
      <c r="Y138" s="172">
        <v>1434.7</v>
      </c>
      <c r="Z138" s="172"/>
      <c r="AA138" s="172">
        <f>SUM(Y138:Z138)</f>
        <v>1434.7</v>
      </c>
      <c r="AB138" s="172"/>
      <c r="AC138" s="172">
        <f>SUM(AA138:AB138)</f>
        <v>1434.7</v>
      </c>
      <c r="AD138" s="172"/>
      <c r="AE138" s="172">
        <f>SUM(AC138:AD138)</f>
        <v>1434.7</v>
      </c>
      <c r="AF138" s="172"/>
      <c r="AG138" s="172">
        <f>SUM(AE138:AF138)</f>
        <v>1434.7</v>
      </c>
      <c r="AH138" s="172"/>
      <c r="AI138" s="172">
        <f>SUM(AG138:AH138)</f>
        <v>1434.7</v>
      </c>
      <c r="AJ138" s="172"/>
      <c r="AK138" s="172">
        <f>SUM(AI138:AJ138)</f>
        <v>1434.7</v>
      </c>
      <c r="AL138" s="172">
        <v>1434.7</v>
      </c>
      <c r="AM138" s="172"/>
      <c r="AN138" s="172">
        <f>SUM(AL138:AM138)</f>
        <v>1434.7</v>
      </c>
      <c r="AO138" s="172"/>
      <c r="AP138" s="172">
        <f>SUM(AN138:AO138)</f>
        <v>1434.7</v>
      </c>
      <c r="AQ138" s="172"/>
      <c r="AR138" s="172">
        <f>SUM(AP138:AQ138)</f>
        <v>1434.7</v>
      </c>
      <c r="AS138" s="172"/>
      <c r="AT138" s="172">
        <f>SUM(AR138:AS138)</f>
        <v>1434.7</v>
      </c>
      <c r="AU138" s="172"/>
      <c r="AV138" s="172">
        <f>SUM(AT138:AU138)</f>
        <v>1434.7</v>
      </c>
      <c r="AW138" s="168"/>
    </row>
    <row r="139" spans="1:49" ht="47.25" hidden="1" outlineLevel="5" x14ac:dyDescent="0.2">
      <c r="A139" s="165" t="s">
        <v>35</v>
      </c>
      <c r="B139" s="165" t="s">
        <v>15</v>
      </c>
      <c r="C139" s="165" t="s">
        <v>109</v>
      </c>
      <c r="D139" s="165"/>
      <c r="E139" s="166" t="s">
        <v>110</v>
      </c>
      <c r="F139" s="167">
        <f t="shared" ref="F139:AV139" si="86">F140</f>
        <v>919.3</v>
      </c>
      <c r="G139" s="167">
        <f t="shared" si="86"/>
        <v>8.1</v>
      </c>
      <c r="H139" s="167">
        <f t="shared" si="86"/>
        <v>927.4</v>
      </c>
      <c r="I139" s="167">
        <f t="shared" si="86"/>
        <v>0</v>
      </c>
      <c r="J139" s="167">
        <f t="shared" si="86"/>
        <v>0</v>
      </c>
      <c r="K139" s="167">
        <f t="shared" si="86"/>
        <v>0</v>
      </c>
      <c r="L139" s="167">
        <f t="shared" si="86"/>
        <v>927.4</v>
      </c>
      <c r="M139" s="167">
        <f t="shared" si="86"/>
        <v>0</v>
      </c>
      <c r="N139" s="167">
        <f t="shared" si="86"/>
        <v>927.4</v>
      </c>
      <c r="O139" s="167">
        <f t="shared" si="86"/>
        <v>16.3</v>
      </c>
      <c r="P139" s="167">
        <f t="shared" si="86"/>
        <v>0</v>
      </c>
      <c r="Q139" s="167">
        <f t="shared" si="86"/>
        <v>943.69999999999993</v>
      </c>
      <c r="R139" s="167">
        <f t="shared" si="86"/>
        <v>0</v>
      </c>
      <c r="S139" s="167">
        <f t="shared" si="86"/>
        <v>943.69999999999993</v>
      </c>
      <c r="T139" s="167">
        <f t="shared" si="86"/>
        <v>0</v>
      </c>
      <c r="U139" s="167">
        <f t="shared" si="86"/>
        <v>0</v>
      </c>
      <c r="V139" s="167">
        <f t="shared" si="86"/>
        <v>0</v>
      </c>
      <c r="W139" s="167">
        <f t="shared" si="86"/>
        <v>0</v>
      </c>
      <c r="X139" s="167">
        <f t="shared" si="86"/>
        <v>943.69999999999993</v>
      </c>
      <c r="Y139" s="167">
        <f t="shared" si="86"/>
        <v>919.3</v>
      </c>
      <c r="Z139" s="167">
        <f t="shared" si="86"/>
        <v>32.5</v>
      </c>
      <c r="AA139" s="167">
        <f t="shared" si="86"/>
        <v>951.8</v>
      </c>
      <c r="AB139" s="167">
        <f t="shared" si="86"/>
        <v>0</v>
      </c>
      <c r="AC139" s="167">
        <f t="shared" si="86"/>
        <v>951.8</v>
      </c>
      <c r="AD139" s="167">
        <f t="shared" si="86"/>
        <v>0</v>
      </c>
      <c r="AE139" s="167">
        <f t="shared" si="86"/>
        <v>951.8</v>
      </c>
      <c r="AF139" s="167">
        <f t="shared" si="86"/>
        <v>0</v>
      </c>
      <c r="AG139" s="167">
        <f t="shared" si="86"/>
        <v>951.8</v>
      </c>
      <c r="AH139" s="167">
        <f t="shared" si="86"/>
        <v>0</v>
      </c>
      <c r="AI139" s="167">
        <f t="shared" si="86"/>
        <v>951.8</v>
      </c>
      <c r="AJ139" s="167">
        <f t="shared" si="86"/>
        <v>0</v>
      </c>
      <c r="AK139" s="167">
        <f t="shared" si="86"/>
        <v>951.8</v>
      </c>
      <c r="AL139" s="167">
        <f t="shared" si="86"/>
        <v>919.3</v>
      </c>
      <c r="AM139" s="167">
        <f t="shared" si="86"/>
        <v>32.5</v>
      </c>
      <c r="AN139" s="167">
        <f t="shared" si="86"/>
        <v>951.8</v>
      </c>
      <c r="AO139" s="167">
        <f t="shared" si="86"/>
        <v>0</v>
      </c>
      <c r="AP139" s="167">
        <f t="shared" si="86"/>
        <v>951.8</v>
      </c>
      <c r="AQ139" s="167">
        <f t="shared" si="86"/>
        <v>0</v>
      </c>
      <c r="AR139" s="167">
        <f t="shared" si="86"/>
        <v>951.8</v>
      </c>
      <c r="AS139" s="167">
        <f t="shared" si="86"/>
        <v>0</v>
      </c>
      <c r="AT139" s="167">
        <f t="shared" si="86"/>
        <v>951.8</v>
      </c>
      <c r="AU139" s="167">
        <f t="shared" si="86"/>
        <v>0</v>
      </c>
      <c r="AV139" s="167">
        <f t="shared" si="86"/>
        <v>951.8</v>
      </c>
      <c r="AW139" s="168"/>
    </row>
    <row r="140" spans="1:49" ht="31.5" hidden="1" outlineLevel="7" x14ac:dyDescent="0.2">
      <c r="A140" s="170" t="s">
        <v>35</v>
      </c>
      <c r="B140" s="170" t="s">
        <v>15</v>
      </c>
      <c r="C140" s="170" t="s">
        <v>109</v>
      </c>
      <c r="D140" s="170" t="s">
        <v>92</v>
      </c>
      <c r="E140" s="171" t="s">
        <v>93</v>
      </c>
      <c r="F140" s="172">
        <v>919.3</v>
      </c>
      <c r="G140" s="172">
        <v>8.1</v>
      </c>
      <c r="H140" s="172">
        <f>SUM(F140:G140)</f>
        <v>927.4</v>
      </c>
      <c r="I140" s="172"/>
      <c r="J140" s="172"/>
      <c r="K140" s="172"/>
      <c r="L140" s="172">
        <f>SUM(H140:K140)</f>
        <v>927.4</v>
      </c>
      <c r="M140" s="172"/>
      <c r="N140" s="172">
        <f>SUM(L140:M140)</f>
        <v>927.4</v>
      </c>
      <c r="O140" s="172">
        <v>16.3</v>
      </c>
      <c r="P140" s="172"/>
      <c r="Q140" s="172">
        <f>SUM(N140:P140)</f>
        <v>943.69999999999993</v>
      </c>
      <c r="R140" s="172"/>
      <c r="S140" s="172">
        <f>SUM(Q140:R140)</f>
        <v>943.69999999999993</v>
      </c>
      <c r="T140" s="172"/>
      <c r="U140" s="172"/>
      <c r="V140" s="172"/>
      <c r="W140" s="172"/>
      <c r="X140" s="172">
        <f>SUM(S140:W140)</f>
        <v>943.69999999999993</v>
      </c>
      <c r="Y140" s="172">
        <v>919.3</v>
      </c>
      <c r="Z140" s="172">
        <v>32.5</v>
      </c>
      <c r="AA140" s="172">
        <f>SUM(Y140:Z140)</f>
        <v>951.8</v>
      </c>
      <c r="AB140" s="172"/>
      <c r="AC140" s="172">
        <f>SUM(AA140:AB140)</f>
        <v>951.8</v>
      </c>
      <c r="AD140" s="172"/>
      <c r="AE140" s="172">
        <f>SUM(AC140:AD140)</f>
        <v>951.8</v>
      </c>
      <c r="AF140" s="172"/>
      <c r="AG140" s="172">
        <f>SUM(AE140:AF140)</f>
        <v>951.8</v>
      </c>
      <c r="AH140" s="172"/>
      <c r="AI140" s="172">
        <f>SUM(AG140:AH140)</f>
        <v>951.8</v>
      </c>
      <c r="AJ140" s="172"/>
      <c r="AK140" s="172">
        <f>SUM(AI140:AJ140)</f>
        <v>951.8</v>
      </c>
      <c r="AL140" s="172">
        <v>919.3</v>
      </c>
      <c r="AM140" s="172">
        <v>32.5</v>
      </c>
      <c r="AN140" s="172">
        <f>SUM(AL140:AM140)</f>
        <v>951.8</v>
      </c>
      <c r="AO140" s="172"/>
      <c r="AP140" s="172">
        <f>SUM(AN140:AO140)</f>
        <v>951.8</v>
      </c>
      <c r="AQ140" s="172"/>
      <c r="AR140" s="172">
        <f>SUM(AP140:AQ140)</f>
        <v>951.8</v>
      </c>
      <c r="AS140" s="172"/>
      <c r="AT140" s="172">
        <f>SUM(AR140:AS140)</f>
        <v>951.8</v>
      </c>
      <c r="AU140" s="172"/>
      <c r="AV140" s="172">
        <f>SUM(AT140:AU140)</f>
        <v>951.8</v>
      </c>
      <c r="AW140" s="168"/>
    </row>
    <row r="141" spans="1:49" ht="18.75" hidden="1" customHeight="1" outlineLevel="5" x14ac:dyDescent="0.2">
      <c r="A141" s="165" t="s">
        <v>35</v>
      </c>
      <c r="B141" s="165" t="s">
        <v>15</v>
      </c>
      <c r="C141" s="165" t="s">
        <v>111</v>
      </c>
      <c r="D141" s="165"/>
      <c r="E141" s="166" t="s">
        <v>112</v>
      </c>
      <c r="F141" s="167">
        <f t="shared" ref="F141:AV141" si="87">F142+F143</f>
        <v>5880.3</v>
      </c>
      <c r="G141" s="167">
        <f t="shared" si="87"/>
        <v>0</v>
      </c>
      <c r="H141" s="167">
        <f t="shared" si="87"/>
        <v>5880.3</v>
      </c>
      <c r="I141" s="167">
        <f t="shared" si="87"/>
        <v>0</v>
      </c>
      <c r="J141" s="167">
        <f t="shared" si="87"/>
        <v>0</v>
      </c>
      <c r="K141" s="167">
        <f t="shared" si="87"/>
        <v>0</v>
      </c>
      <c r="L141" s="167">
        <f t="shared" si="87"/>
        <v>5880.3</v>
      </c>
      <c r="M141" s="167">
        <f t="shared" si="87"/>
        <v>0</v>
      </c>
      <c r="N141" s="167">
        <f t="shared" si="87"/>
        <v>5880.3</v>
      </c>
      <c r="O141" s="167">
        <f t="shared" si="87"/>
        <v>0</v>
      </c>
      <c r="P141" s="167">
        <f t="shared" si="87"/>
        <v>0</v>
      </c>
      <c r="Q141" s="167">
        <f t="shared" si="87"/>
        <v>5880.3</v>
      </c>
      <c r="R141" s="167">
        <f t="shared" si="87"/>
        <v>0</v>
      </c>
      <c r="S141" s="167">
        <f t="shared" si="87"/>
        <v>5880.3</v>
      </c>
      <c r="T141" s="167">
        <f t="shared" si="87"/>
        <v>0</v>
      </c>
      <c r="U141" s="167">
        <f t="shared" si="87"/>
        <v>0</v>
      </c>
      <c r="V141" s="167">
        <f t="shared" si="87"/>
        <v>0</v>
      </c>
      <c r="W141" s="167">
        <f t="shared" si="87"/>
        <v>0</v>
      </c>
      <c r="X141" s="167">
        <f t="shared" si="87"/>
        <v>5880.3</v>
      </c>
      <c r="Y141" s="167">
        <f t="shared" si="87"/>
        <v>5880.3</v>
      </c>
      <c r="Z141" s="167">
        <f t="shared" si="87"/>
        <v>0</v>
      </c>
      <c r="AA141" s="167">
        <f t="shared" si="87"/>
        <v>5880.3</v>
      </c>
      <c r="AB141" s="167">
        <f t="shared" si="87"/>
        <v>0</v>
      </c>
      <c r="AC141" s="167">
        <f t="shared" si="87"/>
        <v>5880.3</v>
      </c>
      <c r="AD141" s="167">
        <f t="shared" si="87"/>
        <v>0</v>
      </c>
      <c r="AE141" s="167">
        <f t="shared" si="87"/>
        <v>5880.3</v>
      </c>
      <c r="AF141" s="167">
        <f t="shared" si="87"/>
        <v>0</v>
      </c>
      <c r="AG141" s="167">
        <f t="shared" si="87"/>
        <v>5880.3</v>
      </c>
      <c r="AH141" s="167">
        <f t="shared" si="87"/>
        <v>0</v>
      </c>
      <c r="AI141" s="167">
        <f t="shared" si="87"/>
        <v>5880.3</v>
      </c>
      <c r="AJ141" s="167">
        <f t="shared" si="87"/>
        <v>0</v>
      </c>
      <c r="AK141" s="167">
        <f t="shared" si="87"/>
        <v>5880.3</v>
      </c>
      <c r="AL141" s="167">
        <f t="shared" si="87"/>
        <v>5880.3</v>
      </c>
      <c r="AM141" s="167">
        <f t="shared" si="87"/>
        <v>0</v>
      </c>
      <c r="AN141" s="167">
        <f t="shared" si="87"/>
        <v>5880.3</v>
      </c>
      <c r="AO141" s="167">
        <f t="shared" si="87"/>
        <v>0</v>
      </c>
      <c r="AP141" s="167">
        <f t="shared" si="87"/>
        <v>5880.3</v>
      </c>
      <c r="AQ141" s="167">
        <f t="shared" si="87"/>
        <v>0</v>
      </c>
      <c r="AR141" s="167">
        <f t="shared" si="87"/>
        <v>5880.3</v>
      </c>
      <c r="AS141" s="167">
        <f t="shared" si="87"/>
        <v>0</v>
      </c>
      <c r="AT141" s="167">
        <f t="shared" si="87"/>
        <v>5880.3</v>
      </c>
      <c r="AU141" s="167">
        <f t="shared" si="87"/>
        <v>0</v>
      </c>
      <c r="AV141" s="167">
        <f t="shared" si="87"/>
        <v>5880.3</v>
      </c>
      <c r="AW141" s="168"/>
    </row>
    <row r="142" spans="1:49" ht="47.25" hidden="1" outlineLevel="7" x14ac:dyDescent="0.2">
      <c r="A142" s="170" t="s">
        <v>35</v>
      </c>
      <c r="B142" s="170" t="s">
        <v>15</v>
      </c>
      <c r="C142" s="170" t="s">
        <v>111</v>
      </c>
      <c r="D142" s="170" t="s">
        <v>8</v>
      </c>
      <c r="E142" s="171" t="s">
        <v>9</v>
      </c>
      <c r="F142" s="172">
        <v>5194.6000000000004</v>
      </c>
      <c r="G142" s="172"/>
      <c r="H142" s="172">
        <f>SUM(F142:G142)</f>
        <v>5194.6000000000004</v>
      </c>
      <c r="I142" s="172"/>
      <c r="J142" s="172"/>
      <c r="K142" s="172"/>
      <c r="L142" s="172">
        <f>SUM(H142:K142)</f>
        <v>5194.6000000000004</v>
      </c>
      <c r="M142" s="172"/>
      <c r="N142" s="172">
        <f>SUM(L142:M142)</f>
        <v>5194.6000000000004</v>
      </c>
      <c r="O142" s="172"/>
      <c r="P142" s="172"/>
      <c r="Q142" s="172">
        <f>SUM(N142:P142)</f>
        <v>5194.6000000000004</v>
      </c>
      <c r="R142" s="172"/>
      <c r="S142" s="172">
        <f>SUM(Q142:R142)</f>
        <v>5194.6000000000004</v>
      </c>
      <c r="T142" s="172"/>
      <c r="U142" s="172"/>
      <c r="V142" s="172"/>
      <c r="W142" s="172"/>
      <c r="X142" s="172">
        <f>SUM(S142:W142)</f>
        <v>5194.6000000000004</v>
      </c>
      <c r="Y142" s="172">
        <v>5194.6000000000004</v>
      </c>
      <c r="Z142" s="172"/>
      <c r="AA142" s="172">
        <f>SUM(Y142:Z142)</f>
        <v>5194.6000000000004</v>
      </c>
      <c r="AB142" s="172"/>
      <c r="AC142" s="172">
        <f>SUM(AA142:AB142)</f>
        <v>5194.6000000000004</v>
      </c>
      <c r="AD142" s="172"/>
      <c r="AE142" s="172">
        <f>SUM(AC142:AD142)</f>
        <v>5194.6000000000004</v>
      </c>
      <c r="AF142" s="172"/>
      <c r="AG142" s="172">
        <f>SUM(AE142:AF142)</f>
        <v>5194.6000000000004</v>
      </c>
      <c r="AH142" s="172"/>
      <c r="AI142" s="172">
        <f>SUM(AG142:AH142)</f>
        <v>5194.6000000000004</v>
      </c>
      <c r="AJ142" s="172"/>
      <c r="AK142" s="172">
        <f>SUM(AI142:AJ142)</f>
        <v>5194.6000000000004</v>
      </c>
      <c r="AL142" s="172">
        <v>5194.6000000000004</v>
      </c>
      <c r="AM142" s="172"/>
      <c r="AN142" s="172">
        <f>SUM(AL142:AM142)</f>
        <v>5194.6000000000004</v>
      </c>
      <c r="AO142" s="172"/>
      <c r="AP142" s="172">
        <f>SUM(AN142:AO142)</f>
        <v>5194.6000000000004</v>
      </c>
      <c r="AQ142" s="172"/>
      <c r="AR142" s="172">
        <f>SUM(AP142:AQ142)</f>
        <v>5194.6000000000004</v>
      </c>
      <c r="AS142" s="172"/>
      <c r="AT142" s="172">
        <f>SUM(AR142:AS142)</f>
        <v>5194.6000000000004</v>
      </c>
      <c r="AU142" s="172"/>
      <c r="AV142" s="172">
        <f>SUM(AT142:AU142)</f>
        <v>5194.6000000000004</v>
      </c>
      <c r="AW142" s="168"/>
    </row>
    <row r="143" spans="1:49" ht="31.5" hidden="1" outlineLevel="7" x14ac:dyDescent="0.2">
      <c r="A143" s="170" t="s">
        <v>35</v>
      </c>
      <c r="B143" s="170" t="s">
        <v>15</v>
      </c>
      <c r="C143" s="170" t="s">
        <v>111</v>
      </c>
      <c r="D143" s="170" t="s">
        <v>11</v>
      </c>
      <c r="E143" s="171" t="s">
        <v>12</v>
      </c>
      <c r="F143" s="172">
        <v>685.7</v>
      </c>
      <c r="G143" s="172"/>
      <c r="H143" s="172">
        <f>SUM(F143:G143)</f>
        <v>685.7</v>
      </c>
      <c r="I143" s="172"/>
      <c r="J143" s="172"/>
      <c r="K143" s="172"/>
      <c r="L143" s="172">
        <f>SUM(H143:K143)</f>
        <v>685.7</v>
      </c>
      <c r="M143" s="172"/>
      <c r="N143" s="172">
        <f>SUM(L143:M143)</f>
        <v>685.7</v>
      </c>
      <c r="O143" s="172"/>
      <c r="P143" s="172"/>
      <c r="Q143" s="172">
        <f>SUM(N143:P143)</f>
        <v>685.7</v>
      </c>
      <c r="R143" s="172"/>
      <c r="S143" s="172">
        <f>SUM(Q143:R143)</f>
        <v>685.7</v>
      </c>
      <c r="T143" s="172"/>
      <c r="U143" s="172"/>
      <c r="V143" s="172"/>
      <c r="W143" s="172"/>
      <c r="X143" s="172">
        <f>SUM(S143:W143)</f>
        <v>685.7</v>
      </c>
      <c r="Y143" s="172">
        <v>685.7</v>
      </c>
      <c r="Z143" s="172"/>
      <c r="AA143" s="172">
        <f>SUM(Y143:Z143)</f>
        <v>685.7</v>
      </c>
      <c r="AB143" s="172"/>
      <c r="AC143" s="172">
        <f>SUM(AA143:AB143)</f>
        <v>685.7</v>
      </c>
      <c r="AD143" s="172"/>
      <c r="AE143" s="172">
        <f>SUM(AC143:AD143)</f>
        <v>685.7</v>
      </c>
      <c r="AF143" s="172"/>
      <c r="AG143" s="172">
        <f>SUM(AE143:AF143)</f>
        <v>685.7</v>
      </c>
      <c r="AH143" s="172"/>
      <c r="AI143" s="172">
        <f>SUM(AG143:AH143)</f>
        <v>685.7</v>
      </c>
      <c r="AJ143" s="172"/>
      <c r="AK143" s="172">
        <f>SUM(AI143:AJ143)</f>
        <v>685.7</v>
      </c>
      <c r="AL143" s="172">
        <v>685.7</v>
      </c>
      <c r="AM143" s="172"/>
      <c r="AN143" s="172">
        <f>SUM(AL143:AM143)</f>
        <v>685.7</v>
      </c>
      <c r="AO143" s="172"/>
      <c r="AP143" s="172">
        <f>SUM(AN143:AO143)</f>
        <v>685.7</v>
      </c>
      <c r="AQ143" s="172"/>
      <c r="AR143" s="172">
        <f>SUM(AP143:AQ143)</f>
        <v>685.7</v>
      </c>
      <c r="AS143" s="172"/>
      <c r="AT143" s="172">
        <f>SUM(AR143:AS143)</f>
        <v>685.7</v>
      </c>
      <c r="AU143" s="172"/>
      <c r="AV143" s="172">
        <f>SUM(AT143:AU143)</f>
        <v>685.7</v>
      </c>
      <c r="AW143" s="168"/>
    </row>
    <row r="144" spans="1:49" ht="47.25" outlineLevel="4" collapsed="1" x14ac:dyDescent="0.2">
      <c r="A144" s="165" t="s">
        <v>35</v>
      </c>
      <c r="B144" s="165" t="s">
        <v>15</v>
      </c>
      <c r="C144" s="165" t="s">
        <v>113</v>
      </c>
      <c r="D144" s="165"/>
      <c r="E144" s="166" t="s">
        <v>114</v>
      </c>
      <c r="F144" s="167">
        <f t="shared" ref="F144:AV144" si="88">F145+F147+F149</f>
        <v>54207.6</v>
      </c>
      <c r="G144" s="167">
        <f t="shared" si="88"/>
        <v>0</v>
      </c>
      <c r="H144" s="167">
        <f t="shared" si="88"/>
        <v>54207.6</v>
      </c>
      <c r="I144" s="167">
        <f t="shared" si="88"/>
        <v>0</v>
      </c>
      <c r="J144" s="167">
        <f t="shared" si="88"/>
        <v>0</v>
      </c>
      <c r="K144" s="167">
        <f t="shared" si="88"/>
        <v>0</v>
      </c>
      <c r="L144" s="167">
        <f t="shared" si="88"/>
        <v>54207.6</v>
      </c>
      <c r="M144" s="167">
        <f t="shared" si="88"/>
        <v>0</v>
      </c>
      <c r="N144" s="167">
        <f t="shared" si="88"/>
        <v>54207.6</v>
      </c>
      <c r="O144" s="167">
        <f t="shared" si="88"/>
        <v>0</v>
      </c>
      <c r="P144" s="167">
        <f t="shared" si="88"/>
        <v>0</v>
      </c>
      <c r="Q144" s="167">
        <f t="shared" si="88"/>
        <v>54207.6</v>
      </c>
      <c r="R144" s="167">
        <f t="shared" si="88"/>
        <v>-4453.9396699999998</v>
      </c>
      <c r="S144" s="167">
        <f t="shared" si="88"/>
        <v>49753.660329999999</v>
      </c>
      <c r="T144" s="167">
        <f t="shared" si="88"/>
        <v>0</v>
      </c>
      <c r="U144" s="167">
        <f t="shared" si="88"/>
        <v>0</v>
      </c>
      <c r="V144" s="167">
        <f t="shared" si="88"/>
        <v>0</v>
      </c>
      <c r="W144" s="167">
        <f t="shared" si="88"/>
        <v>75</v>
      </c>
      <c r="X144" s="167">
        <f t="shared" si="88"/>
        <v>49828.660329999999</v>
      </c>
      <c r="Y144" s="167">
        <f t="shared" si="88"/>
        <v>48817.599999999999</v>
      </c>
      <c r="Z144" s="167">
        <f t="shared" si="88"/>
        <v>0</v>
      </c>
      <c r="AA144" s="167">
        <f t="shared" si="88"/>
        <v>48817.599999999999</v>
      </c>
      <c r="AB144" s="167">
        <f t="shared" si="88"/>
        <v>0</v>
      </c>
      <c r="AC144" s="167">
        <f t="shared" si="88"/>
        <v>48817.599999999999</v>
      </c>
      <c r="AD144" s="167">
        <f t="shared" si="88"/>
        <v>0</v>
      </c>
      <c r="AE144" s="167">
        <f t="shared" si="88"/>
        <v>48817.599999999999</v>
      </c>
      <c r="AF144" s="167">
        <f t="shared" si="88"/>
        <v>0</v>
      </c>
      <c r="AG144" s="167">
        <f t="shared" si="88"/>
        <v>48817.599999999999</v>
      </c>
      <c r="AH144" s="167">
        <f t="shared" si="88"/>
        <v>0</v>
      </c>
      <c r="AI144" s="167">
        <f t="shared" si="88"/>
        <v>48817.599999999999</v>
      </c>
      <c r="AJ144" s="167">
        <f t="shared" si="88"/>
        <v>0</v>
      </c>
      <c r="AK144" s="167">
        <f t="shared" si="88"/>
        <v>48817.599999999999</v>
      </c>
      <c r="AL144" s="167">
        <f t="shared" si="88"/>
        <v>51331.199999999997</v>
      </c>
      <c r="AM144" s="167">
        <f t="shared" si="88"/>
        <v>0</v>
      </c>
      <c r="AN144" s="167">
        <f t="shared" si="88"/>
        <v>51331.199999999997</v>
      </c>
      <c r="AO144" s="167">
        <f t="shared" si="88"/>
        <v>0</v>
      </c>
      <c r="AP144" s="167">
        <f t="shared" si="88"/>
        <v>51331.199999999997</v>
      </c>
      <c r="AQ144" s="167">
        <f t="shared" si="88"/>
        <v>0</v>
      </c>
      <c r="AR144" s="167">
        <f t="shared" si="88"/>
        <v>51331.199999999997</v>
      </c>
      <c r="AS144" s="167">
        <f t="shared" si="88"/>
        <v>0</v>
      </c>
      <c r="AT144" s="167">
        <f t="shared" si="88"/>
        <v>51331.199999999997</v>
      </c>
      <c r="AU144" s="167">
        <f t="shared" si="88"/>
        <v>0</v>
      </c>
      <c r="AV144" s="167">
        <f t="shared" si="88"/>
        <v>51331.199999999997</v>
      </c>
      <c r="AW144" s="168"/>
    </row>
    <row r="145" spans="1:49" ht="15.75" hidden="1" outlineLevel="5" x14ac:dyDescent="0.2">
      <c r="A145" s="165" t="s">
        <v>35</v>
      </c>
      <c r="B145" s="165" t="s">
        <v>15</v>
      </c>
      <c r="C145" s="165" t="s">
        <v>115</v>
      </c>
      <c r="D145" s="165"/>
      <c r="E145" s="166" t="s">
        <v>116</v>
      </c>
      <c r="F145" s="167">
        <f t="shared" ref="F145:AV145" si="89">F146</f>
        <v>53727.6</v>
      </c>
      <c r="G145" s="167">
        <f t="shared" si="89"/>
        <v>0</v>
      </c>
      <c r="H145" s="167">
        <f t="shared" si="89"/>
        <v>53727.6</v>
      </c>
      <c r="I145" s="167">
        <f t="shared" si="89"/>
        <v>0</v>
      </c>
      <c r="J145" s="167">
        <f t="shared" si="89"/>
        <v>0</v>
      </c>
      <c r="K145" s="167">
        <f t="shared" si="89"/>
        <v>0</v>
      </c>
      <c r="L145" s="167">
        <f t="shared" si="89"/>
        <v>53727.6</v>
      </c>
      <c r="M145" s="167">
        <f t="shared" si="89"/>
        <v>0</v>
      </c>
      <c r="N145" s="167">
        <f t="shared" si="89"/>
        <v>53727.6</v>
      </c>
      <c r="O145" s="167">
        <f t="shared" si="89"/>
        <v>0</v>
      </c>
      <c r="P145" s="167">
        <f t="shared" si="89"/>
        <v>0</v>
      </c>
      <c r="Q145" s="167">
        <f t="shared" si="89"/>
        <v>53727.6</v>
      </c>
      <c r="R145" s="167">
        <f t="shared" si="89"/>
        <v>-4453.9396699999998</v>
      </c>
      <c r="S145" s="167">
        <f t="shared" si="89"/>
        <v>49273.660329999999</v>
      </c>
      <c r="T145" s="167">
        <f t="shared" si="89"/>
        <v>0</v>
      </c>
      <c r="U145" s="167">
        <f t="shared" si="89"/>
        <v>0</v>
      </c>
      <c r="V145" s="167">
        <f t="shared" si="89"/>
        <v>0</v>
      </c>
      <c r="W145" s="167">
        <f t="shared" si="89"/>
        <v>0</v>
      </c>
      <c r="X145" s="167">
        <f t="shared" si="89"/>
        <v>49273.660329999999</v>
      </c>
      <c r="Y145" s="167">
        <f t="shared" si="89"/>
        <v>48337.599999999999</v>
      </c>
      <c r="Z145" s="167">
        <f t="shared" si="89"/>
        <v>0</v>
      </c>
      <c r="AA145" s="167">
        <f t="shared" si="89"/>
        <v>48337.599999999999</v>
      </c>
      <c r="AB145" s="167">
        <f t="shared" si="89"/>
        <v>0</v>
      </c>
      <c r="AC145" s="167">
        <f t="shared" si="89"/>
        <v>48337.599999999999</v>
      </c>
      <c r="AD145" s="167">
        <f t="shared" si="89"/>
        <v>0</v>
      </c>
      <c r="AE145" s="167">
        <f t="shared" si="89"/>
        <v>48337.599999999999</v>
      </c>
      <c r="AF145" s="167">
        <f t="shared" si="89"/>
        <v>0</v>
      </c>
      <c r="AG145" s="167">
        <f t="shared" si="89"/>
        <v>48337.599999999999</v>
      </c>
      <c r="AH145" s="167">
        <f t="shared" si="89"/>
        <v>0</v>
      </c>
      <c r="AI145" s="167">
        <f t="shared" si="89"/>
        <v>48337.599999999999</v>
      </c>
      <c r="AJ145" s="167">
        <f t="shared" si="89"/>
        <v>0</v>
      </c>
      <c r="AK145" s="167">
        <f t="shared" si="89"/>
        <v>48337.599999999999</v>
      </c>
      <c r="AL145" s="167">
        <f t="shared" si="89"/>
        <v>50851.199999999997</v>
      </c>
      <c r="AM145" s="167">
        <f t="shared" si="89"/>
        <v>0</v>
      </c>
      <c r="AN145" s="167">
        <f t="shared" si="89"/>
        <v>50851.199999999997</v>
      </c>
      <c r="AO145" s="167">
        <f t="shared" si="89"/>
        <v>0</v>
      </c>
      <c r="AP145" s="167">
        <f t="shared" si="89"/>
        <v>50851.199999999997</v>
      </c>
      <c r="AQ145" s="167">
        <f t="shared" si="89"/>
        <v>0</v>
      </c>
      <c r="AR145" s="167">
        <f t="shared" si="89"/>
        <v>50851.199999999997</v>
      </c>
      <c r="AS145" s="167">
        <f t="shared" si="89"/>
        <v>0</v>
      </c>
      <c r="AT145" s="167">
        <f t="shared" si="89"/>
        <v>50851.199999999997</v>
      </c>
      <c r="AU145" s="167">
        <f t="shared" si="89"/>
        <v>0</v>
      </c>
      <c r="AV145" s="167">
        <f t="shared" si="89"/>
        <v>50851.199999999997</v>
      </c>
      <c r="AW145" s="168"/>
    </row>
    <row r="146" spans="1:49" ht="31.5" hidden="1" outlineLevel="7" x14ac:dyDescent="0.2">
      <c r="A146" s="170" t="s">
        <v>35</v>
      </c>
      <c r="B146" s="170" t="s">
        <v>15</v>
      </c>
      <c r="C146" s="170" t="s">
        <v>115</v>
      </c>
      <c r="D146" s="170" t="s">
        <v>92</v>
      </c>
      <c r="E146" s="171" t="s">
        <v>93</v>
      </c>
      <c r="F146" s="172">
        <v>53727.6</v>
      </c>
      <c r="G146" s="172"/>
      <c r="H146" s="172">
        <f>SUM(F146:G146)</f>
        <v>53727.6</v>
      </c>
      <c r="I146" s="172"/>
      <c r="J146" s="172"/>
      <c r="K146" s="172"/>
      <c r="L146" s="172">
        <f>SUM(H146:K146)</f>
        <v>53727.6</v>
      </c>
      <c r="M146" s="172"/>
      <c r="N146" s="172">
        <f>SUM(L146:M146)</f>
        <v>53727.6</v>
      </c>
      <c r="O146" s="172"/>
      <c r="P146" s="172"/>
      <c r="Q146" s="172">
        <f>SUM(N146:P146)</f>
        <v>53727.6</v>
      </c>
      <c r="R146" s="172">
        <v>-4453.9396699999998</v>
      </c>
      <c r="S146" s="172">
        <f>SUM(Q146:R146)</f>
        <v>49273.660329999999</v>
      </c>
      <c r="T146" s="172"/>
      <c r="U146" s="172"/>
      <c r="V146" s="172"/>
      <c r="W146" s="172"/>
      <c r="X146" s="172">
        <f>SUM(S146:W146)</f>
        <v>49273.660329999999</v>
      </c>
      <c r="Y146" s="172">
        <v>48337.599999999999</v>
      </c>
      <c r="Z146" s="172"/>
      <c r="AA146" s="172">
        <f>SUM(Y146:Z146)</f>
        <v>48337.599999999999</v>
      </c>
      <c r="AB146" s="172"/>
      <c r="AC146" s="172">
        <f>SUM(AA146:AB146)</f>
        <v>48337.599999999999</v>
      </c>
      <c r="AD146" s="172"/>
      <c r="AE146" s="172">
        <f>SUM(AC146:AD146)</f>
        <v>48337.599999999999</v>
      </c>
      <c r="AF146" s="172"/>
      <c r="AG146" s="172">
        <f>SUM(AE146:AF146)</f>
        <v>48337.599999999999</v>
      </c>
      <c r="AH146" s="172"/>
      <c r="AI146" s="172">
        <f>SUM(AG146:AH146)</f>
        <v>48337.599999999999</v>
      </c>
      <c r="AJ146" s="172"/>
      <c r="AK146" s="172">
        <f>SUM(AI146:AJ146)</f>
        <v>48337.599999999999</v>
      </c>
      <c r="AL146" s="172">
        <v>50851.199999999997</v>
      </c>
      <c r="AM146" s="172"/>
      <c r="AN146" s="172">
        <f>SUM(AL146:AM146)</f>
        <v>50851.199999999997</v>
      </c>
      <c r="AO146" s="172"/>
      <c r="AP146" s="172">
        <f>SUM(AN146:AO146)</f>
        <v>50851.199999999997</v>
      </c>
      <c r="AQ146" s="172"/>
      <c r="AR146" s="172">
        <f>SUM(AP146:AQ146)</f>
        <v>50851.199999999997</v>
      </c>
      <c r="AS146" s="172"/>
      <c r="AT146" s="172">
        <f>SUM(AR146:AS146)</f>
        <v>50851.199999999997</v>
      </c>
      <c r="AU146" s="172"/>
      <c r="AV146" s="172">
        <f>SUM(AT146:AU146)</f>
        <v>50851.199999999997</v>
      </c>
      <c r="AW146" s="168"/>
    </row>
    <row r="147" spans="1:49" ht="31.5" outlineLevel="5" x14ac:dyDescent="0.2">
      <c r="A147" s="165" t="s">
        <v>35</v>
      </c>
      <c r="B147" s="165" t="s">
        <v>15</v>
      </c>
      <c r="C147" s="165" t="s">
        <v>117</v>
      </c>
      <c r="D147" s="165"/>
      <c r="E147" s="166" t="s">
        <v>14</v>
      </c>
      <c r="F147" s="167">
        <f t="shared" ref="F147:AV147" si="90">F148</f>
        <v>300</v>
      </c>
      <c r="G147" s="167">
        <f t="shared" si="90"/>
        <v>0</v>
      </c>
      <c r="H147" s="167">
        <f t="shared" si="90"/>
        <v>300</v>
      </c>
      <c r="I147" s="167">
        <f t="shared" si="90"/>
        <v>0</v>
      </c>
      <c r="J147" s="167">
        <f t="shared" si="90"/>
        <v>0</v>
      </c>
      <c r="K147" s="167">
        <f t="shared" si="90"/>
        <v>0</v>
      </c>
      <c r="L147" s="167">
        <f t="shared" si="90"/>
        <v>300</v>
      </c>
      <c r="M147" s="167">
        <f t="shared" si="90"/>
        <v>0</v>
      </c>
      <c r="N147" s="167">
        <f t="shared" si="90"/>
        <v>300</v>
      </c>
      <c r="O147" s="167">
        <f t="shared" si="90"/>
        <v>0</v>
      </c>
      <c r="P147" s="167">
        <f t="shared" si="90"/>
        <v>0</v>
      </c>
      <c r="Q147" s="167">
        <f t="shared" si="90"/>
        <v>300</v>
      </c>
      <c r="R147" s="167">
        <f t="shared" si="90"/>
        <v>0</v>
      </c>
      <c r="S147" s="167">
        <f t="shared" si="90"/>
        <v>300</v>
      </c>
      <c r="T147" s="167">
        <f t="shared" si="90"/>
        <v>0</v>
      </c>
      <c r="U147" s="167">
        <f t="shared" si="90"/>
        <v>0</v>
      </c>
      <c r="V147" s="167">
        <f t="shared" si="90"/>
        <v>0</v>
      </c>
      <c r="W147" s="167">
        <f t="shared" si="90"/>
        <v>70</v>
      </c>
      <c r="X147" s="167">
        <f t="shared" si="90"/>
        <v>370</v>
      </c>
      <c r="Y147" s="167">
        <f t="shared" si="90"/>
        <v>300</v>
      </c>
      <c r="Z147" s="167">
        <f t="shared" si="90"/>
        <v>0</v>
      </c>
      <c r="AA147" s="167">
        <f t="shared" si="90"/>
        <v>300</v>
      </c>
      <c r="AB147" s="167">
        <f t="shared" si="90"/>
        <v>0</v>
      </c>
      <c r="AC147" s="167">
        <f t="shared" si="90"/>
        <v>300</v>
      </c>
      <c r="AD147" s="167">
        <f t="shared" si="90"/>
        <v>0</v>
      </c>
      <c r="AE147" s="167">
        <f t="shared" si="90"/>
        <v>300</v>
      </c>
      <c r="AF147" s="167">
        <f t="shared" si="90"/>
        <v>0</v>
      </c>
      <c r="AG147" s="167">
        <f t="shared" si="90"/>
        <v>300</v>
      </c>
      <c r="AH147" s="167">
        <f t="shared" si="90"/>
        <v>0</v>
      </c>
      <c r="AI147" s="167">
        <f t="shared" si="90"/>
        <v>300</v>
      </c>
      <c r="AJ147" s="167">
        <f t="shared" si="90"/>
        <v>0</v>
      </c>
      <c r="AK147" s="167">
        <f t="shared" si="90"/>
        <v>300</v>
      </c>
      <c r="AL147" s="167">
        <f t="shared" si="90"/>
        <v>300</v>
      </c>
      <c r="AM147" s="167">
        <f t="shared" si="90"/>
        <v>0</v>
      </c>
      <c r="AN147" s="167">
        <f t="shared" si="90"/>
        <v>300</v>
      </c>
      <c r="AO147" s="167">
        <f t="shared" si="90"/>
        <v>0</v>
      </c>
      <c r="AP147" s="167">
        <f t="shared" si="90"/>
        <v>300</v>
      </c>
      <c r="AQ147" s="167">
        <f t="shared" si="90"/>
        <v>0</v>
      </c>
      <c r="AR147" s="167">
        <f t="shared" si="90"/>
        <v>300</v>
      </c>
      <c r="AS147" s="167">
        <f t="shared" si="90"/>
        <v>0</v>
      </c>
      <c r="AT147" s="167">
        <f t="shared" si="90"/>
        <v>300</v>
      </c>
      <c r="AU147" s="167">
        <f t="shared" si="90"/>
        <v>0</v>
      </c>
      <c r="AV147" s="167">
        <f t="shared" si="90"/>
        <v>300</v>
      </c>
      <c r="AW147" s="168"/>
    </row>
    <row r="148" spans="1:49" ht="15.75" outlineLevel="7" x14ac:dyDescent="0.2">
      <c r="A148" s="170" t="s">
        <v>35</v>
      </c>
      <c r="B148" s="170" t="s">
        <v>15</v>
      </c>
      <c r="C148" s="170" t="s">
        <v>117</v>
      </c>
      <c r="D148" s="170" t="s">
        <v>27</v>
      </c>
      <c r="E148" s="171" t="s">
        <v>28</v>
      </c>
      <c r="F148" s="172">
        <v>300</v>
      </c>
      <c r="G148" s="172"/>
      <c r="H148" s="172">
        <f>SUM(F148:G148)</f>
        <v>300</v>
      </c>
      <c r="I148" s="172"/>
      <c r="J148" s="172"/>
      <c r="K148" s="172"/>
      <c r="L148" s="172">
        <f>SUM(H148:K148)</f>
        <v>300</v>
      </c>
      <c r="M148" s="172"/>
      <c r="N148" s="172">
        <f>SUM(L148:M148)</f>
        <v>300</v>
      </c>
      <c r="O148" s="172"/>
      <c r="P148" s="172"/>
      <c r="Q148" s="172">
        <f>SUM(N148:P148)</f>
        <v>300</v>
      </c>
      <c r="R148" s="172"/>
      <c r="S148" s="172">
        <f>SUM(Q148:R148)</f>
        <v>300</v>
      </c>
      <c r="T148" s="172"/>
      <c r="U148" s="172"/>
      <c r="V148" s="172"/>
      <c r="W148" s="172">
        <v>70</v>
      </c>
      <c r="X148" s="172">
        <f>SUM(S148:W148)</f>
        <v>370</v>
      </c>
      <c r="Y148" s="172">
        <v>300</v>
      </c>
      <c r="Z148" s="172"/>
      <c r="AA148" s="172">
        <f>SUM(Y148:Z148)</f>
        <v>300</v>
      </c>
      <c r="AB148" s="172"/>
      <c r="AC148" s="172">
        <f>SUM(AA148:AB148)</f>
        <v>300</v>
      </c>
      <c r="AD148" s="172"/>
      <c r="AE148" s="172">
        <f>SUM(AC148:AD148)</f>
        <v>300</v>
      </c>
      <c r="AF148" s="172"/>
      <c r="AG148" s="172">
        <f>SUM(AE148:AF148)</f>
        <v>300</v>
      </c>
      <c r="AH148" s="172"/>
      <c r="AI148" s="172">
        <f>SUM(AG148:AH148)</f>
        <v>300</v>
      </c>
      <c r="AJ148" s="172"/>
      <c r="AK148" s="172">
        <f>SUM(AI148:AJ148)</f>
        <v>300</v>
      </c>
      <c r="AL148" s="172">
        <v>300</v>
      </c>
      <c r="AM148" s="172"/>
      <c r="AN148" s="172">
        <f>SUM(AL148:AM148)</f>
        <v>300</v>
      </c>
      <c r="AO148" s="172"/>
      <c r="AP148" s="172">
        <f>SUM(AN148:AO148)</f>
        <v>300</v>
      </c>
      <c r="AQ148" s="172"/>
      <c r="AR148" s="172">
        <f>SUM(AP148:AQ148)</f>
        <v>300</v>
      </c>
      <c r="AS148" s="172"/>
      <c r="AT148" s="172">
        <f>SUM(AR148:AS148)</f>
        <v>300</v>
      </c>
      <c r="AU148" s="172"/>
      <c r="AV148" s="172">
        <f>SUM(AT148:AU148)</f>
        <v>300</v>
      </c>
      <c r="AW148" s="168"/>
    </row>
    <row r="149" spans="1:49" ht="21.75" customHeight="1" outlineLevel="5" x14ac:dyDescent="0.2">
      <c r="A149" s="165" t="s">
        <v>35</v>
      </c>
      <c r="B149" s="165" t="s">
        <v>15</v>
      </c>
      <c r="C149" s="165" t="s">
        <v>118</v>
      </c>
      <c r="D149" s="165"/>
      <c r="E149" s="166" t="s">
        <v>119</v>
      </c>
      <c r="F149" s="167">
        <f t="shared" ref="F149:AV149" si="91">F150</f>
        <v>180</v>
      </c>
      <c r="G149" s="167">
        <f t="shared" si="91"/>
        <v>0</v>
      </c>
      <c r="H149" s="167">
        <f t="shared" si="91"/>
        <v>180</v>
      </c>
      <c r="I149" s="167">
        <f t="shared" si="91"/>
        <v>0</v>
      </c>
      <c r="J149" s="167">
        <f t="shared" si="91"/>
        <v>0</v>
      </c>
      <c r="K149" s="167">
        <f t="shared" si="91"/>
        <v>0</v>
      </c>
      <c r="L149" s="167">
        <f t="shared" si="91"/>
        <v>180</v>
      </c>
      <c r="M149" s="167">
        <f t="shared" si="91"/>
        <v>0</v>
      </c>
      <c r="N149" s="167">
        <f t="shared" si="91"/>
        <v>180</v>
      </c>
      <c r="O149" s="167">
        <f t="shared" si="91"/>
        <v>0</v>
      </c>
      <c r="P149" s="167">
        <f t="shared" si="91"/>
        <v>0</v>
      </c>
      <c r="Q149" s="167">
        <f t="shared" si="91"/>
        <v>180</v>
      </c>
      <c r="R149" s="167">
        <f t="shared" si="91"/>
        <v>0</v>
      </c>
      <c r="S149" s="167">
        <f t="shared" si="91"/>
        <v>180</v>
      </c>
      <c r="T149" s="167">
        <f t="shared" si="91"/>
        <v>0</v>
      </c>
      <c r="U149" s="167">
        <f t="shared" si="91"/>
        <v>0</v>
      </c>
      <c r="V149" s="167">
        <f t="shared" si="91"/>
        <v>0</v>
      </c>
      <c r="W149" s="167">
        <f t="shared" si="91"/>
        <v>5</v>
      </c>
      <c r="X149" s="167">
        <f t="shared" si="91"/>
        <v>185</v>
      </c>
      <c r="Y149" s="167">
        <f t="shared" si="91"/>
        <v>180</v>
      </c>
      <c r="Z149" s="167">
        <f t="shared" si="91"/>
        <v>0</v>
      </c>
      <c r="AA149" s="167">
        <f t="shared" si="91"/>
        <v>180</v>
      </c>
      <c r="AB149" s="167">
        <f t="shared" si="91"/>
        <v>0</v>
      </c>
      <c r="AC149" s="167">
        <f t="shared" si="91"/>
        <v>180</v>
      </c>
      <c r="AD149" s="167">
        <f t="shared" si="91"/>
        <v>0</v>
      </c>
      <c r="AE149" s="167">
        <f t="shared" si="91"/>
        <v>180</v>
      </c>
      <c r="AF149" s="167">
        <f t="shared" si="91"/>
        <v>0</v>
      </c>
      <c r="AG149" s="167">
        <f t="shared" si="91"/>
        <v>180</v>
      </c>
      <c r="AH149" s="167">
        <f t="shared" si="91"/>
        <v>0</v>
      </c>
      <c r="AI149" s="167">
        <f t="shared" si="91"/>
        <v>180</v>
      </c>
      <c r="AJ149" s="167">
        <f t="shared" si="91"/>
        <v>0</v>
      </c>
      <c r="AK149" s="167">
        <f t="shared" si="91"/>
        <v>180</v>
      </c>
      <c r="AL149" s="167">
        <f t="shared" si="91"/>
        <v>180</v>
      </c>
      <c r="AM149" s="167">
        <f t="shared" si="91"/>
        <v>0</v>
      </c>
      <c r="AN149" s="167">
        <f t="shared" si="91"/>
        <v>180</v>
      </c>
      <c r="AO149" s="167">
        <f t="shared" si="91"/>
        <v>0</v>
      </c>
      <c r="AP149" s="167">
        <f t="shared" si="91"/>
        <v>180</v>
      </c>
      <c r="AQ149" s="167">
        <f t="shared" si="91"/>
        <v>0</v>
      </c>
      <c r="AR149" s="167">
        <f t="shared" si="91"/>
        <v>180</v>
      </c>
      <c r="AS149" s="167">
        <f t="shared" si="91"/>
        <v>0</v>
      </c>
      <c r="AT149" s="167">
        <f t="shared" si="91"/>
        <v>180</v>
      </c>
      <c r="AU149" s="167">
        <f t="shared" si="91"/>
        <v>0</v>
      </c>
      <c r="AV149" s="167">
        <f t="shared" si="91"/>
        <v>180</v>
      </c>
      <c r="AW149" s="168"/>
    </row>
    <row r="150" spans="1:49" ht="31.5" outlineLevel="7" x14ac:dyDescent="0.2">
      <c r="A150" s="170" t="s">
        <v>35</v>
      </c>
      <c r="B150" s="170" t="s">
        <v>15</v>
      </c>
      <c r="C150" s="170" t="s">
        <v>118</v>
      </c>
      <c r="D150" s="170" t="s">
        <v>11</v>
      </c>
      <c r="E150" s="171" t="s">
        <v>12</v>
      </c>
      <c r="F150" s="172">
        <v>180</v>
      </c>
      <c r="G150" s="172"/>
      <c r="H150" s="172">
        <f>SUM(F150:G150)</f>
        <v>180</v>
      </c>
      <c r="I150" s="172"/>
      <c r="J150" s="172"/>
      <c r="K150" s="172"/>
      <c r="L150" s="172">
        <f>SUM(H150:K150)</f>
        <v>180</v>
      </c>
      <c r="M150" s="172"/>
      <c r="N150" s="172">
        <f>SUM(L150:M150)</f>
        <v>180</v>
      </c>
      <c r="O150" s="172"/>
      <c r="P150" s="172"/>
      <c r="Q150" s="172">
        <f>SUM(N150:P150)</f>
        <v>180</v>
      </c>
      <c r="R150" s="172"/>
      <c r="S150" s="172">
        <f>SUM(Q150:R150)</f>
        <v>180</v>
      </c>
      <c r="T150" s="172"/>
      <c r="U150" s="172"/>
      <c r="V150" s="172"/>
      <c r="W150" s="172">
        <v>5</v>
      </c>
      <c r="X150" s="172">
        <f>SUM(S150:W150)</f>
        <v>185</v>
      </c>
      <c r="Y150" s="172">
        <v>180</v>
      </c>
      <c r="Z150" s="172"/>
      <c r="AA150" s="172">
        <f>SUM(Y150:Z150)</f>
        <v>180</v>
      </c>
      <c r="AB150" s="172"/>
      <c r="AC150" s="172">
        <f>SUM(AA150:AB150)</f>
        <v>180</v>
      </c>
      <c r="AD150" s="172"/>
      <c r="AE150" s="172">
        <f>SUM(AC150:AD150)</f>
        <v>180</v>
      </c>
      <c r="AF150" s="172"/>
      <c r="AG150" s="172">
        <f>SUM(AE150:AF150)</f>
        <v>180</v>
      </c>
      <c r="AH150" s="172"/>
      <c r="AI150" s="172">
        <f>SUM(AG150:AH150)</f>
        <v>180</v>
      </c>
      <c r="AJ150" s="172"/>
      <c r="AK150" s="172">
        <f>SUM(AI150:AJ150)</f>
        <v>180</v>
      </c>
      <c r="AL150" s="172">
        <v>180</v>
      </c>
      <c r="AM150" s="172"/>
      <c r="AN150" s="172">
        <f>SUM(AL150:AM150)</f>
        <v>180</v>
      </c>
      <c r="AO150" s="172"/>
      <c r="AP150" s="172">
        <f>SUM(AN150:AO150)</f>
        <v>180</v>
      </c>
      <c r="AQ150" s="172"/>
      <c r="AR150" s="172">
        <f>SUM(AP150:AQ150)</f>
        <v>180</v>
      </c>
      <c r="AS150" s="172"/>
      <c r="AT150" s="172">
        <f>SUM(AR150:AS150)</f>
        <v>180</v>
      </c>
      <c r="AU150" s="172"/>
      <c r="AV150" s="172">
        <f>SUM(AT150:AU150)</f>
        <v>180</v>
      </c>
      <c r="AW150" s="168"/>
    </row>
    <row r="151" spans="1:49" ht="31.5" outlineLevel="2" x14ac:dyDescent="0.2">
      <c r="A151" s="165" t="s">
        <v>35</v>
      </c>
      <c r="B151" s="165" t="s">
        <v>15</v>
      </c>
      <c r="C151" s="165" t="s">
        <v>17</v>
      </c>
      <c r="D151" s="165"/>
      <c r="E151" s="166" t="s">
        <v>18</v>
      </c>
      <c r="F151" s="167">
        <f>F154+F158+F156</f>
        <v>56156.92525</v>
      </c>
      <c r="G151" s="167">
        <f>G154+G158+G156</f>
        <v>-11653.204259999999</v>
      </c>
      <c r="H151" s="167">
        <f>H154+H158+H156</f>
        <v>44503.720990000002</v>
      </c>
      <c r="I151" s="167">
        <f>I154+I158+I156</f>
        <v>-41138.199990000001</v>
      </c>
      <c r="J151" s="167">
        <f>J154+J158+J156</f>
        <v>0</v>
      </c>
      <c r="K151" s="167">
        <f>K154+K158+K156+K152</f>
        <v>-414.52</v>
      </c>
      <c r="L151" s="167">
        <f>L154+L158+L156+L152</f>
        <v>2951.000999999997</v>
      </c>
      <c r="M151" s="167">
        <f>M154+M158+M156+M152+M162</f>
        <v>11921</v>
      </c>
      <c r="N151" s="167">
        <f>N154+N158+N156+N152+N162</f>
        <v>14872.000999999997</v>
      </c>
      <c r="O151" s="167">
        <f t="shared" ref="O151:AV151" si="92">O154+O158+O156+O152+O162+O160+O164</f>
        <v>97429.208240000007</v>
      </c>
      <c r="P151" s="167">
        <f t="shared" si="92"/>
        <v>2.6297899999999998</v>
      </c>
      <c r="Q151" s="167">
        <f t="shared" si="92"/>
        <v>112303.83903</v>
      </c>
      <c r="R151" s="167">
        <f t="shared" si="92"/>
        <v>-8610.3246799999997</v>
      </c>
      <c r="S151" s="167">
        <f t="shared" si="92"/>
        <v>103693.51435</v>
      </c>
      <c r="T151" s="167">
        <f t="shared" si="92"/>
        <v>-97429.208249999996</v>
      </c>
      <c r="U151" s="167">
        <f t="shared" si="92"/>
        <v>20.8</v>
      </c>
      <c r="V151" s="167">
        <f t="shared" si="92"/>
        <v>469.4</v>
      </c>
      <c r="W151" s="167">
        <f t="shared" si="92"/>
        <v>-636.40972999999997</v>
      </c>
      <c r="X151" s="167">
        <f t="shared" si="92"/>
        <v>6118.0963699999975</v>
      </c>
      <c r="Y151" s="167">
        <f t="shared" si="92"/>
        <v>113617.35</v>
      </c>
      <c r="Z151" s="167">
        <f t="shared" si="92"/>
        <v>-1306</v>
      </c>
      <c r="AA151" s="167">
        <f t="shared" si="92"/>
        <v>112311.35</v>
      </c>
      <c r="AB151" s="167">
        <f t="shared" si="92"/>
        <v>0</v>
      </c>
      <c r="AC151" s="167">
        <f t="shared" si="92"/>
        <v>112311.35</v>
      </c>
      <c r="AD151" s="167">
        <f t="shared" si="92"/>
        <v>1240</v>
      </c>
      <c r="AE151" s="167">
        <f t="shared" si="92"/>
        <v>113551.35</v>
      </c>
      <c r="AF151" s="167">
        <f t="shared" si="92"/>
        <v>112000</v>
      </c>
      <c r="AG151" s="167">
        <f t="shared" si="92"/>
        <v>225551.35</v>
      </c>
      <c r="AH151" s="167">
        <f t="shared" si="92"/>
        <v>36093.333339999997</v>
      </c>
      <c r="AI151" s="167">
        <f t="shared" si="92"/>
        <v>261644.68333999999</v>
      </c>
      <c r="AJ151" s="167">
        <f t="shared" si="92"/>
        <v>0</v>
      </c>
      <c r="AK151" s="167">
        <f t="shared" si="92"/>
        <v>261644.68333999999</v>
      </c>
      <c r="AL151" s="167">
        <f t="shared" si="92"/>
        <v>107892.4</v>
      </c>
      <c r="AM151" s="167">
        <f t="shared" si="92"/>
        <v>-1100</v>
      </c>
      <c r="AN151" s="167">
        <f t="shared" si="92"/>
        <v>106792.4</v>
      </c>
      <c r="AO151" s="167">
        <f t="shared" si="92"/>
        <v>0</v>
      </c>
      <c r="AP151" s="167">
        <f t="shared" si="92"/>
        <v>106792.4</v>
      </c>
      <c r="AQ151" s="167">
        <f t="shared" si="92"/>
        <v>42000</v>
      </c>
      <c r="AR151" s="167">
        <f t="shared" si="92"/>
        <v>148792.4</v>
      </c>
      <c r="AS151" s="167">
        <f t="shared" si="92"/>
        <v>14000</v>
      </c>
      <c r="AT151" s="167">
        <f t="shared" si="92"/>
        <v>162792.4</v>
      </c>
      <c r="AU151" s="167">
        <f t="shared" si="92"/>
        <v>0</v>
      </c>
      <c r="AV151" s="167">
        <f t="shared" si="92"/>
        <v>162792.4</v>
      </c>
      <c r="AW151" s="168"/>
    </row>
    <row r="152" spans="1:49" s="164" customFormat="1" ht="15.75" customHeight="1" outlineLevel="2" x14ac:dyDescent="0.25">
      <c r="A152" s="165" t="s">
        <v>35</v>
      </c>
      <c r="B152" s="165" t="s">
        <v>15</v>
      </c>
      <c r="C152" s="178" t="s">
        <v>722</v>
      </c>
      <c r="D152" s="178"/>
      <c r="E152" s="179" t="s">
        <v>721</v>
      </c>
      <c r="F152" s="167"/>
      <c r="G152" s="167"/>
      <c r="H152" s="167"/>
      <c r="I152" s="167"/>
      <c r="J152" s="167"/>
      <c r="K152" s="167">
        <f>K153</f>
        <v>1</v>
      </c>
      <c r="L152" s="167">
        <f>L153</f>
        <v>1</v>
      </c>
      <c r="M152" s="167">
        <f>M153</f>
        <v>0</v>
      </c>
      <c r="N152" s="167">
        <f>N153</f>
        <v>1</v>
      </c>
      <c r="O152" s="167"/>
      <c r="P152" s="167">
        <f t="shared" ref="P152:AE152" si="93">P153</f>
        <v>2.6297899999999998</v>
      </c>
      <c r="Q152" s="167">
        <f t="shared" si="93"/>
        <v>3.6297899999999998</v>
      </c>
      <c r="R152" s="167">
        <f t="shared" si="93"/>
        <v>80</v>
      </c>
      <c r="S152" s="167">
        <f t="shared" si="93"/>
        <v>83.62979</v>
      </c>
      <c r="T152" s="167">
        <f t="shared" si="93"/>
        <v>0</v>
      </c>
      <c r="U152" s="167">
        <f t="shared" si="93"/>
        <v>0</v>
      </c>
      <c r="V152" s="167">
        <f t="shared" si="93"/>
        <v>469.4</v>
      </c>
      <c r="W152" s="167">
        <f t="shared" si="93"/>
        <v>0</v>
      </c>
      <c r="X152" s="167">
        <f t="shared" si="93"/>
        <v>553.02978999999993</v>
      </c>
      <c r="Y152" s="167">
        <f t="shared" si="93"/>
        <v>0</v>
      </c>
      <c r="Z152" s="167">
        <f t="shared" si="93"/>
        <v>0</v>
      </c>
      <c r="AA152" s="167">
        <f t="shared" si="93"/>
        <v>0</v>
      </c>
      <c r="AB152" s="167">
        <f t="shared" si="93"/>
        <v>0</v>
      </c>
      <c r="AC152" s="167">
        <f t="shared" si="93"/>
        <v>0</v>
      </c>
      <c r="AD152" s="167">
        <f t="shared" si="93"/>
        <v>0</v>
      </c>
      <c r="AE152" s="167">
        <f t="shared" si="93"/>
        <v>0</v>
      </c>
      <c r="AF152" s="167"/>
      <c r="AG152" s="167">
        <f>AG153</f>
        <v>0</v>
      </c>
      <c r="AH152" s="167"/>
      <c r="AI152" s="167"/>
      <c r="AJ152" s="167"/>
      <c r="AK152" s="167"/>
      <c r="AL152" s="167">
        <f>AL153</f>
        <v>0</v>
      </c>
      <c r="AM152" s="167">
        <f>AM153</f>
        <v>0</v>
      </c>
      <c r="AN152" s="167">
        <f>AN153</f>
        <v>0</v>
      </c>
      <c r="AO152" s="167">
        <f>AO153</f>
        <v>0</v>
      </c>
      <c r="AP152" s="167">
        <f>AP153</f>
        <v>0</v>
      </c>
      <c r="AQ152" s="167"/>
      <c r="AR152" s="167">
        <f>AR153</f>
        <v>0</v>
      </c>
      <c r="AS152" s="167"/>
      <c r="AT152" s="167"/>
      <c r="AU152" s="167"/>
      <c r="AV152" s="167"/>
      <c r="AW152" s="168"/>
    </row>
    <row r="153" spans="1:49" ht="15.75" customHeight="1" outlineLevel="2" collapsed="1" x14ac:dyDescent="0.25">
      <c r="A153" s="170" t="s">
        <v>35</v>
      </c>
      <c r="B153" s="170" t="s">
        <v>15</v>
      </c>
      <c r="C153" s="180" t="s">
        <v>722</v>
      </c>
      <c r="D153" s="180" t="s">
        <v>27</v>
      </c>
      <c r="E153" s="181" t="s">
        <v>28</v>
      </c>
      <c r="F153" s="167"/>
      <c r="G153" s="167"/>
      <c r="H153" s="167"/>
      <c r="I153" s="167"/>
      <c r="J153" s="167"/>
      <c r="K153" s="172">
        <v>1</v>
      </c>
      <c r="L153" s="172">
        <f>SUM(H153:K153)</f>
        <v>1</v>
      </c>
      <c r="M153" s="172"/>
      <c r="N153" s="172">
        <f>SUM(L153:M153)</f>
        <v>1</v>
      </c>
      <c r="O153" s="167"/>
      <c r="P153" s="172">
        <v>2.6297899999999998</v>
      </c>
      <c r="Q153" s="172">
        <f>SUM(N153:P153)</f>
        <v>3.6297899999999998</v>
      </c>
      <c r="R153" s="172">
        <v>80</v>
      </c>
      <c r="S153" s="172">
        <f>SUM(Q153:R153)</f>
        <v>83.62979</v>
      </c>
      <c r="T153" s="167"/>
      <c r="U153" s="167"/>
      <c r="V153" s="172">
        <v>469.4</v>
      </c>
      <c r="W153" s="167"/>
      <c r="X153" s="172">
        <f>SUM(S153:W153)</f>
        <v>553.02978999999993</v>
      </c>
      <c r="Y153" s="167"/>
      <c r="Z153" s="167"/>
      <c r="AA153" s="167"/>
      <c r="AB153" s="167"/>
      <c r="AC153" s="167"/>
      <c r="AD153" s="172"/>
      <c r="AE153" s="172">
        <f>SUM(AC153:AD153)</f>
        <v>0</v>
      </c>
      <c r="AF153" s="167"/>
      <c r="AG153" s="172">
        <f>SUM(AE153:AF153)</f>
        <v>0</v>
      </c>
      <c r="AH153" s="167"/>
      <c r="AI153" s="172"/>
      <c r="AJ153" s="167"/>
      <c r="AK153" s="172"/>
      <c r="AL153" s="167"/>
      <c r="AM153" s="167"/>
      <c r="AN153" s="167"/>
      <c r="AO153" s="167"/>
      <c r="AP153" s="167"/>
      <c r="AQ153" s="167"/>
      <c r="AR153" s="172">
        <f>SUM(AP153:AQ153)</f>
        <v>0</v>
      </c>
      <c r="AS153" s="167"/>
      <c r="AT153" s="172"/>
      <c r="AU153" s="167"/>
      <c r="AV153" s="172"/>
      <c r="AW153" s="168"/>
    </row>
    <row r="154" spans="1:49" ht="47.25" hidden="1" customHeight="1" outlineLevel="3" x14ac:dyDescent="0.2">
      <c r="A154" s="165" t="s">
        <v>35</v>
      </c>
      <c r="B154" s="165" t="s">
        <v>15</v>
      </c>
      <c r="C154" s="165" t="s">
        <v>120</v>
      </c>
      <c r="D154" s="165"/>
      <c r="E154" s="166" t="s">
        <v>549</v>
      </c>
      <c r="F154" s="167">
        <f t="shared" ref="F154:AV154" si="94">F155</f>
        <v>13712.72525</v>
      </c>
      <c r="G154" s="167">
        <f t="shared" si="94"/>
        <v>-10347.204259999999</v>
      </c>
      <c r="H154" s="167">
        <f t="shared" si="94"/>
        <v>3365.5209900000009</v>
      </c>
      <c r="I154" s="167">
        <f t="shared" si="94"/>
        <v>0</v>
      </c>
      <c r="J154" s="167">
        <f t="shared" si="94"/>
        <v>0</v>
      </c>
      <c r="K154" s="167">
        <f t="shared" si="94"/>
        <v>-415.52</v>
      </c>
      <c r="L154" s="167">
        <f t="shared" si="94"/>
        <v>2950.0009900000009</v>
      </c>
      <c r="M154" s="167">
        <f t="shared" si="94"/>
        <v>0</v>
      </c>
      <c r="N154" s="167">
        <f t="shared" si="94"/>
        <v>2950.0009900000009</v>
      </c>
      <c r="O154" s="167">
        <f t="shared" si="94"/>
        <v>0</v>
      </c>
      <c r="P154" s="167">
        <f t="shared" si="94"/>
        <v>0</v>
      </c>
      <c r="Q154" s="167">
        <f t="shared" si="94"/>
        <v>2950.0009900000009</v>
      </c>
      <c r="R154" s="167">
        <f t="shared" si="94"/>
        <v>0</v>
      </c>
      <c r="S154" s="167">
        <f t="shared" si="94"/>
        <v>2950.0009900000009</v>
      </c>
      <c r="T154" s="167">
        <f t="shared" si="94"/>
        <v>0</v>
      </c>
      <c r="U154" s="167">
        <f t="shared" si="94"/>
        <v>0</v>
      </c>
      <c r="V154" s="167">
        <f t="shared" si="94"/>
        <v>0</v>
      </c>
      <c r="W154" s="167">
        <f t="shared" si="94"/>
        <v>0</v>
      </c>
      <c r="X154" s="167">
        <f t="shared" si="94"/>
        <v>2950.0009900000009</v>
      </c>
      <c r="Y154" s="167">
        <f t="shared" si="94"/>
        <v>28077.85</v>
      </c>
      <c r="Z154" s="167">
        <f t="shared" si="94"/>
        <v>0</v>
      </c>
      <c r="AA154" s="167">
        <f t="shared" si="94"/>
        <v>28077.85</v>
      </c>
      <c r="AB154" s="167">
        <f t="shared" si="94"/>
        <v>0</v>
      </c>
      <c r="AC154" s="167">
        <f t="shared" si="94"/>
        <v>28077.85</v>
      </c>
      <c r="AD154" s="167">
        <f t="shared" si="94"/>
        <v>0</v>
      </c>
      <c r="AE154" s="167">
        <f t="shared" si="94"/>
        <v>28077.85</v>
      </c>
      <c r="AF154" s="167">
        <f t="shared" si="94"/>
        <v>0</v>
      </c>
      <c r="AG154" s="167">
        <f t="shared" si="94"/>
        <v>28077.85</v>
      </c>
      <c r="AH154" s="167">
        <f t="shared" si="94"/>
        <v>0</v>
      </c>
      <c r="AI154" s="167">
        <f t="shared" si="94"/>
        <v>28077.85</v>
      </c>
      <c r="AJ154" s="167">
        <f t="shared" si="94"/>
        <v>0</v>
      </c>
      <c r="AK154" s="167">
        <f t="shared" si="94"/>
        <v>28077.85</v>
      </c>
      <c r="AL154" s="167">
        <f t="shared" si="94"/>
        <v>26698.1</v>
      </c>
      <c r="AM154" s="167">
        <f t="shared" si="94"/>
        <v>0</v>
      </c>
      <c r="AN154" s="167">
        <f t="shared" si="94"/>
        <v>26698.1</v>
      </c>
      <c r="AO154" s="167">
        <f t="shared" si="94"/>
        <v>0</v>
      </c>
      <c r="AP154" s="167">
        <f t="shared" si="94"/>
        <v>26698.1</v>
      </c>
      <c r="AQ154" s="167">
        <f t="shared" si="94"/>
        <v>0</v>
      </c>
      <c r="AR154" s="167">
        <f t="shared" si="94"/>
        <v>26698.1</v>
      </c>
      <c r="AS154" s="167">
        <f t="shared" si="94"/>
        <v>0</v>
      </c>
      <c r="AT154" s="167">
        <f t="shared" si="94"/>
        <v>26698.1</v>
      </c>
      <c r="AU154" s="167">
        <f t="shared" si="94"/>
        <v>0</v>
      </c>
      <c r="AV154" s="167">
        <f t="shared" si="94"/>
        <v>26698.1</v>
      </c>
      <c r="AW154" s="168"/>
    </row>
    <row r="155" spans="1:49" ht="21.75" hidden="1" customHeight="1" outlineLevel="7" x14ac:dyDescent="0.2">
      <c r="A155" s="170" t="s">
        <v>35</v>
      </c>
      <c r="B155" s="170" t="s">
        <v>15</v>
      </c>
      <c r="C155" s="170" t="s">
        <v>120</v>
      </c>
      <c r="D155" s="170" t="s">
        <v>27</v>
      </c>
      <c r="E155" s="171" t="s">
        <v>645</v>
      </c>
      <c r="F155" s="182">
        <v>13712.72525</v>
      </c>
      <c r="G155" s="182">
        <f>-413.02925-7559.17501-2375</f>
        <v>-10347.204259999999</v>
      </c>
      <c r="H155" s="182">
        <f>SUM(F155:G155)</f>
        <v>3365.5209900000009</v>
      </c>
      <c r="I155" s="182"/>
      <c r="J155" s="182"/>
      <c r="K155" s="182">
        <v>-415.52</v>
      </c>
      <c r="L155" s="182">
        <f>SUM(H155:K155)</f>
        <v>2950.0009900000009</v>
      </c>
      <c r="M155" s="182"/>
      <c r="N155" s="182">
        <f>SUM(L155:M155)</f>
        <v>2950.0009900000009</v>
      </c>
      <c r="O155" s="182"/>
      <c r="P155" s="182"/>
      <c r="Q155" s="182">
        <f>SUM(N155:P155)</f>
        <v>2950.0009900000009</v>
      </c>
      <c r="R155" s="182"/>
      <c r="S155" s="182">
        <f>SUM(Q155:R155)</f>
        <v>2950.0009900000009</v>
      </c>
      <c r="T155" s="182"/>
      <c r="U155" s="182"/>
      <c r="V155" s="182"/>
      <c r="W155" s="182"/>
      <c r="X155" s="182">
        <f>SUM(S155:W155)</f>
        <v>2950.0009900000009</v>
      </c>
      <c r="Y155" s="182">
        <v>28077.85</v>
      </c>
      <c r="Z155" s="172"/>
      <c r="AA155" s="182">
        <f>SUM(Y155:Z155)</f>
        <v>28077.85</v>
      </c>
      <c r="AB155" s="182"/>
      <c r="AC155" s="182">
        <f>SUM(AA155:AB155)</f>
        <v>28077.85</v>
      </c>
      <c r="AD155" s="182"/>
      <c r="AE155" s="182">
        <f>SUM(AC155:AD155)</f>
        <v>28077.85</v>
      </c>
      <c r="AF155" s="182"/>
      <c r="AG155" s="182">
        <f>SUM(AE155:AF155)</f>
        <v>28077.85</v>
      </c>
      <c r="AH155" s="182"/>
      <c r="AI155" s="182">
        <f>SUM(AG155:AH155)</f>
        <v>28077.85</v>
      </c>
      <c r="AJ155" s="182"/>
      <c r="AK155" s="182">
        <f>SUM(AI155:AJ155)</f>
        <v>28077.85</v>
      </c>
      <c r="AL155" s="182">
        <v>26698.1</v>
      </c>
      <c r="AM155" s="172"/>
      <c r="AN155" s="182">
        <f>SUM(AL155:AM155)</f>
        <v>26698.1</v>
      </c>
      <c r="AO155" s="182"/>
      <c r="AP155" s="182">
        <f>SUM(AN155:AO155)</f>
        <v>26698.1</v>
      </c>
      <c r="AQ155" s="182"/>
      <c r="AR155" s="182">
        <f>SUM(AP155:AQ155)</f>
        <v>26698.1</v>
      </c>
      <c r="AS155" s="182"/>
      <c r="AT155" s="182">
        <f>SUM(AR155:AS155)</f>
        <v>26698.1</v>
      </c>
      <c r="AU155" s="182"/>
      <c r="AV155" s="182">
        <f>SUM(AT155:AU155)</f>
        <v>26698.1</v>
      </c>
      <c r="AW155" s="168"/>
    </row>
    <row r="156" spans="1:49" ht="47.25" hidden="1" outlineLevel="3" x14ac:dyDescent="0.2">
      <c r="A156" s="165" t="s">
        <v>35</v>
      </c>
      <c r="B156" s="165" t="s">
        <v>15</v>
      </c>
      <c r="C156" s="165" t="s">
        <v>120</v>
      </c>
      <c r="D156" s="165"/>
      <c r="E156" s="166" t="s">
        <v>574</v>
      </c>
      <c r="F156" s="167">
        <f t="shared" ref="F156:AV156" si="95">F157</f>
        <v>41138.199999999997</v>
      </c>
      <c r="G156" s="167">
        <f t="shared" si="95"/>
        <v>0</v>
      </c>
      <c r="H156" s="167">
        <f t="shared" si="95"/>
        <v>41138.199999999997</v>
      </c>
      <c r="I156" s="167">
        <f t="shared" si="95"/>
        <v>-41138.199990000001</v>
      </c>
      <c r="J156" s="167">
        <f t="shared" si="95"/>
        <v>0</v>
      </c>
      <c r="K156" s="167">
        <f t="shared" si="95"/>
        <v>0</v>
      </c>
      <c r="L156" s="167">
        <f t="shared" si="95"/>
        <v>9.9999961093999445E-6</v>
      </c>
      <c r="M156" s="167">
        <f t="shared" si="95"/>
        <v>0</v>
      </c>
      <c r="N156" s="167">
        <f t="shared" si="95"/>
        <v>9.9999961093999445E-6</v>
      </c>
      <c r="O156" s="167">
        <f t="shared" si="95"/>
        <v>133.82669999999999</v>
      </c>
      <c r="P156" s="167">
        <f t="shared" si="95"/>
        <v>0</v>
      </c>
      <c r="Q156" s="167">
        <f t="shared" si="95"/>
        <v>133.8267099999961</v>
      </c>
      <c r="R156" s="167">
        <f t="shared" si="95"/>
        <v>0</v>
      </c>
      <c r="S156" s="167">
        <f t="shared" si="95"/>
        <v>133.8267099999961</v>
      </c>
      <c r="T156" s="167">
        <f t="shared" si="95"/>
        <v>-133.82670999999999</v>
      </c>
      <c r="U156" s="167">
        <f t="shared" si="95"/>
        <v>0</v>
      </c>
      <c r="V156" s="167">
        <f t="shared" si="95"/>
        <v>0</v>
      </c>
      <c r="W156" s="167">
        <f t="shared" si="95"/>
        <v>0</v>
      </c>
      <c r="X156" s="167">
        <f t="shared" si="95"/>
        <v>-3.893774191965349E-12</v>
      </c>
      <c r="Y156" s="167">
        <f t="shared" si="95"/>
        <v>84233.5</v>
      </c>
      <c r="Z156" s="167">
        <f t="shared" si="95"/>
        <v>0</v>
      </c>
      <c r="AA156" s="167">
        <f t="shared" si="95"/>
        <v>84233.5</v>
      </c>
      <c r="AB156" s="167">
        <f t="shared" si="95"/>
        <v>0</v>
      </c>
      <c r="AC156" s="167">
        <f t="shared" si="95"/>
        <v>84233.5</v>
      </c>
      <c r="AD156" s="167">
        <f t="shared" si="95"/>
        <v>0</v>
      </c>
      <c r="AE156" s="167">
        <f t="shared" si="95"/>
        <v>84233.5</v>
      </c>
      <c r="AF156" s="167">
        <f t="shared" si="95"/>
        <v>0</v>
      </c>
      <c r="AG156" s="167">
        <f t="shared" si="95"/>
        <v>84233.5</v>
      </c>
      <c r="AH156" s="167">
        <f t="shared" si="95"/>
        <v>0</v>
      </c>
      <c r="AI156" s="167">
        <f t="shared" si="95"/>
        <v>84233.5</v>
      </c>
      <c r="AJ156" s="167">
        <f t="shared" si="95"/>
        <v>0</v>
      </c>
      <c r="AK156" s="167">
        <f t="shared" si="95"/>
        <v>84233.5</v>
      </c>
      <c r="AL156" s="167">
        <f t="shared" si="95"/>
        <v>80094.3</v>
      </c>
      <c r="AM156" s="167">
        <f t="shared" si="95"/>
        <v>0</v>
      </c>
      <c r="AN156" s="167">
        <f t="shared" si="95"/>
        <v>80094.3</v>
      </c>
      <c r="AO156" s="167">
        <f t="shared" si="95"/>
        <v>0</v>
      </c>
      <c r="AP156" s="167">
        <f t="shared" si="95"/>
        <v>80094.3</v>
      </c>
      <c r="AQ156" s="167">
        <f t="shared" si="95"/>
        <v>0</v>
      </c>
      <c r="AR156" s="167">
        <f t="shared" si="95"/>
        <v>80094.3</v>
      </c>
      <c r="AS156" s="167">
        <f t="shared" si="95"/>
        <v>0</v>
      </c>
      <c r="AT156" s="167">
        <f t="shared" si="95"/>
        <v>80094.3</v>
      </c>
      <c r="AU156" s="167">
        <f t="shared" si="95"/>
        <v>0</v>
      </c>
      <c r="AV156" s="167">
        <f t="shared" si="95"/>
        <v>80094.3</v>
      </c>
      <c r="AW156" s="168"/>
    </row>
    <row r="157" spans="1:49" ht="15.75" hidden="1" outlineLevel="7" x14ac:dyDescent="0.2">
      <c r="A157" s="170" t="s">
        <v>35</v>
      </c>
      <c r="B157" s="170" t="s">
        <v>15</v>
      </c>
      <c r="C157" s="170" t="s">
        <v>120</v>
      </c>
      <c r="D157" s="170" t="s">
        <v>27</v>
      </c>
      <c r="E157" s="171" t="s">
        <v>807</v>
      </c>
      <c r="F157" s="172">
        <v>41138.199999999997</v>
      </c>
      <c r="G157" s="172">
        <f>(-26358.82725+26358.82725)</f>
        <v>0</v>
      </c>
      <c r="H157" s="182">
        <f>SUM(F157:G157)</f>
        <v>41138.199999999997</v>
      </c>
      <c r="I157" s="172">
        <f>-34013.19999-7125</f>
        <v>-41138.199990000001</v>
      </c>
      <c r="J157" s="172">
        <f>(-26358.82725+26358.82725)</f>
        <v>0</v>
      </c>
      <c r="K157" s="172">
        <f>(-26358.82725+26358.82725)</f>
        <v>0</v>
      </c>
      <c r="L157" s="182">
        <f>SUM(H157:K157)</f>
        <v>9.9999961093999445E-6</v>
      </c>
      <c r="M157" s="172">
        <f>(-26358.82725+26358.82725)</f>
        <v>0</v>
      </c>
      <c r="N157" s="182">
        <f>SUM(L157:M157)</f>
        <v>9.9999961093999445E-6</v>
      </c>
      <c r="O157" s="182">
        <v>133.82669999999999</v>
      </c>
      <c r="P157" s="172">
        <f>(-26358.82725+26358.82725)</f>
        <v>0</v>
      </c>
      <c r="Q157" s="182">
        <f>SUM(N157:P157)</f>
        <v>133.8267099999961</v>
      </c>
      <c r="R157" s="172">
        <f>(-26358.82725+26358.82725)</f>
        <v>0</v>
      </c>
      <c r="S157" s="182">
        <f>SUM(Q157:R157)</f>
        <v>133.8267099999961</v>
      </c>
      <c r="T157" s="182">
        <v>-133.82670999999999</v>
      </c>
      <c r="U157" s="172"/>
      <c r="V157" s="182"/>
      <c r="W157" s="172"/>
      <c r="X157" s="182">
        <f>SUM(S157:W157)</f>
        <v>-3.893774191965349E-12</v>
      </c>
      <c r="Y157" s="172">
        <v>84233.5</v>
      </c>
      <c r="Z157" s="172"/>
      <c r="AA157" s="172">
        <f>SUM(Y157:Z157)</f>
        <v>84233.5</v>
      </c>
      <c r="AB157" s="172">
        <f>(-26358.82725+26358.82725)</f>
        <v>0</v>
      </c>
      <c r="AC157" s="182">
        <f>SUM(AA157:AB157)</f>
        <v>84233.5</v>
      </c>
      <c r="AD157" s="172">
        <f>(-26358.82725+26358.82725)</f>
        <v>0</v>
      </c>
      <c r="AE157" s="182">
        <f>SUM(AC157:AD157)</f>
        <v>84233.5</v>
      </c>
      <c r="AF157" s="172"/>
      <c r="AG157" s="182">
        <f>SUM(AE157:AF157)</f>
        <v>84233.5</v>
      </c>
      <c r="AH157" s="172"/>
      <c r="AI157" s="182">
        <f>SUM(AG157:AH157)</f>
        <v>84233.5</v>
      </c>
      <c r="AJ157" s="172"/>
      <c r="AK157" s="182">
        <f>SUM(AI157:AJ157)</f>
        <v>84233.5</v>
      </c>
      <c r="AL157" s="172">
        <v>80094.3</v>
      </c>
      <c r="AM157" s="172"/>
      <c r="AN157" s="172">
        <f>SUM(AL157:AM157)</f>
        <v>80094.3</v>
      </c>
      <c r="AO157" s="172">
        <f>(-26358.82725+26358.82725)</f>
        <v>0</v>
      </c>
      <c r="AP157" s="182">
        <f>SUM(AN157:AO157)</f>
        <v>80094.3</v>
      </c>
      <c r="AQ157" s="172"/>
      <c r="AR157" s="182">
        <f>SUM(AP157:AQ157)</f>
        <v>80094.3</v>
      </c>
      <c r="AS157" s="172"/>
      <c r="AT157" s="182">
        <f>SUM(AR157:AS157)</f>
        <v>80094.3</v>
      </c>
      <c r="AU157" s="172"/>
      <c r="AV157" s="182">
        <f>SUM(AT157:AU157)</f>
        <v>80094.3</v>
      </c>
      <c r="AW157" s="168"/>
    </row>
    <row r="158" spans="1:49" ht="31.5" hidden="1" outlineLevel="3" x14ac:dyDescent="0.2">
      <c r="A158" s="165" t="s">
        <v>35</v>
      </c>
      <c r="B158" s="165" t="s">
        <v>15</v>
      </c>
      <c r="C158" s="165" t="s">
        <v>121</v>
      </c>
      <c r="D158" s="165"/>
      <c r="E158" s="166" t="s">
        <v>555</v>
      </c>
      <c r="F158" s="167">
        <f t="shared" ref="F158:AV158" si="96">F159</f>
        <v>1306</v>
      </c>
      <c r="G158" s="167">
        <f t="shared" si="96"/>
        <v>-1306</v>
      </c>
      <c r="H158" s="167">
        <f t="shared" si="96"/>
        <v>0</v>
      </c>
      <c r="I158" s="167">
        <f t="shared" si="96"/>
        <v>0</v>
      </c>
      <c r="J158" s="167">
        <f t="shared" si="96"/>
        <v>0</v>
      </c>
      <c r="K158" s="167">
        <f t="shared" si="96"/>
        <v>0</v>
      </c>
      <c r="L158" s="167">
        <f t="shared" si="96"/>
        <v>0</v>
      </c>
      <c r="M158" s="167">
        <f t="shared" si="96"/>
        <v>0</v>
      </c>
      <c r="N158" s="167">
        <f t="shared" si="96"/>
        <v>0</v>
      </c>
      <c r="O158" s="167">
        <f t="shared" si="96"/>
        <v>0</v>
      </c>
      <c r="P158" s="167">
        <f t="shared" si="96"/>
        <v>0</v>
      </c>
      <c r="Q158" s="167">
        <f t="shared" si="96"/>
        <v>0</v>
      </c>
      <c r="R158" s="167">
        <f t="shared" si="96"/>
        <v>0</v>
      </c>
      <c r="S158" s="167">
        <f t="shared" si="96"/>
        <v>0</v>
      </c>
      <c r="T158" s="167">
        <f t="shared" si="96"/>
        <v>0</v>
      </c>
      <c r="U158" s="167">
        <f t="shared" si="96"/>
        <v>0</v>
      </c>
      <c r="V158" s="167">
        <f t="shared" si="96"/>
        <v>0</v>
      </c>
      <c r="W158" s="167">
        <f t="shared" si="96"/>
        <v>0</v>
      </c>
      <c r="X158" s="167">
        <f t="shared" si="96"/>
        <v>0</v>
      </c>
      <c r="Y158" s="167">
        <f t="shared" si="96"/>
        <v>1306</v>
      </c>
      <c r="Z158" s="167">
        <f t="shared" si="96"/>
        <v>-1306</v>
      </c>
      <c r="AA158" s="167">
        <f t="shared" si="96"/>
        <v>0</v>
      </c>
      <c r="AB158" s="167">
        <f t="shared" si="96"/>
        <v>0</v>
      </c>
      <c r="AC158" s="167">
        <f t="shared" si="96"/>
        <v>0</v>
      </c>
      <c r="AD158" s="167">
        <f t="shared" si="96"/>
        <v>0</v>
      </c>
      <c r="AE158" s="167">
        <f t="shared" si="96"/>
        <v>0</v>
      </c>
      <c r="AF158" s="167">
        <f t="shared" si="96"/>
        <v>0</v>
      </c>
      <c r="AG158" s="167">
        <f t="shared" si="96"/>
        <v>0</v>
      </c>
      <c r="AH158" s="167">
        <f t="shared" si="96"/>
        <v>0</v>
      </c>
      <c r="AI158" s="167">
        <f t="shared" si="96"/>
        <v>0</v>
      </c>
      <c r="AJ158" s="167">
        <f t="shared" si="96"/>
        <v>0</v>
      </c>
      <c r="AK158" s="167">
        <f t="shared" si="96"/>
        <v>0</v>
      </c>
      <c r="AL158" s="167">
        <f t="shared" si="96"/>
        <v>1100</v>
      </c>
      <c r="AM158" s="167">
        <f t="shared" si="96"/>
        <v>-1100</v>
      </c>
      <c r="AN158" s="167">
        <f t="shared" si="96"/>
        <v>0</v>
      </c>
      <c r="AO158" s="167">
        <f t="shared" si="96"/>
        <v>0</v>
      </c>
      <c r="AP158" s="167">
        <f t="shared" si="96"/>
        <v>0</v>
      </c>
      <c r="AQ158" s="167">
        <f t="shared" si="96"/>
        <v>0</v>
      </c>
      <c r="AR158" s="167">
        <f t="shared" si="96"/>
        <v>0</v>
      </c>
      <c r="AS158" s="167">
        <f t="shared" si="96"/>
        <v>0</v>
      </c>
      <c r="AT158" s="167">
        <f t="shared" si="96"/>
        <v>0</v>
      </c>
      <c r="AU158" s="167">
        <f t="shared" si="96"/>
        <v>0</v>
      </c>
      <c r="AV158" s="167">
        <f t="shared" si="96"/>
        <v>0</v>
      </c>
      <c r="AW158" s="168"/>
    </row>
    <row r="159" spans="1:49" ht="15.75" hidden="1" outlineLevel="7" x14ac:dyDescent="0.2">
      <c r="A159" s="170" t="s">
        <v>35</v>
      </c>
      <c r="B159" s="170" t="s">
        <v>15</v>
      </c>
      <c r="C159" s="170" t="s">
        <v>121</v>
      </c>
      <c r="D159" s="170" t="s">
        <v>27</v>
      </c>
      <c r="E159" s="171" t="s">
        <v>28</v>
      </c>
      <c r="F159" s="172">
        <v>1306</v>
      </c>
      <c r="G159" s="172">
        <v>-1306</v>
      </c>
      <c r="H159" s="172">
        <f>SUM(F159:G159)</f>
        <v>0</v>
      </c>
      <c r="I159" s="172"/>
      <c r="J159" s="172"/>
      <c r="K159" s="172"/>
      <c r="L159" s="172">
        <f>SUM(H159:K159)</f>
        <v>0</v>
      </c>
      <c r="M159" s="172"/>
      <c r="N159" s="172">
        <f>SUM(L159:M159)</f>
        <v>0</v>
      </c>
      <c r="O159" s="172"/>
      <c r="P159" s="172"/>
      <c r="Q159" s="172">
        <f>SUM(N159:P159)</f>
        <v>0</v>
      </c>
      <c r="R159" s="172"/>
      <c r="S159" s="172">
        <f>SUM(Q159:R159)</f>
        <v>0</v>
      </c>
      <c r="T159" s="172"/>
      <c r="U159" s="172"/>
      <c r="V159" s="172"/>
      <c r="W159" s="172"/>
      <c r="X159" s="172">
        <f>SUM(S159:W159)</f>
        <v>0</v>
      </c>
      <c r="Y159" s="172">
        <v>1306</v>
      </c>
      <c r="Z159" s="172">
        <v>-1306</v>
      </c>
      <c r="AA159" s="172">
        <f>SUM(Y159:Z159)</f>
        <v>0</v>
      </c>
      <c r="AB159" s="172"/>
      <c r="AC159" s="172">
        <f>SUM(AA159:AB159)</f>
        <v>0</v>
      </c>
      <c r="AD159" s="172"/>
      <c r="AE159" s="172">
        <f>SUM(AC159:AD159)</f>
        <v>0</v>
      </c>
      <c r="AF159" s="172"/>
      <c r="AG159" s="172">
        <f>SUM(AE159:AF159)</f>
        <v>0</v>
      </c>
      <c r="AH159" s="172"/>
      <c r="AI159" s="172">
        <f>SUM(AG159:AH159)</f>
        <v>0</v>
      </c>
      <c r="AJ159" s="172"/>
      <c r="AK159" s="172">
        <f>SUM(AI159:AJ159)</f>
        <v>0</v>
      </c>
      <c r="AL159" s="172">
        <v>1100</v>
      </c>
      <c r="AM159" s="172">
        <v>-1100</v>
      </c>
      <c r="AN159" s="172">
        <f>SUM(AL159:AM159)</f>
        <v>0</v>
      </c>
      <c r="AO159" s="172"/>
      <c r="AP159" s="172">
        <f>SUM(AN159:AO159)</f>
        <v>0</v>
      </c>
      <c r="AQ159" s="172"/>
      <c r="AR159" s="172">
        <f>SUM(AP159:AQ159)</f>
        <v>0</v>
      </c>
      <c r="AS159" s="172"/>
      <c r="AT159" s="172">
        <f>SUM(AR159:AS159)</f>
        <v>0</v>
      </c>
      <c r="AU159" s="172"/>
      <c r="AV159" s="172">
        <f>SUM(AT159:AU159)</f>
        <v>0</v>
      </c>
      <c r="AW159" s="168"/>
    </row>
    <row r="160" spans="1:49" ht="31.5" hidden="1" outlineLevel="7" x14ac:dyDescent="0.2">
      <c r="A160" s="165" t="s">
        <v>35</v>
      </c>
      <c r="B160" s="165" t="s">
        <v>15</v>
      </c>
      <c r="C160" s="32" t="s">
        <v>744</v>
      </c>
      <c r="D160" s="173"/>
      <c r="E160" s="174" t="s">
        <v>745</v>
      </c>
      <c r="F160" s="172"/>
      <c r="G160" s="172"/>
      <c r="H160" s="172"/>
      <c r="I160" s="172"/>
      <c r="J160" s="172"/>
      <c r="K160" s="172"/>
      <c r="L160" s="172"/>
      <c r="M160" s="172"/>
      <c r="N160" s="172"/>
      <c r="O160" s="167">
        <f t="shared" ref="O160:X160" si="97">O161</f>
        <v>1295.3815400000001</v>
      </c>
      <c r="P160" s="167">
        <f t="shared" si="97"/>
        <v>0</v>
      </c>
      <c r="Q160" s="167">
        <f t="shared" si="97"/>
        <v>1295.3815400000001</v>
      </c>
      <c r="R160" s="167">
        <f t="shared" si="97"/>
        <v>0</v>
      </c>
      <c r="S160" s="167">
        <f t="shared" si="97"/>
        <v>1295.3815400000001</v>
      </c>
      <c r="T160" s="167">
        <f t="shared" si="97"/>
        <v>-1295.3815400000001</v>
      </c>
      <c r="U160" s="167">
        <f t="shared" si="97"/>
        <v>0</v>
      </c>
      <c r="V160" s="167">
        <f t="shared" si="97"/>
        <v>0</v>
      </c>
      <c r="W160" s="167">
        <f t="shared" si="97"/>
        <v>0</v>
      </c>
      <c r="X160" s="167">
        <f t="shared" si="97"/>
        <v>0</v>
      </c>
      <c r="Y160" s="172"/>
      <c r="Z160" s="172"/>
      <c r="AA160" s="172"/>
      <c r="AB160" s="172"/>
      <c r="AC160" s="172"/>
      <c r="AD160" s="172"/>
      <c r="AE160" s="172"/>
      <c r="AF160" s="172"/>
      <c r="AG160" s="172"/>
      <c r="AH160" s="172"/>
      <c r="AI160" s="172"/>
      <c r="AJ160" s="172"/>
      <c r="AK160" s="172"/>
      <c r="AL160" s="172"/>
      <c r="AM160" s="172"/>
      <c r="AN160" s="172"/>
      <c r="AO160" s="172"/>
      <c r="AP160" s="172"/>
      <c r="AQ160" s="172"/>
      <c r="AR160" s="172"/>
      <c r="AS160" s="172"/>
      <c r="AT160" s="172"/>
      <c r="AU160" s="172"/>
      <c r="AV160" s="172"/>
      <c r="AW160" s="168"/>
    </row>
    <row r="161" spans="1:49" ht="15.75" hidden="1" outlineLevel="7" x14ac:dyDescent="0.2">
      <c r="A161" s="170" t="s">
        <v>35</v>
      </c>
      <c r="B161" s="170" t="s">
        <v>15</v>
      </c>
      <c r="C161" s="34" t="s">
        <v>744</v>
      </c>
      <c r="D161" s="34" t="s">
        <v>27</v>
      </c>
      <c r="E161" s="176" t="s">
        <v>28</v>
      </c>
      <c r="F161" s="172"/>
      <c r="G161" s="172"/>
      <c r="H161" s="172"/>
      <c r="I161" s="172"/>
      <c r="J161" s="172"/>
      <c r="K161" s="172"/>
      <c r="L161" s="172"/>
      <c r="M161" s="172"/>
      <c r="N161" s="172"/>
      <c r="O161" s="182">
        <v>1295.3815400000001</v>
      </c>
      <c r="P161" s="172">
        <f>(-26358.82725+26358.82725)</f>
        <v>0</v>
      </c>
      <c r="Q161" s="182">
        <f>SUM(N161:P161)</f>
        <v>1295.3815400000001</v>
      </c>
      <c r="R161" s="172">
        <f>(-26358.82725+26358.82725)</f>
        <v>0</v>
      </c>
      <c r="S161" s="182">
        <f>SUM(Q161:R161)</f>
        <v>1295.3815400000001</v>
      </c>
      <c r="T161" s="182">
        <v>-1295.3815400000001</v>
      </c>
      <c r="U161" s="172"/>
      <c r="V161" s="182"/>
      <c r="W161" s="172"/>
      <c r="X161" s="182">
        <f>SUM(S161:W161)</f>
        <v>0</v>
      </c>
      <c r="Y161" s="172"/>
      <c r="Z161" s="172"/>
      <c r="AA161" s="172"/>
      <c r="AB161" s="172"/>
      <c r="AC161" s="172"/>
      <c r="AD161" s="172"/>
      <c r="AE161" s="172"/>
      <c r="AF161" s="172"/>
      <c r="AG161" s="172"/>
      <c r="AH161" s="172"/>
      <c r="AI161" s="172"/>
      <c r="AJ161" s="172"/>
      <c r="AK161" s="172"/>
      <c r="AL161" s="172"/>
      <c r="AM161" s="172"/>
      <c r="AN161" s="172"/>
      <c r="AO161" s="172"/>
      <c r="AP161" s="172"/>
      <c r="AQ161" s="172"/>
      <c r="AR161" s="172"/>
      <c r="AS161" s="172"/>
      <c r="AT161" s="172"/>
      <c r="AU161" s="172"/>
      <c r="AV161" s="172"/>
      <c r="AW161" s="168"/>
    </row>
    <row r="162" spans="1:49" ht="31.5" outlineLevel="7" x14ac:dyDescent="0.2">
      <c r="A162" s="165" t="s">
        <v>35</v>
      </c>
      <c r="B162" s="165" t="s">
        <v>15</v>
      </c>
      <c r="C162" s="165" t="s">
        <v>746</v>
      </c>
      <c r="D162" s="165"/>
      <c r="E162" s="166" t="s">
        <v>740</v>
      </c>
      <c r="F162" s="172"/>
      <c r="G162" s="172"/>
      <c r="H162" s="172"/>
      <c r="I162" s="172"/>
      <c r="J162" s="172"/>
      <c r="K162" s="172"/>
      <c r="L162" s="172"/>
      <c r="M162" s="167">
        <f t="shared" ref="M162:X162" si="98">M163</f>
        <v>11921</v>
      </c>
      <c r="N162" s="167">
        <f t="shared" si="98"/>
        <v>11921</v>
      </c>
      <c r="O162" s="167">
        <f t="shared" si="98"/>
        <v>0</v>
      </c>
      <c r="P162" s="167">
        <f t="shared" si="98"/>
        <v>0</v>
      </c>
      <c r="Q162" s="167">
        <f t="shared" si="98"/>
        <v>11921</v>
      </c>
      <c r="R162" s="167">
        <f t="shared" si="98"/>
        <v>-8690.3246799999997</v>
      </c>
      <c r="S162" s="167">
        <f t="shared" si="98"/>
        <v>3230.6753200000003</v>
      </c>
      <c r="T162" s="167">
        <f t="shared" si="98"/>
        <v>0</v>
      </c>
      <c r="U162" s="167">
        <f t="shared" si="98"/>
        <v>20.8</v>
      </c>
      <c r="V162" s="167">
        <f t="shared" si="98"/>
        <v>0</v>
      </c>
      <c r="W162" s="167">
        <f t="shared" si="98"/>
        <v>-636.40972999999997</v>
      </c>
      <c r="X162" s="167">
        <f t="shared" si="98"/>
        <v>2615.0655900000006</v>
      </c>
      <c r="Y162" s="172"/>
      <c r="Z162" s="172"/>
      <c r="AA162" s="172"/>
      <c r="AB162" s="172"/>
      <c r="AC162" s="172"/>
      <c r="AD162" s="167">
        <f t="shared" ref="AD162:AK162" si="99">AD163</f>
        <v>1240</v>
      </c>
      <c r="AE162" s="167">
        <f t="shared" si="99"/>
        <v>1240</v>
      </c>
      <c r="AF162" s="167">
        <f t="shared" si="99"/>
        <v>0</v>
      </c>
      <c r="AG162" s="167">
        <f t="shared" si="99"/>
        <v>1240</v>
      </c>
      <c r="AH162" s="167">
        <f t="shared" si="99"/>
        <v>36093.333339999997</v>
      </c>
      <c r="AI162" s="167">
        <f t="shared" si="99"/>
        <v>37333.333339999997</v>
      </c>
      <c r="AJ162" s="167">
        <f t="shared" si="99"/>
        <v>0</v>
      </c>
      <c r="AK162" s="167">
        <f t="shared" si="99"/>
        <v>37333.333339999997</v>
      </c>
      <c r="AL162" s="172"/>
      <c r="AM162" s="172"/>
      <c r="AN162" s="172"/>
      <c r="AO162" s="172"/>
      <c r="AP162" s="172"/>
      <c r="AQ162" s="167">
        <f>AQ163</f>
        <v>0</v>
      </c>
      <c r="AR162" s="167">
        <f>AR163</f>
        <v>0</v>
      </c>
      <c r="AS162" s="167">
        <f>AS163</f>
        <v>14000</v>
      </c>
      <c r="AT162" s="167">
        <f>AT163</f>
        <v>14000</v>
      </c>
      <c r="AU162" s="167">
        <f t="shared" ref="AU162:AV162" si="100">AU163</f>
        <v>0</v>
      </c>
      <c r="AV162" s="167">
        <f t="shared" si="100"/>
        <v>14000</v>
      </c>
      <c r="AW162" s="168"/>
    </row>
    <row r="163" spans="1:49" ht="22.5" customHeight="1" outlineLevel="7" x14ac:dyDescent="0.2">
      <c r="A163" s="170" t="s">
        <v>35</v>
      </c>
      <c r="B163" s="170" t="s">
        <v>15</v>
      </c>
      <c r="C163" s="170" t="s">
        <v>746</v>
      </c>
      <c r="D163" s="170" t="s">
        <v>27</v>
      </c>
      <c r="E163" s="171" t="s">
        <v>28</v>
      </c>
      <c r="F163" s="172"/>
      <c r="G163" s="172"/>
      <c r="H163" s="172"/>
      <c r="I163" s="172"/>
      <c r="J163" s="172"/>
      <c r="K163" s="172"/>
      <c r="L163" s="172"/>
      <c r="M163" s="172">
        <v>11921</v>
      </c>
      <c r="N163" s="172">
        <f>SUM(L163:M163)</f>
        <v>11921</v>
      </c>
      <c r="O163" s="172"/>
      <c r="P163" s="172"/>
      <c r="Q163" s="172">
        <f>SUM(N163:P163)</f>
        <v>11921</v>
      </c>
      <c r="R163" s="172">
        <f>-7208.299958-(2000-517.975278)</f>
        <v>-8690.3246799999997</v>
      </c>
      <c r="S163" s="172">
        <f>SUM(Q163:R163)</f>
        <v>3230.6753200000003</v>
      </c>
      <c r="T163" s="172"/>
      <c r="U163" s="172">
        <v>20.8</v>
      </c>
      <c r="V163" s="172"/>
      <c r="W163" s="172">
        <v>-636.40972999999997</v>
      </c>
      <c r="X163" s="172">
        <f>SUM(S163:W163)</f>
        <v>2615.0655900000006</v>
      </c>
      <c r="Y163" s="172"/>
      <c r="Z163" s="172"/>
      <c r="AA163" s="172"/>
      <c r="AB163" s="172"/>
      <c r="AC163" s="172"/>
      <c r="AD163" s="172">
        <v>1240</v>
      </c>
      <c r="AE163" s="172">
        <f>SUM(AC163:AD163)</f>
        <v>1240</v>
      </c>
      <c r="AF163" s="172"/>
      <c r="AG163" s="172">
        <f>SUM(AE163:AF163)</f>
        <v>1240</v>
      </c>
      <c r="AH163" s="172">
        <v>36093.333339999997</v>
      </c>
      <c r="AI163" s="172">
        <f>SUM(AG163:AH163)</f>
        <v>37333.333339999997</v>
      </c>
      <c r="AJ163" s="172"/>
      <c r="AK163" s="172">
        <f>SUM(AI163:AJ163)</f>
        <v>37333.333339999997</v>
      </c>
      <c r="AL163" s="172"/>
      <c r="AM163" s="172"/>
      <c r="AN163" s="172"/>
      <c r="AO163" s="172"/>
      <c r="AP163" s="172"/>
      <c r="AQ163" s="172"/>
      <c r="AR163" s="172">
        <f>SUM(AP163:AQ163)</f>
        <v>0</v>
      </c>
      <c r="AS163" s="172">
        <v>14000</v>
      </c>
      <c r="AT163" s="172">
        <f>SUM(AR163:AS163)</f>
        <v>14000</v>
      </c>
      <c r="AU163" s="172"/>
      <c r="AV163" s="172">
        <f>SUM(AT163:AU163)</f>
        <v>14000</v>
      </c>
      <c r="AW163" s="168"/>
    </row>
    <row r="164" spans="1:49" ht="31.5" hidden="1" outlineLevel="7" x14ac:dyDescent="0.2">
      <c r="A164" s="165" t="s">
        <v>35</v>
      </c>
      <c r="B164" s="165" t="s">
        <v>15</v>
      </c>
      <c r="C164" s="165" t="s">
        <v>746</v>
      </c>
      <c r="D164" s="165"/>
      <c r="E164" s="166" t="s">
        <v>793</v>
      </c>
      <c r="F164" s="172"/>
      <c r="G164" s="172"/>
      <c r="H164" s="172"/>
      <c r="I164" s="172"/>
      <c r="J164" s="172"/>
      <c r="K164" s="172"/>
      <c r="L164" s="172"/>
      <c r="M164" s="172"/>
      <c r="N164" s="172"/>
      <c r="O164" s="167">
        <f t="shared" ref="O164:X164" si="101">O165</f>
        <v>96000</v>
      </c>
      <c r="P164" s="167">
        <f t="shared" si="101"/>
        <v>0</v>
      </c>
      <c r="Q164" s="167">
        <f t="shared" si="101"/>
        <v>96000</v>
      </c>
      <c r="R164" s="167">
        <f t="shared" si="101"/>
        <v>0</v>
      </c>
      <c r="S164" s="167">
        <f t="shared" si="101"/>
        <v>96000</v>
      </c>
      <c r="T164" s="167">
        <f t="shared" si="101"/>
        <v>-96000</v>
      </c>
      <c r="U164" s="167">
        <f t="shared" si="101"/>
        <v>0</v>
      </c>
      <c r="V164" s="167">
        <f t="shared" si="101"/>
        <v>0</v>
      </c>
      <c r="W164" s="167">
        <f t="shared" si="101"/>
        <v>0</v>
      </c>
      <c r="X164" s="167">
        <f t="shared" si="101"/>
        <v>0</v>
      </c>
      <c r="Y164" s="172"/>
      <c r="Z164" s="172"/>
      <c r="AA164" s="172"/>
      <c r="AB164" s="172"/>
      <c r="AC164" s="172"/>
      <c r="AD164" s="172"/>
      <c r="AE164" s="172"/>
      <c r="AF164" s="167">
        <f t="shared" ref="AF164:AK164" si="102">AF165</f>
        <v>112000</v>
      </c>
      <c r="AG164" s="167">
        <f t="shared" si="102"/>
        <v>112000</v>
      </c>
      <c r="AH164" s="167">
        <f t="shared" si="102"/>
        <v>0</v>
      </c>
      <c r="AI164" s="167">
        <f t="shared" si="102"/>
        <v>112000</v>
      </c>
      <c r="AJ164" s="167">
        <f t="shared" si="102"/>
        <v>0</v>
      </c>
      <c r="AK164" s="167">
        <f t="shared" si="102"/>
        <v>112000</v>
      </c>
      <c r="AL164" s="172"/>
      <c r="AM164" s="172"/>
      <c r="AN164" s="172"/>
      <c r="AO164" s="172"/>
      <c r="AP164" s="172"/>
      <c r="AQ164" s="167">
        <f t="shared" ref="AQ164:AV164" si="103">AQ165</f>
        <v>42000</v>
      </c>
      <c r="AR164" s="167">
        <f t="shared" si="103"/>
        <v>42000</v>
      </c>
      <c r="AS164" s="167">
        <f t="shared" si="103"/>
        <v>0</v>
      </c>
      <c r="AT164" s="167">
        <f t="shared" si="103"/>
        <v>42000</v>
      </c>
      <c r="AU164" s="167">
        <f t="shared" si="103"/>
        <v>0</v>
      </c>
      <c r="AV164" s="167">
        <f t="shared" si="103"/>
        <v>42000</v>
      </c>
      <c r="AW164" s="168"/>
    </row>
    <row r="165" spans="1:49" ht="15.75" hidden="1" outlineLevel="7" x14ac:dyDescent="0.2">
      <c r="A165" s="170" t="s">
        <v>35</v>
      </c>
      <c r="B165" s="170" t="s">
        <v>15</v>
      </c>
      <c r="C165" s="170" t="s">
        <v>746</v>
      </c>
      <c r="D165" s="170" t="s">
        <v>27</v>
      </c>
      <c r="E165" s="171" t="s">
        <v>28</v>
      </c>
      <c r="F165" s="172"/>
      <c r="G165" s="172"/>
      <c r="H165" s="172"/>
      <c r="I165" s="172"/>
      <c r="J165" s="172"/>
      <c r="K165" s="172"/>
      <c r="L165" s="172"/>
      <c r="M165" s="172"/>
      <c r="N165" s="172"/>
      <c r="O165" s="172">
        <v>96000</v>
      </c>
      <c r="P165" s="172"/>
      <c r="Q165" s="172">
        <f>SUM(N165:P165)</f>
        <v>96000</v>
      </c>
      <c r="R165" s="172"/>
      <c r="S165" s="172">
        <f>SUM(Q165:R165)</f>
        <v>96000</v>
      </c>
      <c r="T165" s="172">
        <v>-96000</v>
      </c>
      <c r="U165" s="172"/>
      <c r="V165" s="172"/>
      <c r="W165" s="172"/>
      <c r="X165" s="172">
        <f>SUM(S165:W165)</f>
        <v>0</v>
      </c>
      <c r="Y165" s="172"/>
      <c r="Z165" s="172"/>
      <c r="AA165" s="172"/>
      <c r="AB165" s="172"/>
      <c r="AC165" s="172"/>
      <c r="AD165" s="172"/>
      <c r="AE165" s="172"/>
      <c r="AF165" s="172">
        <v>112000</v>
      </c>
      <c r="AG165" s="172">
        <f>SUM(AE165:AF165)</f>
        <v>112000</v>
      </c>
      <c r="AH165" s="172"/>
      <c r="AI165" s="172">
        <f>SUM(AG165:AH165)</f>
        <v>112000</v>
      </c>
      <c r="AJ165" s="172"/>
      <c r="AK165" s="172">
        <f>SUM(AI165:AJ165)</f>
        <v>112000</v>
      </c>
      <c r="AL165" s="172"/>
      <c r="AM165" s="172"/>
      <c r="AN165" s="172"/>
      <c r="AO165" s="172"/>
      <c r="AP165" s="172"/>
      <c r="AQ165" s="172">
        <v>42000</v>
      </c>
      <c r="AR165" s="172">
        <f>SUM(AP165:AQ165)</f>
        <v>42000</v>
      </c>
      <c r="AS165" s="172"/>
      <c r="AT165" s="172">
        <f>SUM(AR165:AS165)</f>
        <v>42000</v>
      </c>
      <c r="AU165" s="172"/>
      <c r="AV165" s="172">
        <f>SUM(AT165:AU165)</f>
        <v>42000</v>
      </c>
      <c r="AW165" s="168"/>
    </row>
    <row r="166" spans="1:49" ht="15.75" outlineLevel="7" x14ac:dyDescent="0.2">
      <c r="A166" s="165" t="s">
        <v>35</v>
      </c>
      <c r="B166" s="165" t="s">
        <v>556</v>
      </c>
      <c r="C166" s="170"/>
      <c r="D166" s="170"/>
      <c r="E166" s="8" t="s">
        <v>538</v>
      </c>
      <c r="F166" s="167">
        <f t="shared" ref="F166:AV166" si="104">F167+F182+F197</f>
        <v>39142.699999999997</v>
      </c>
      <c r="G166" s="167">
        <f t="shared" si="104"/>
        <v>0</v>
      </c>
      <c r="H166" s="167">
        <f t="shared" si="104"/>
        <v>39142.699999999997</v>
      </c>
      <c r="I166" s="167">
        <f t="shared" si="104"/>
        <v>0</v>
      </c>
      <c r="J166" s="167">
        <f t="shared" si="104"/>
        <v>5797.9610000000002</v>
      </c>
      <c r="K166" s="167">
        <f t="shared" si="104"/>
        <v>0</v>
      </c>
      <c r="L166" s="167">
        <f t="shared" si="104"/>
        <v>44940.661</v>
      </c>
      <c r="M166" s="167">
        <f t="shared" si="104"/>
        <v>1807.1708600000002</v>
      </c>
      <c r="N166" s="167">
        <f t="shared" si="104"/>
        <v>46747.831859999998</v>
      </c>
      <c r="O166" s="167">
        <f t="shared" si="104"/>
        <v>0</v>
      </c>
      <c r="P166" s="167">
        <f t="shared" si="104"/>
        <v>-27.900000000000002</v>
      </c>
      <c r="Q166" s="167">
        <f t="shared" si="104"/>
        <v>46719.931859999997</v>
      </c>
      <c r="R166" s="167">
        <f t="shared" si="104"/>
        <v>227.99157</v>
      </c>
      <c r="S166" s="167">
        <f t="shared" si="104"/>
        <v>46947.923429999995</v>
      </c>
      <c r="T166" s="167">
        <f t="shared" si="104"/>
        <v>0</v>
      </c>
      <c r="U166" s="167">
        <f t="shared" si="104"/>
        <v>0</v>
      </c>
      <c r="V166" s="167">
        <f t="shared" si="104"/>
        <v>91.8</v>
      </c>
      <c r="W166" s="167">
        <f t="shared" si="104"/>
        <v>1071.5537300000001</v>
      </c>
      <c r="X166" s="167">
        <f t="shared" si="104"/>
        <v>48111.277159999998</v>
      </c>
      <c r="Y166" s="167">
        <f t="shared" si="104"/>
        <v>37594.300000000003</v>
      </c>
      <c r="Z166" s="167">
        <f t="shared" si="104"/>
        <v>0</v>
      </c>
      <c r="AA166" s="167">
        <f t="shared" si="104"/>
        <v>37594.300000000003</v>
      </c>
      <c r="AB166" s="167">
        <f t="shared" si="104"/>
        <v>0</v>
      </c>
      <c r="AC166" s="167">
        <f t="shared" si="104"/>
        <v>37594.300000000003</v>
      </c>
      <c r="AD166" s="167">
        <f t="shared" si="104"/>
        <v>0</v>
      </c>
      <c r="AE166" s="167">
        <f t="shared" si="104"/>
        <v>37594.300000000003</v>
      </c>
      <c r="AF166" s="167">
        <f t="shared" si="104"/>
        <v>0</v>
      </c>
      <c r="AG166" s="167">
        <f t="shared" si="104"/>
        <v>37594.300000000003</v>
      </c>
      <c r="AH166" s="167">
        <f t="shared" si="104"/>
        <v>0</v>
      </c>
      <c r="AI166" s="167">
        <f t="shared" si="104"/>
        <v>37594.300000000003</v>
      </c>
      <c r="AJ166" s="167">
        <f t="shared" si="104"/>
        <v>0</v>
      </c>
      <c r="AK166" s="167">
        <f t="shared" si="104"/>
        <v>37594.300000000003</v>
      </c>
      <c r="AL166" s="167">
        <f t="shared" si="104"/>
        <v>34505.199999999997</v>
      </c>
      <c r="AM166" s="167">
        <f t="shared" si="104"/>
        <v>0</v>
      </c>
      <c r="AN166" s="167">
        <f t="shared" si="104"/>
        <v>34505.199999999997</v>
      </c>
      <c r="AO166" s="167">
        <f t="shared" si="104"/>
        <v>0</v>
      </c>
      <c r="AP166" s="167">
        <f t="shared" si="104"/>
        <v>34505.199999999997</v>
      </c>
      <c r="AQ166" s="167">
        <f t="shared" si="104"/>
        <v>0</v>
      </c>
      <c r="AR166" s="167">
        <f t="shared" si="104"/>
        <v>34505.199999999997</v>
      </c>
      <c r="AS166" s="167">
        <f t="shared" si="104"/>
        <v>0</v>
      </c>
      <c r="AT166" s="167">
        <f t="shared" si="104"/>
        <v>34505.199999999997</v>
      </c>
      <c r="AU166" s="167">
        <f t="shared" si="104"/>
        <v>0</v>
      </c>
      <c r="AV166" s="167">
        <f t="shared" si="104"/>
        <v>34505.199999999997</v>
      </c>
      <c r="AW166" s="168"/>
    </row>
    <row r="167" spans="1:49" s="29" customFormat="1" ht="15.75" outlineLevel="1" x14ac:dyDescent="0.2">
      <c r="A167" s="102" t="s">
        <v>35</v>
      </c>
      <c r="B167" s="102" t="s">
        <v>122</v>
      </c>
      <c r="C167" s="102"/>
      <c r="D167" s="102"/>
      <c r="E167" s="12" t="s">
        <v>123</v>
      </c>
      <c r="F167" s="4">
        <f t="shared" ref="F167:AV167" si="105">F168</f>
        <v>15822.900000000001</v>
      </c>
      <c r="G167" s="4">
        <f t="shared" si="105"/>
        <v>0</v>
      </c>
      <c r="H167" s="4">
        <f t="shared" si="105"/>
        <v>15822.900000000001</v>
      </c>
      <c r="I167" s="4">
        <f t="shared" si="105"/>
        <v>0</v>
      </c>
      <c r="J167" s="4">
        <f t="shared" si="105"/>
        <v>363.33332999999999</v>
      </c>
      <c r="K167" s="4">
        <f t="shared" si="105"/>
        <v>0</v>
      </c>
      <c r="L167" s="4">
        <f t="shared" si="105"/>
        <v>16186.233330000001</v>
      </c>
      <c r="M167" s="4">
        <f t="shared" si="105"/>
        <v>524.20249000000001</v>
      </c>
      <c r="N167" s="4">
        <f t="shared" si="105"/>
        <v>16710.435819999999</v>
      </c>
      <c r="O167" s="4">
        <f t="shared" si="105"/>
        <v>0</v>
      </c>
      <c r="P167" s="4">
        <f t="shared" si="105"/>
        <v>0</v>
      </c>
      <c r="Q167" s="4">
        <f t="shared" si="105"/>
        <v>16710.435819999999</v>
      </c>
      <c r="R167" s="4">
        <f t="shared" si="105"/>
        <v>125.99157</v>
      </c>
      <c r="S167" s="4">
        <f t="shared" si="105"/>
        <v>16836.427390000001</v>
      </c>
      <c r="T167" s="4">
        <f>T168+T180</f>
        <v>0</v>
      </c>
      <c r="U167" s="4">
        <f t="shared" ref="U167:X167" si="106">U168+U180</f>
        <v>0</v>
      </c>
      <c r="V167" s="4">
        <f t="shared" si="106"/>
        <v>91.8</v>
      </c>
      <c r="W167" s="4">
        <f t="shared" si="106"/>
        <v>0</v>
      </c>
      <c r="X167" s="4">
        <f t="shared" si="106"/>
        <v>16928.22739</v>
      </c>
      <c r="Y167" s="4">
        <f t="shared" si="105"/>
        <v>15076.7</v>
      </c>
      <c r="Z167" s="4">
        <f t="shared" si="105"/>
        <v>0</v>
      </c>
      <c r="AA167" s="4">
        <f t="shared" si="105"/>
        <v>15076.7</v>
      </c>
      <c r="AB167" s="4">
        <f t="shared" si="105"/>
        <v>0</v>
      </c>
      <c r="AC167" s="4">
        <f t="shared" si="105"/>
        <v>15076.7</v>
      </c>
      <c r="AD167" s="4">
        <f t="shared" si="105"/>
        <v>0</v>
      </c>
      <c r="AE167" s="4">
        <f t="shared" si="105"/>
        <v>15076.7</v>
      </c>
      <c r="AF167" s="4">
        <f t="shared" si="105"/>
        <v>0</v>
      </c>
      <c r="AG167" s="4">
        <f t="shared" si="105"/>
        <v>15076.7</v>
      </c>
      <c r="AH167" s="4">
        <f t="shared" si="105"/>
        <v>0</v>
      </c>
      <c r="AI167" s="4">
        <f t="shared" si="105"/>
        <v>15076.7</v>
      </c>
      <c r="AJ167" s="4">
        <f t="shared" si="105"/>
        <v>0</v>
      </c>
      <c r="AK167" s="4">
        <f t="shared" si="105"/>
        <v>15076.7</v>
      </c>
      <c r="AL167" s="4">
        <f t="shared" si="105"/>
        <v>13630.1</v>
      </c>
      <c r="AM167" s="4">
        <f t="shared" si="105"/>
        <v>0</v>
      </c>
      <c r="AN167" s="4">
        <f t="shared" si="105"/>
        <v>13630.1</v>
      </c>
      <c r="AO167" s="4">
        <f t="shared" si="105"/>
        <v>0</v>
      </c>
      <c r="AP167" s="4">
        <f t="shared" si="105"/>
        <v>13630.1</v>
      </c>
      <c r="AQ167" s="4">
        <f t="shared" si="105"/>
        <v>0</v>
      </c>
      <c r="AR167" s="4">
        <f t="shared" si="105"/>
        <v>13630.1</v>
      </c>
      <c r="AS167" s="4">
        <f t="shared" si="105"/>
        <v>0</v>
      </c>
      <c r="AT167" s="4">
        <f t="shared" si="105"/>
        <v>13630.1</v>
      </c>
      <c r="AU167" s="4">
        <f t="shared" si="105"/>
        <v>0</v>
      </c>
      <c r="AV167" s="4">
        <f t="shared" si="105"/>
        <v>13630.1</v>
      </c>
      <c r="AW167" s="235"/>
    </row>
    <row r="168" spans="1:49" ht="47.25" outlineLevel="2" x14ac:dyDescent="0.2">
      <c r="A168" s="165" t="s">
        <v>35</v>
      </c>
      <c r="B168" s="165" t="s">
        <v>122</v>
      </c>
      <c r="C168" s="165" t="s">
        <v>76</v>
      </c>
      <c r="D168" s="165"/>
      <c r="E168" s="166" t="s">
        <v>77</v>
      </c>
      <c r="F168" s="167">
        <f t="shared" ref="F168:AV168" si="107">F169+F174</f>
        <v>15822.900000000001</v>
      </c>
      <c r="G168" s="167">
        <f t="shared" si="107"/>
        <v>0</v>
      </c>
      <c r="H168" s="167">
        <f t="shared" si="107"/>
        <v>15822.900000000001</v>
      </c>
      <c r="I168" s="167">
        <f t="shared" si="107"/>
        <v>0</v>
      </c>
      <c r="J168" s="167">
        <f t="shared" si="107"/>
        <v>363.33332999999999</v>
      </c>
      <c r="K168" s="167">
        <f t="shared" si="107"/>
        <v>0</v>
      </c>
      <c r="L168" s="167">
        <f t="shared" si="107"/>
        <v>16186.233330000001</v>
      </c>
      <c r="M168" s="167">
        <f t="shared" si="107"/>
        <v>524.20249000000001</v>
      </c>
      <c r="N168" s="167">
        <f t="shared" si="107"/>
        <v>16710.435819999999</v>
      </c>
      <c r="O168" s="167">
        <f t="shared" si="107"/>
        <v>0</v>
      </c>
      <c r="P168" s="167">
        <f t="shared" si="107"/>
        <v>0</v>
      </c>
      <c r="Q168" s="167">
        <f t="shared" si="107"/>
        <v>16710.435819999999</v>
      </c>
      <c r="R168" s="167">
        <f t="shared" si="107"/>
        <v>125.99157</v>
      </c>
      <c r="S168" s="167">
        <f t="shared" si="107"/>
        <v>16836.427390000001</v>
      </c>
      <c r="T168" s="167">
        <f t="shared" si="107"/>
        <v>0</v>
      </c>
      <c r="U168" s="167">
        <f t="shared" si="107"/>
        <v>0</v>
      </c>
      <c r="V168" s="167">
        <f t="shared" si="107"/>
        <v>-1.2000000000000028</v>
      </c>
      <c r="W168" s="167">
        <f t="shared" si="107"/>
        <v>0</v>
      </c>
      <c r="X168" s="167">
        <f t="shared" si="107"/>
        <v>16835.22739</v>
      </c>
      <c r="Y168" s="167">
        <f t="shared" si="107"/>
        <v>15076.7</v>
      </c>
      <c r="Z168" s="167">
        <f t="shared" si="107"/>
        <v>0</v>
      </c>
      <c r="AA168" s="167">
        <f t="shared" si="107"/>
        <v>15076.7</v>
      </c>
      <c r="AB168" s="167">
        <f t="shared" si="107"/>
        <v>0</v>
      </c>
      <c r="AC168" s="167">
        <f t="shared" si="107"/>
        <v>15076.7</v>
      </c>
      <c r="AD168" s="167">
        <f t="shared" si="107"/>
        <v>0</v>
      </c>
      <c r="AE168" s="167">
        <f t="shared" si="107"/>
        <v>15076.7</v>
      </c>
      <c r="AF168" s="167">
        <f t="shared" si="107"/>
        <v>0</v>
      </c>
      <c r="AG168" s="167">
        <f t="shared" si="107"/>
        <v>15076.7</v>
      </c>
      <c r="AH168" s="167">
        <f t="shared" si="107"/>
        <v>0</v>
      </c>
      <c r="AI168" s="167">
        <f t="shared" si="107"/>
        <v>15076.7</v>
      </c>
      <c r="AJ168" s="167">
        <f t="shared" si="107"/>
        <v>0</v>
      </c>
      <c r="AK168" s="167">
        <f t="shared" si="107"/>
        <v>15076.7</v>
      </c>
      <c r="AL168" s="167">
        <f t="shared" si="107"/>
        <v>13630.1</v>
      </c>
      <c r="AM168" s="167">
        <f t="shared" si="107"/>
        <v>0</v>
      </c>
      <c r="AN168" s="167">
        <f t="shared" si="107"/>
        <v>13630.1</v>
      </c>
      <c r="AO168" s="167">
        <f t="shared" si="107"/>
        <v>0</v>
      </c>
      <c r="AP168" s="167">
        <f t="shared" si="107"/>
        <v>13630.1</v>
      </c>
      <c r="AQ168" s="167">
        <f t="shared" si="107"/>
        <v>0</v>
      </c>
      <c r="AR168" s="167">
        <f t="shared" si="107"/>
        <v>13630.1</v>
      </c>
      <c r="AS168" s="167">
        <f t="shared" si="107"/>
        <v>0</v>
      </c>
      <c r="AT168" s="167">
        <f t="shared" si="107"/>
        <v>13630.1</v>
      </c>
      <c r="AU168" s="167">
        <f t="shared" si="107"/>
        <v>0</v>
      </c>
      <c r="AV168" s="167">
        <f t="shared" si="107"/>
        <v>13630.1</v>
      </c>
      <c r="AW168" s="168"/>
    </row>
    <row r="169" spans="1:49" ht="31.5" outlineLevel="3" x14ac:dyDescent="0.2">
      <c r="A169" s="165" t="s">
        <v>35</v>
      </c>
      <c r="B169" s="165" t="s">
        <v>122</v>
      </c>
      <c r="C169" s="165" t="s">
        <v>124</v>
      </c>
      <c r="D169" s="165"/>
      <c r="E169" s="166" t="s">
        <v>125</v>
      </c>
      <c r="F169" s="167">
        <f t="shared" ref="F169:U171" si="108">F170</f>
        <v>1218.2</v>
      </c>
      <c r="G169" s="167">
        <f t="shared" si="108"/>
        <v>0</v>
      </c>
      <c r="H169" s="167">
        <f t="shared" si="108"/>
        <v>1218.2</v>
      </c>
      <c r="I169" s="167">
        <f t="shared" si="108"/>
        <v>0</v>
      </c>
      <c r="J169" s="167">
        <f t="shared" si="108"/>
        <v>0</v>
      </c>
      <c r="K169" s="167">
        <f t="shared" si="108"/>
        <v>0</v>
      </c>
      <c r="L169" s="167">
        <f t="shared" si="108"/>
        <v>1218.2</v>
      </c>
      <c r="M169" s="167">
        <f t="shared" si="108"/>
        <v>0</v>
      </c>
      <c r="N169" s="167">
        <f t="shared" si="108"/>
        <v>1218.2</v>
      </c>
      <c r="O169" s="167">
        <f t="shared" si="108"/>
        <v>0</v>
      </c>
      <c r="P169" s="167">
        <f t="shared" si="108"/>
        <v>0</v>
      </c>
      <c r="Q169" s="167">
        <f t="shared" si="108"/>
        <v>1218.2</v>
      </c>
      <c r="R169" s="167">
        <f t="shared" si="108"/>
        <v>125.99157</v>
      </c>
      <c r="S169" s="167">
        <f t="shared" si="108"/>
        <v>1344.19157</v>
      </c>
      <c r="T169" s="167">
        <f t="shared" si="108"/>
        <v>0</v>
      </c>
      <c r="U169" s="167">
        <f t="shared" si="108"/>
        <v>0</v>
      </c>
      <c r="V169" s="167">
        <f t="shared" ref="V169:AK171" si="109">V170</f>
        <v>0</v>
      </c>
      <c r="W169" s="167">
        <f t="shared" si="109"/>
        <v>0</v>
      </c>
      <c r="X169" s="167">
        <f t="shared" si="109"/>
        <v>1344.19157</v>
      </c>
      <c r="Y169" s="167">
        <f t="shared" si="109"/>
        <v>1218.2</v>
      </c>
      <c r="Z169" s="167">
        <f t="shared" si="109"/>
        <v>0</v>
      </c>
      <c r="AA169" s="167">
        <f t="shared" si="109"/>
        <v>1218.2</v>
      </c>
      <c r="AB169" s="167">
        <f t="shared" si="109"/>
        <v>0</v>
      </c>
      <c r="AC169" s="167">
        <f t="shared" si="109"/>
        <v>1218.2</v>
      </c>
      <c r="AD169" s="167">
        <f t="shared" si="109"/>
        <v>0</v>
      </c>
      <c r="AE169" s="167">
        <f t="shared" si="109"/>
        <v>1218.2</v>
      </c>
      <c r="AF169" s="167">
        <f t="shared" si="109"/>
        <v>0</v>
      </c>
      <c r="AG169" s="167">
        <f t="shared" si="109"/>
        <v>1218.2</v>
      </c>
      <c r="AH169" s="167">
        <f t="shared" si="109"/>
        <v>0</v>
      </c>
      <c r="AI169" s="167">
        <f t="shared" si="109"/>
        <v>1218.2</v>
      </c>
      <c r="AJ169" s="167">
        <f t="shared" si="109"/>
        <v>0</v>
      </c>
      <c r="AK169" s="167">
        <f t="shared" si="109"/>
        <v>1218.2</v>
      </c>
      <c r="AL169" s="167">
        <f t="shared" ref="AL169:AV171" si="110">AL170</f>
        <v>1096</v>
      </c>
      <c r="AM169" s="167">
        <f t="shared" si="110"/>
        <v>0</v>
      </c>
      <c r="AN169" s="167">
        <f t="shared" si="110"/>
        <v>1096</v>
      </c>
      <c r="AO169" s="167">
        <f t="shared" si="110"/>
        <v>0</v>
      </c>
      <c r="AP169" s="167">
        <f t="shared" si="110"/>
        <v>1096</v>
      </c>
      <c r="AQ169" s="167">
        <f t="shared" si="110"/>
        <v>0</v>
      </c>
      <c r="AR169" s="167">
        <f t="shared" si="110"/>
        <v>1096</v>
      </c>
      <c r="AS169" s="167">
        <f t="shared" si="110"/>
        <v>0</v>
      </c>
      <c r="AT169" s="167">
        <f t="shared" si="110"/>
        <v>1096</v>
      </c>
      <c r="AU169" s="167">
        <f t="shared" si="110"/>
        <v>0</v>
      </c>
      <c r="AV169" s="167">
        <f t="shared" si="110"/>
        <v>1096</v>
      </c>
      <c r="AW169" s="168"/>
    </row>
    <row r="170" spans="1:49" ht="47.25" outlineLevel="4" x14ac:dyDescent="0.2">
      <c r="A170" s="165" t="s">
        <v>35</v>
      </c>
      <c r="B170" s="165" t="s">
        <v>122</v>
      </c>
      <c r="C170" s="165" t="s">
        <v>126</v>
      </c>
      <c r="D170" s="165"/>
      <c r="E170" s="166" t="s">
        <v>127</v>
      </c>
      <c r="F170" s="167">
        <f t="shared" si="108"/>
        <v>1218.2</v>
      </c>
      <c r="G170" s="167">
        <f t="shared" si="108"/>
        <v>0</v>
      </c>
      <c r="H170" s="167">
        <f t="shared" si="108"/>
        <v>1218.2</v>
      </c>
      <c r="I170" s="167">
        <f t="shared" si="108"/>
        <v>0</v>
      </c>
      <c r="J170" s="167">
        <f t="shared" si="108"/>
        <v>0</v>
      </c>
      <c r="K170" s="167">
        <f t="shared" si="108"/>
        <v>0</v>
      </c>
      <c r="L170" s="167">
        <f t="shared" si="108"/>
        <v>1218.2</v>
      </c>
      <c r="M170" s="167">
        <f t="shared" si="108"/>
        <v>0</v>
      </c>
      <c r="N170" s="167">
        <f t="shared" si="108"/>
        <v>1218.2</v>
      </c>
      <c r="O170" s="167">
        <f t="shared" si="108"/>
        <v>0</v>
      </c>
      <c r="P170" s="167">
        <f t="shared" si="108"/>
        <v>0</v>
      </c>
      <c r="Q170" s="167">
        <f t="shared" si="108"/>
        <v>1218.2</v>
      </c>
      <c r="R170" s="167">
        <f t="shared" si="108"/>
        <v>125.99157</v>
      </c>
      <c r="S170" s="167">
        <f t="shared" si="108"/>
        <v>1344.19157</v>
      </c>
      <c r="T170" s="167">
        <f t="shared" si="108"/>
        <v>0</v>
      </c>
      <c r="U170" s="167">
        <f t="shared" si="108"/>
        <v>0</v>
      </c>
      <c r="V170" s="167">
        <f t="shared" si="109"/>
        <v>0</v>
      </c>
      <c r="W170" s="167">
        <f t="shared" si="109"/>
        <v>0</v>
      </c>
      <c r="X170" s="167">
        <f t="shared" si="109"/>
        <v>1344.19157</v>
      </c>
      <c r="Y170" s="167">
        <f t="shared" si="109"/>
        <v>1218.2</v>
      </c>
      <c r="Z170" s="167">
        <f t="shared" si="109"/>
        <v>0</v>
      </c>
      <c r="AA170" s="167">
        <f t="shared" si="109"/>
        <v>1218.2</v>
      </c>
      <c r="AB170" s="167">
        <f t="shared" si="109"/>
        <v>0</v>
      </c>
      <c r="AC170" s="167">
        <f t="shared" si="109"/>
        <v>1218.2</v>
      </c>
      <c r="AD170" s="167">
        <f t="shared" si="109"/>
        <v>0</v>
      </c>
      <c r="AE170" s="167">
        <f t="shared" si="109"/>
        <v>1218.2</v>
      </c>
      <c r="AF170" s="167">
        <f t="shared" si="109"/>
        <v>0</v>
      </c>
      <c r="AG170" s="167">
        <f t="shared" si="109"/>
        <v>1218.2</v>
      </c>
      <c r="AH170" s="167">
        <f t="shared" si="109"/>
        <v>0</v>
      </c>
      <c r="AI170" s="167">
        <f t="shared" si="109"/>
        <v>1218.2</v>
      </c>
      <c r="AJ170" s="167">
        <f t="shared" si="109"/>
        <v>0</v>
      </c>
      <c r="AK170" s="167">
        <f t="shared" si="109"/>
        <v>1218.2</v>
      </c>
      <c r="AL170" s="167">
        <f t="shared" si="110"/>
        <v>1096</v>
      </c>
      <c r="AM170" s="167">
        <f t="shared" si="110"/>
        <v>0</v>
      </c>
      <c r="AN170" s="167">
        <f t="shared" si="110"/>
        <v>1096</v>
      </c>
      <c r="AO170" s="167">
        <f t="shared" si="110"/>
        <v>0</v>
      </c>
      <c r="AP170" s="167">
        <f t="shared" si="110"/>
        <v>1096</v>
      </c>
      <c r="AQ170" s="167">
        <f t="shared" si="110"/>
        <v>0</v>
      </c>
      <c r="AR170" s="167">
        <f t="shared" si="110"/>
        <v>1096</v>
      </c>
      <c r="AS170" s="167">
        <f t="shared" si="110"/>
        <v>0</v>
      </c>
      <c r="AT170" s="167">
        <f t="shared" si="110"/>
        <v>1096</v>
      </c>
      <c r="AU170" s="167">
        <f t="shared" si="110"/>
        <v>0</v>
      </c>
      <c r="AV170" s="167">
        <f t="shared" si="110"/>
        <v>1096</v>
      </c>
      <c r="AW170" s="168"/>
    </row>
    <row r="171" spans="1:49" ht="31.5" outlineLevel="5" x14ac:dyDescent="0.2">
      <c r="A171" s="165" t="s">
        <v>35</v>
      </c>
      <c r="B171" s="165" t="s">
        <v>122</v>
      </c>
      <c r="C171" s="165" t="s">
        <v>128</v>
      </c>
      <c r="D171" s="165"/>
      <c r="E171" s="166" t="s">
        <v>129</v>
      </c>
      <c r="F171" s="167">
        <f t="shared" si="108"/>
        <v>1218.2</v>
      </c>
      <c r="G171" s="167">
        <f t="shared" si="108"/>
        <v>0</v>
      </c>
      <c r="H171" s="167">
        <f t="shared" si="108"/>
        <v>1218.2</v>
      </c>
      <c r="I171" s="167">
        <f t="shared" si="108"/>
        <v>0</v>
      </c>
      <c r="J171" s="167">
        <f t="shared" si="108"/>
        <v>0</v>
      </c>
      <c r="K171" s="167">
        <f t="shared" si="108"/>
        <v>0</v>
      </c>
      <c r="L171" s="167">
        <f t="shared" si="108"/>
        <v>1218.2</v>
      </c>
      <c r="M171" s="167">
        <f t="shared" si="108"/>
        <v>0</v>
      </c>
      <c r="N171" s="167">
        <f t="shared" si="108"/>
        <v>1218.2</v>
      </c>
      <c r="O171" s="167">
        <f t="shared" si="108"/>
        <v>0</v>
      </c>
      <c r="P171" s="167">
        <f t="shared" si="108"/>
        <v>0</v>
      </c>
      <c r="Q171" s="167">
        <f t="shared" si="108"/>
        <v>1218.2</v>
      </c>
      <c r="R171" s="167">
        <f t="shared" si="108"/>
        <v>125.99157</v>
      </c>
      <c r="S171" s="167">
        <f t="shared" si="108"/>
        <v>1344.19157</v>
      </c>
      <c r="T171" s="167">
        <f t="shared" ref="T171" si="111">T172+T173</f>
        <v>0</v>
      </c>
      <c r="U171" s="167">
        <f>U172+U173</f>
        <v>0</v>
      </c>
      <c r="V171" s="167">
        <f t="shared" ref="V171:X171" si="112">V172+V173</f>
        <v>0</v>
      </c>
      <c r="W171" s="167">
        <f>W172+W173</f>
        <v>0</v>
      </c>
      <c r="X171" s="167">
        <f t="shared" si="112"/>
        <v>1344.19157</v>
      </c>
      <c r="Y171" s="167">
        <f t="shared" si="109"/>
        <v>1218.2</v>
      </c>
      <c r="Z171" s="167">
        <f t="shared" si="109"/>
        <v>0</v>
      </c>
      <c r="AA171" s="167">
        <f t="shared" si="109"/>
        <v>1218.2</v>
      </c>
      <c r="AB171" s="167">
        <f t="shared" si="109"/>
        <v>0</v>
      </c>
      <c r="AC171" s="167">
        <f t="shared" si="109"/>
        <v>1218.2</v>
      </c>
      <c r="AD171" s="167">
        <f t="shared" si="109"/>
        <v>0</v>
      </c>
      <c r="AE171" s="167">
        <f t="shared" si="109"/>
        <v>1218.2</v>
      </c>
      <c r="AF171" s="167">
        <f t="shared" si="109"/>
        <v>0</v>
      </c>
      <c r="AG171" s="167">
        <f t="shared" si="109"/>
        <v>1218.2</v>
      </c>
      <c r="AH171" s="167">
        <f t="shared" si="109"/>
        <v>0</v>
      </c>
      <c r="AI171" s="167">
        <f t="shared" si="109"/>
        <v>1218.2</v>
      </c>
      <c r="AJ171" s="167">
        <f t="shared" si="109"/>
        <v>0</v>
      </c>
      <c r="AK171" s="167">
        <f t="shared" si="109"/>
        <v>1218.2</v>
      </c>
      <c r="AL171" s="167">
        <f t="shared" si="110"/>
        <v>1096</v>
      </c>
      <c r="AM171" s="167">
        <f t="shared" si="110"/>
        <v>0</v>
      </c>
      <c r="AN171" s="167">
        <f t="shared" si="110"/>
        <v>1096</v>
      </c>
      <c r="AO171" s="167">
        <f t="shared" si="110"/>
        <v>0</v>
      </c>
      <c r="AP171" s="167">
        <f t="shared" si="110"/>
        <v>1096</v>
      </c>
      <c r="AQ171" s="167">
        <f t="shared" si="110"/>
        <v>0</v>
      </c>
      <c r="AR171" s="167">
        <f t="shared" si="110"/>
        <v>1096</v>
      </c>
      <c r="AS171" s="167">
        <f t="shared" si="110"/>
        <v>0</v>
      </c>
      <c r="AT171" s="167">
        <f t="shared" si="110"/>
        <v>1096</v>
      </c>
      <c r="AU171" s="167">
        <f t="shared" si="110"/>
        <v>0</v>
      </c>
      <c r="AV171" s="167">
        <f t="shared" si="110"/>
        <v>1096</v>
      </c>
      <c r="AW171" s="168"/>
    </row>
    <row r="172" spans="1:49" ht="31.5" outlineLevel="7" x14ac:dyDescent="0.2">
      <c r="A172" s="170" t="s">
        <v>35</v>
      </c>
      <c r="B172" s="170" t="s">
        <v>122</v>
      </c>
      <c r="C172" s="170" t="s">
        <v>128</v>
      </c>
      <c r="D172" s="170" t="s">
        <v>11</v>
      </c>
      <c r="E172" s="171" t="s">
        <v>12</v>
      </c>
      <c r="F172" s="172">
        <v>1218.2</v>
      </c>
      <c r="G172" s="172"/>
      <c r="H172" s="172">
        <f>SUM(F172:G172)</f>
        <v>1218.2</v>
      </c>
      <c r="I172" s="172"/>
      <c r="J172" s="172"/>
      <c r="K172" s="172"/>
      <c r="L172" s="172">
        <f>SUM(H172:K172)</f>
        <v>1218.2</v>
      </c>
      <c r="M172" s="172"/>
      <c r="N172" s="172">
        <f>SUM(L172:M172)</f>
        <v>1218.2</v>
      </c>
      <c r="O172" s="172"/>
      <c r="P172" s="172"/>
      <c r="Q172" s="172">
        <f>SUM(N172:P172)</f>
        <v>1218.2</v>
      </c>
      <c r="R172" s="172">
        <f>100+25.99157</f>
        <v>125.99157</v>
      </c>
      <c r="S172" s="172">
        <f>SUM(Q172:R172)</f>
        <v>1344.19157</v>
      </c>
      <c r="T172" s="172"/>
      <c r="U172" s="172"/>
      <c r="V172" s="172">
        <v>-26</v>
      </c>
      <c r="W172" s="172"/>
      <c r="X172" s="172">
        <f>SUM(S172:W172)</f>
        <v>1318.19157</v>
      </c>
      <c r="Y172" s="172">
        <v>1218.2</v>
      </c>
      <c r="Z172" s="172"/>
      <c r="AA172" s="172">
        <f>SUM(Y172:Z172)</f>
        <v>1218.2</v>
      </c>
      <c r="AB172" s="172"/>
      <c r="AC172" s="172">
        <f>SUM(AA172:AB172)</f>
        <v>1218.2</v>
      </c>
      <c r="AD172" s="172"/>
      <c r="AE172" s="172">
        <f>SUM(AC172:AD172)</f>
        <v>1218.2</v>
      </c>
      <c r="AF172" s="172"/>
      <c r="AG172" s="172">
        <f>SUM(AE172:AF172)</f>
        <v>1218.2</v>
      </c>
      <c r="AH172" s="172"/>
      <c r="AI172" s="172">
        <f>SUM(AG172:AH172)</f>
        <v>1218.2</v>
      </c>
      <c r="AJ172" s="172"/>
      <c r="AK172" s="172">
        <f>SUM(AI172:AJ172)</f>
        <v>1218.2</v>
      </c>
      <c r="AL172" s="172">
        <v>1096</v>
      </c>
      <c r="AM172" s="172"/>
      <c r="AN172" s="172">
        <f>SUM(AL172:AM172)</f>
        <v>1096</v>
      </c>
      <c r="AO172" s="172"/>
      <c r="AP172" s="172">
        <f>SUM(AN172:AO172)</f>
        <v>1096</v>
      </c>
      <c r="AQ172" s="172"/>
      <c r="AR172" s="172">
        <f>SUM(AP172:AQ172)</f>
        <v>1096</v>
      </c>
      <c r="AS172" s="172"/>
      <c r="AT172" s="172">
        <f>SUM(AR172:AS172)</f>
        <v>1096</v>
      </c>
      <c r="AU172" s="172"/>
      <c r="AV172" s="172">
        <f>SUM(AT172:AU172)</f>
        <v>1096</v>
      </c>
      <c r="AW172" s="168"/>
    </row>
    <row r="173" spans="1:49" ht="31.5" outlineLevel="7" x14ac:dyDescent="0.2">
      <c r="A173" s="170" t="s">
        <v>35</v>
      </c>
      <c r="B173" s="170" t="s">
        <v>122</v>
      </c>
      <c r="C173" s="170" t="s">
        <v>128</v>
      </c>
      <c r="D173" s="170" t="s">
        <v>92</v>
      </c>
      <c r="E173" s="171" t="s">
        <v>93</v>
      </c>
      <c r="F173" s="172"/>
      <c r="G173" s="172"/>
      <c r="H173" s="172"/>
      <c r="I173" s="172"/>
      <c r="J173" s="172"/>
      <c r="K173" s="172"/>
      <c r="L173" s="172"/>
      <c r="M173" s="172"/>
      <c r="N173" s="172"/>
      <c r="O173" s="172"/>
      <c r="P173" s="172"/>
      <c r="Q173" s="172"/>
      <c r="R173" s="172"/>
      <c r="S173" s="172"/>
      <c r="T173" s="172"/>
      <c r="U173" s="172"/>
      <c r="V173" s="172">
        <v>26</v>
      </c>
      <c r="W173" s="172"/>
      <c r="X173" s="172">
        <f>SUM(S173:W173)</f>
        <v>26</v>
      </c>
      <c r="Y173" s="172"/>
      <c r="Z173" s="172"/>
      <c r="AA173" s="172"/>
      <c r="AB173" s="172"/>
      <c r="AC173" s="172"/>
      <c r="AD173" s="172"/>
      <c r="AE173" s="172"/>
      <c r="AF173" s="172"/>
      <c r="AG173" s="172"/>
      <c r="AH173" s="172"/>
      <c r="AI173" s="172"/>
      <c r="AJ173" s="172"/>
      <c r="AK173" s="172"/>
      <c r="AL173" s="172"/>
      <c r="AM173" s="172"/>
      <c r="AN173" s="172"/>
      <c r="AO173" s="172"/>
      <c r="AP173" s="172"/>
      <c r="AQ173" s="172"/>
      <c r="AR173" s="172"/>
      <c r="AS173" s="172"/>
      <c r="AT173" s="172"/>
      <c r="AU173" s="172"/>
      <c r="AV173" s="172"/>
      <c r="AW173" s="168"/>
    </row>
    <row r="174" spans="1:49" ht="47.25" outlineLevel="3" x14ac:dyDescent="0.2">
      <c r="A174" s="165" t="s">
        <v>35</v>
      </c>
      <c r="B174" s="165" t="s">
        <v>122</v>
      </c>
      <c r="C174" s="165" t="s">
        <v>130</v>
      </c>
      <c r="D174" s="165"/>
      <c r="E174" s="166" t="s">
        <v>131</v>
      </c>
      <c r="F174" s="167">
        <f t="shared" ref="F174:U175" si="113">F175</f>
        <v>14604.7</v>
      </c>
      <c r="G174" s="167">
        <f t="shared" si="113"/>
        <v>0</v>
      </c>
      <c r="H174" s="167">
        <f t="shared" si="113"/>
        <v>14604.7</v>
      </c>
      <c r="I174" s="167">
        <f t="shared" si="113"/>
        <v>0</v>
      </c>
      <c r="J174" s="167">
        <f t="shared" si="113"/>
        <v>363.33332999999999</v>
      </c>
      <c r="K174" s="167">
        <f t="shared" si="113"/>
        <v>0</v>
      </c>
      <c r="L174" s="167">
        <f t="shared" si="113"/>
        <v>14968.03333</v>
      </c>
      <c r="M174" s="167">
        <f t="shared" si="113"/>
        <v>524.20249000000001</v>
      </c>
      <c r="N174" s="167">
        <f t="shared" si="113"/>
        <v>15492.23582</v>
      </c>
      <c r="O174" s="167">
        <f t="shared" si="113"/>
        <v>0</v>
      </c>
      <c r="P174" s="167">
        <f t="shared" si="113"/>
        <v>0</v>
      </c>
      <c r="Q174" s="167">
        <f t="shared" si="113"/>
        <v>15492.23582</v>
      </c>
      <c r="R174" s="167">
        <f t="shared" si="113"/>
        <v>0</v>
      </c>
      <c r="S174" s="167">
        <f t="shared" si="113"/>
        <v>15492.23582</v>
      </c>
      <c r="T174" s="167">
        <f t="shared" si="113"/>
        <v>0</v>
      </c>
      <c r="U174" s="167">
        <f t="shared" si="113"/>
        <v>0</v>
      </c>
      <c r="V174" s="167">
        <f t="shared" ref="V174:AK175" si="114">V175</f>
        <v>-1.2000000000000028</v>
      </c>
      <c r="W174" s="167">
        <f t="shared" si="114"/>
        <v>0</v>
      </c>
      <c r="X174" s="167">
        <f t="shared" si="114"/>
        <v>15491.035819999999</v>
      </c>
      <c r="Y174" s="167">
        <f t="shared" si="114"/>
        <v>13858.5</v>
      </c>
      <c r="Z174" s="167">
        <f t="shared" si="114"/>
        <v>0</v>
      </c>
      <c r="AA174" s="167">
        <f t="shared" si="114"/>
        <v>13858.5</v>
      </c>
      <c r="AB174" s="167">
        <f t="shared" si="114"/>
        <v>0</v>
      </c>
      <c r="AC174" s="167">
        <f t="shared" si="114"/>
        <v>13858.5</v>
      </c>
      <c r="AD174" s="167">
        <f t="shared" si="114"/>
        <v>0</v>
      </c>
      <c r="AE174" s="167">
        <f t="shared" si="114"/>
        <v>13858.5</v>
      </c>
      <c r="AF174" s="167">
        <f t="shared" si="114"/>
        <v>0</v>
      </c>
      <c r="AG174" s="167">
        <f t="shared" si="114"/>
        <v>13858.5</v>
      </c>
      <c r="AH174" s="167">
        <f t="shared" si="114"/>
        <v>0</v>
      </c>
      <c r="AI174" s="167">
        <f t="shared" si="114"/>
        <v>13858.5</v>
      </c>
      <c r="AJ174" s="167">
        <f t="shared" si="114"/>
        <v>0</v>
      </c>
      <c r="AK174" s="167">
        <f t="shared" si="114"/>
        <v>13858.5</v>
      </c>
      <c r="AL174" s="167">
        <f t="shared" ref="AL174:AV175" si="115">AL175</f>
        <v>12534.1</v>
      </c>
      <c r="AM174" s="167">
        <f t="shared" si="115"/>
        <v>0</v>
      </c>
      <c r="AN174" s="167">
        <f t="shared" si="115"/>
        <v>12534.1</v>
      </c>
      <c r="AO174" s="167">
        <f t="shared" si="115"/>
        <v>0</v>
      </c>
      <c r="AP174" s="167">
        <f t="shared" si="115"/>
        <v>12534.1</v>
      </c>
      <c r="AQ174" s="167">
        <f t="shared" si="115"/>
        <v>0</v>
      </c>
      <c r="AR174" s="167">
        <f t="shared" si="115"/>
        <v>12534.1</v>
      </c>
      <c r="AS174" s="167">
        <f t="shared" si="115"/>
        <v>0</v>
      </c>
      <c r="AT174" s="167">
        <f t="shared" si="115"/>
        <v>12534.1</v>
      </c>
      <c r="AU174" s="167">
        <f t="shared" si="115"/>
        <v>0</v>
      </c>
      <c r="AV174" s="167">
        <f t="shared" si="115"/>
        <v>12534.1</v>
      </c>
      <c r="AW174" s="168"/>
    </row>
    <row r="175" spans="1:49" ht="31.5" outlineLevel="4" x14ac:dyDescent="0.2">
      <c r="A175" s="165" t="s">
        <v>35</v>
      </c>
      <c r="B175" s="165" t="s">
        <v>122</v>
      </c>
      <c r="C175" s="165" t="s">
        <v>132</v>
      </c>
      <c r="D175" s="165"/>
      <c r="E175" s="166" t="s">
        <v>57</v>
      </c>
      <c r="F175" s="167">
        <f t="shared" si="113"/>
        <v>14604.7</v>
      </c>
      <c r="G175" s="167">
        <f t="shared" si="113"/>
        <v>0</v>
      </c>
      <c r="H175" s="167">
        <f t="shared" si="113"/>
        <v>14604.7</v>
      </c>
      <c r="I175" s="167">
        <f t="shared" si="113"/>
        <v>0</v>
      </c>
      <c r="J175" s="167">
        <f t="shared" si="113"/>
        <v>363.33332999999999</v>
      </c>
      <c r="K175" s="167">
        <f t="shared" si="113"/>
        <v>0</v>
      </c>
      <c r="L175" s="167">
        <f t="shared" si="113"/>
        <v>14968.03333</v>
      </c>
      <c r="M175" s="167">
        <f t="shared" si="113"/>
        <v>524.20249000000001</v>
      </c>
      <c r="N175" s="167">
        <f t="shared" si="113"/>
        <v>15492.23582</v>
      </c>
      <c r="O175" s="167">
        <f t="shared" si="113"/>
        <v>0</v>
      </c>
      <c r="P175" s="167">
        <f t="shared" si="113"/>
        <v>0</v>
      </c>
      <c r="Q175" s="167">
        <f t="shared" si="113"/>
        <v>15492.23582</v>
      </c>
      <c r="R175" s="167">
        <f t="shared" si="113"/>
        <v>0</v>
      </c>
      <c r="S175" s="167">
        <f t="shared" si="113"/>
        <v>15492.23582</v>
      </c>
      <c r="T175" s="167">
        <f t="shared" si="113"/>
        <v>0</v>
      </c>
      <c r="U175" s="167">
        <f t="shared" si="113"/>
        <v>0</v>
      </c>
      <c r="V175" s="167">
        <f t="shared" si="114"/>
        <v>-1.2000000000000028</v>
      </c>
      <c r="W175" s="167">
        <f t="shared" si="114"/>
        <v>0</v>
      </c>
      <c r="X175" s="167">
        <f t="shared" si="114"/>
        <v>15491.035819999999</v>
      </c>
      <c r="Y175" s="167">
        <f t="shared" si="114"/>
        <v>13858.5</v>
      </c>
      <c r="Z175" s="167">
        <f t="shared" si="114"/>
        <v>0</v>
      </c>
      <c r="AA175" s="167">
        <f t="shared" si="114"/>
        <v>13858.5</v>
      </c>
      <c r="AB175" s="167">
        <f t="shared" si="114"/>
        <v>0</v>
      </c>
      <c r="AC175" s="167">
        <f t="shared" si="114"/>
        <v>13858.5</v>
      </c>
      <c r="AD175" s="167">
        <f t="shared" si="114"/>
        <v>0</v>
      </c>
      <c r="AE175" s="167">
        <f t="shared" si="114"/>
        <v>13858.5</v>
      </c>
      <c r="AF175" s="167">
        <f t="shared" si="114"/>
        <v>0</v>
      </c>
      <c r="AG175" s="167">
        <f t="shared" si="114"/>
        <v>13858.5</v>
      </c>
      <c r="AH175" s="167">
        <f t="shared" si="114"/>
        <v>0</v>
      </c>
      <c r="AI175" s="167">
        <f t="shared" si="114"/>
        <v>13858.5</v>
      </c>
      <c r="AJ175" s="167">
        <f t="shared" si="114"/>
        <v>0</v>
      </c>
      <c r="AK175" s="167">
        <f t="shared" si="114"/>
        <v>13858.5</v>
      </c>
      <c r="AL175" s="167">
        <f t="shared" si="115"/>
        <v>12534.1</v>
      </c>
      <c r="AM175" s="167">
        <f t="shared" si="115"/>
        <v>0</v>
      </c>
      <c r="AN175" s="167">
        <f t="shared" si="115"/>
        <v>12534.1</v>
      </c>
      <c r="AO175" s="167">
        <f t="shared" si="115"/>
        <v>0</v>
      </c>
      <c r="AP175" s="167">
        <f t="shared" si="115"/>
        <v>12534.1</v>
      </c>
      <c r="AQ175" s="167">
        <f t="shared" si="115"/>
        <v>0</v>
      </c>
      <c r="AR175" s="167">
        <f t="shared" si="115"/>
        <v>12534.1</v>
      </c>
      <c r="AS175" s="167">
        <f t="shared" si="115"/>
        <v>0</v>
      </c>
      <c r="AT175" s="167">
        <f t="shared" si="115"/>
        <v>12534.1</v>
      </c>
      <c r="AU175" s="167">
        <f t="shared" si="115"/>
        <v>0</v>
      </c>
      <c r="AV175" s="167">
        <f t="shared" si="115"/>
        <v>12534.1</v>
      </c>
      <c r="AW175" s="168"/>
    </row>
    <row r="176" spans="1:49" ht="15.75" outlineLevel="5" x14ac:dyDescent="0.2">
      <c r="A176" s="165" t="s">
        <v>35</v>
      </c>
      <c r="B176" s="165" t="s">
        <v>122</v>
      </c>
      <c r="C176" s="165" t="s">
        <v>133</v>
      </c>
      <c r="D176" s="165"/>
      <c r="E176" s="166" t="s">
        <v>134</v>
      </c>
      <c r="F176" s="167">
        <f t="shared" ref="F176:AV176" si="116">F177+F178+F179</f>
        <v>14604.7</v>
      </c>
      <c r="G176" s="167">
        <f t="shared" si="116"/>
        <v>0</v>
      </c>
      <c r="H176" s="167">
        <f t="shared" si="116"/>
        <v>14604.7</v>
      </c>
      <c r="I176" s="167">
        <f t="shared" si="116"/>
        <v>0</v>
      </c>
      <c r="J176" s="167">
        <f t="shared" si="116"/>
        <v>363.33332999999999</v>
      </c>
      <c r="K176" s="167">
        <f t="shared" si="116"/>
        <v>0</v>
      </c>
      <c r="L176" s="167">
        <f t="shared" si="116"/>
        <v>14968.03333</v>
      </c>
      <c r="M176" s="167">
        <f t="shared" si="116"/>
        <v>524.20249000000001</v>
      </c>
      <c r="N176" s="167">
        <f t="shared" si="116"/>
        <v>15492.23582</v>
      </c>
      <c r="O176" s="167">
        <f t="shared" si="116"/>
        <v>0</v>
      </c>
      <c r="P176" s="167">
        <f t="shared" si="116"/>
        <v>0</v>
      </c>
      <c r="Q176" s="167">
        <f t="shared" si="116"/>
        <v>15492.23582</v>
      </c>
      <c r="R176" s="167">
        <f t="shared" si="116"/>
        <v>0</v>
      </c>
      <c r="S176" s="167">
        <f t="shared" si="116"/>
        <v>15492.23582</v>
      </c>
      <c r="T176" s="167">
        <f t="shared" si="116"/>
        <v>0</v>
      </c>
      <c r="U176" s="167">
        <f t="shared" si="116"/>
        <v>0</v>
      </c>
      <c r="V176" s="167">
        <f t="shared" si="116"/>
        <v>-1.2000000000000028</v>
      </c>
      <c r="W176" s="167">
        <f t="shared" si="116"/>
        <v>0</v>
      </c>
      <c r="X176" s="167">
        <f t="shared" si="116"/>
        <v>15491.035819999999</v>
      </c>
      <c r="Y176" s="167">
        <f t="shared" si="116"/>
        <v>13858.5</v>
      </c>
      <c r="Z176" s="167">
        <f t="shared" si="116"/>
        <v>0</v>
      </c>
      <c r="AA176" s="167">
        <f t="shared" si="116"/>
        <v>13858.5</v>
      </c>
      <c r="AB176" s="167">
        <f t="shared" si="116"/>
        <v>0</v>
      </c>
      <c r="AC176" s="167">
        <f t="shared" si="116"/>
        <v>13858.5</v>
      </c>
      <c r="AD176" s="167">
        <f t="shared" si="116"/>
        <v>0</v>
      </c>
      <c r="AE176" s="167">
        <f t="shared" si="116"/>
        <v>13858.5</v>
      </c>
      <c r="AF176" s="167">
        <f t="shared" si="116"/>
        <v>0</v>
      </c>
      <c r="AG176" s="167">
        <f t="shared" si="116"/>
        <v>13858.5</v>
      </c>
      <c r="AH176" s="167">
        <f t="shared" si="116"/>
        <v>0</v>
      </c>
      <c r="AI176" s="167">
        <f t="shared" si="116"/>
        <v>13858.5</v>
      </c>
      <c r="AJ176" s="167">
        <f t="shared" si="116"/>
        <v>0</v>
      </c>
      <c r="AK176" s="167">
        <f t="shared" si="116"/>
        <v>13858.5</v>
      </c>
      <c r="AL176" s="167">
        <f t="shared" si="116"/>
        <v>12534.1</v>
      </c>
      <c r="AM176" s="167">
        <f t="shared" si="116"/>
        <v>0</v>
      </c>
      <c r="AN176" s="167">
        <f t="shared" si="116"/>
        <v>12534.1</v>
      </c>
      <c r="AO176" s="167">
        <f t="shared" si="116"/>
        <v>0</v>
      </c>
      <c r="AP176" s="167">
        <f t="shared" si="116"/>
        <v>12534.1</v>
      </c>
      <c r="AQ176" s="167">
        <f t="shared" si="116"/>
        <v>0</v>
      </c>
      <c r="AR176" s="167">
        <f t="shared" si="116"/>
        <v>12534.1</v>
      </c>
      <c r="AS176" s="167">
        <f t="shared" si="116"/>
        <v>0</v>
      </c>
      <c r="AT176" s="167">
        <f t="shared" si="116"/>
        <v>12534.1</v>
      </c>
      <c r="AU176" s="167">
        <f t="shared" si="116"/>
        <v>0</v>
      </c>
      <c r="AV176" s="167">
        <f t="shared" si="116"/>
        <v>12534.1</v>
      </c>
      <c r="AW176" s="168"/>
    </row>
    <row r="177" spans="1:49" ht="47.25" outlineLevel="7" x14ac:dyDescent="0.2">
      <c r="A177" s="170" t="s">
        <v>35</v>
      </c>
      <c r="B177" s="170" t="s">
        <v>122</v>
      </c>
      <c r="C177" s="170" t="s">
        <v>133</v>
      </c>
      <c r="D177" s="170" t="s">
        <v>8</v>
      </c>
      <c r="E177" s="171" t="s">
        <v>9</v>
      </c>
      <c r="F177" s="172">
        <v>13424.4</v>
      </c>
      <c r="G177" s="172"/>
      <c r="H177" s="172">
        <f>SUM(F177:G177)</f>
        <v>13424.4</v>
      </c>
      <c r="I177" s="172"/>
      <c r="J177" s="172"/>
      <c r="K177" s="172"/>
      <c r="L177" s="172">
        <f>SUM(H177:K177)</f>
        <v>13424.4</v>
      </c>
      <c r="M177" s="172">
        <v>524.20249000000001</v>
      </c>
      <c r="N177" s="172">
        <f>SUM(L177:M177)</f>
        <v>13948.602489999999</v>
      </c>
      <c r="O177" s="172"/>
      <c r="P177" s="172"/>
      <c r="Q177" s="172">
        <f>SUM(N177:P177)</f>
        <v>13948.602489999999</v>
      </c>
      <c r="R177" s="172"/>
      <c r="S177" s="172">
        <f>SUM(Q177:R177)</f>
        <v>13948.602489999999</v>
      </c>
      <c r="T177" s="172"/>
      <c r="U177" s="172"/>
      <c r="V177" s="172">
        <v>39.9</v>
      </c>
      <c r="W177" s="172"/>
      <c r="X177" s="172">
        <f>SUM(S177:W177)</f>
        <v>13988.502489999999</v>
      </c>
      <c r="Y177" s="172">
        <v>12794.4</v>
      </c>
      <c r="Z177" s="172"/>
      <c r="AA177" s="172">
        <f>SUM(Y177:Z177)</f>
        <v>12794.4</v>
      </c>
      <c r="AB177" s="172"/>
      <c r="AC177" s="172">
        <f>SUM(AA177:AB177)</f>
        <v>12794.4</v>
      </c>
      <c r="AD177" s="172"/>
      <c r="AE177" s="172">
        <f>SUM(AC177:AD177)</f>
        <v>12794.4</v>
      </c>
      <c r="AF177" s="172"/>
      <c r="AG177" s="172">
        <f>SUM(AE177:AF177)</f>
        <v>12794.4</v>
      </c>
      <c r="AH177" s="172"/>
      <c r="AI177" s="172">
        <f>SUM(AG177:AH177)</f>
        <v>12794.4</v>
      </c>
      <c r="AJ177" s="172"/>
      <c r="AK177" s="172">
        <f>SUM(AI177:AJ177)</f>
        <v>12794.4</v>
      </c>
      <c r="AL177" s="172">
        <v>11470</v>
      </c>
      <c r="AM177" s="172"/>
      <c r="AN177" s="172">
        <f>SUM(AL177:AM177)</f>
        <v>11470</v>
      </c>
      <c r="AO177" s="172"/>
      <c r="AP177" s="172">
        <f>SUM(AN177:AO177)</f>
        <v>11470</v>
      </c>
      <c r="AQ177" s="172"/>
      <c r="AR177" s="172">
        <f>SUM(AP177:AQ177)</f>
        <v>11470</v>
      </c>
      <c r="AS177" s="172"/>
      <c r="AT177" s="172">
        <f>SUM(AR177:AS177)</f>
        <v>11470</v>
      </c>
      <c r="AU177" s="172"/>
      <c r="AV177" s="172">
        <f>SUM(AT177:AU177)</f>
        <v>11470</v>
      </c>
      <c r="AW177" s="168"/>
    </row>
    <row r="178" spans="1:49" ht="31.5" outlineLevel="7" x14ac:dyDescent="0.2">
      <c r="A178" s="170" t="s">
        <v>35</v>
      </c>
      <c r="B178" s="170" t="s">
        <v>122</v>
      </c>
      <c r="C178" s="170" t="s">
        <v>133</v>
      </c>
      <c r="D178" s="170" t="s">
        <v>11</v>
      </c>
      <c r="E178" s="171" t="s">
        <v>12</v>
      </c>
      <c r="F178" s="172">
        <v>1171.2</v>
      </c>
      <c r="G178" s="172"/>
      <c r="H178" s="172">
        <f>SUM(F178:G178)</f>
        <v>1171.2</v>
      </c>
      <c r="I178" s="172"/>
      <c r="J178" s="172">
        <v>363.33332999999999</v>
      </c>
      <c r="K178" s="172"/>
      <c r="L178" s="172">
        <f>SUM(H178:K178)</f>
        <v>1534.53333</v>
      </c>
      <c r="M178" s="172"/>
      <c r="N178" s="172">
        <f>SUM(L178:M178)</f>
        <v>1534.53333</v>
      </c>
      <c r="O178" s="172"/>
      <c r="P178" s="172"/>
      <c r="Q178" s="172">
        <f>SUM(N178:P178)</f>
        <v>1534.53333</v>
      </c>
      <c r="R178" s="172"/>
      <c r="S178" s="172">
        <f>SUM(Q178:R178)</f>
        <v>1534.53333</v>
      </c>
      <c r="T178" s="172"/>
      <c r="U178" s="172"/>
      <c r="V178" s="172">
        <v>-61.1</v>
      </c>
      <c r="W178" s="172"/>
      <c r="X178" s="172">
        <f>SUM(S178:W178)</f>
        <v>1473.4333300000001</v>
      </c>
      <c r="Y178" s="172">
        <v>1055</v>
      </c>
      <c r="Z178" s="172"/>
      <c r="AA178" s="172">
        <f>SUM(Y178:Z178)</f>
        <v>1055</v>
      </c>
      <c r="AB178" s="172"/>
      <c r="AC178" s="172">
        <f>SUM(AA178:AB178)</f>
        <v>1055</v>
      </c>
      <c r="AD178" s="172"/>
      <c r="AE178" s="172">
        <f>SUM(AC178:AD178)</f>
        <v>1055</v>
      </c>
      <c r="AF178" s="172"/>
      <c r="AG178" s="172">
        <f>SUM(AE178:AF178)</f>
        <v>1055</v>
      </c>
      <c r="AH178" s="172"/>
      <c r="AI178" s="172">
        <f>SUM(AG178:AH178)</f>
        <v>1055</v>
      </c>
      <c r="AJ178" s="172"/>
      <c r="AK178" s="172">
        <f>SUM(AI178:AJ178)</f>
        <v>1055</v>
      </c>
      <c r="AL178" s="172">
        <v>1055</v>
      </c>
      <c r="AM178" s="172"/>
      <c r="AN178" s="172">
        <f>SUM(AL178:AM178)</f>
        <v>1055</v>
      </c>
      <c r="AO178" s="172"/>
      <c r="AP178" s="172">
        <f>SUM(AN178:AO178)</f>
        <v>1055</v>
      </c>
      <c r="AQ178" s="172"/>
      <c r="AR178" s="172">
        <f>SUM(AP178:AQ178)</f>
        <v>1055</v>
      </c>
      <c r="AS178" s="172"/>
      <c r="AT178" s="172">
        <f>SUM(AR178:AS178)</f>
        <v>1055</v>
      </c>
      <c r="AU178" s="172"/>
      <c r="AV178" s="172">
        <f>SUM(AT178:AU178)</f>
        <v>1055</v>
      </c>
      <c r="AW178" s="168"/>
    </row>
    <row r="179" spans="1:49" ht="15.75" outlineLevel="7" x14ac:dyDescent="0.2">
      <c r="A179" s="170" t="s">
        <v>35</v>
      </c>
      <c r="B179" s="170" t="s">
        <v>122</v>
      </c>
      <c r="C179" s="170" t="s">
        <v>133</v>
      </c>
      <c r="D179" s="170" t="s">
        <v>27</v>
      </c>
      <c r="E179" s="171" t="s">
        <v>28</v>
      </c>
      <c r="F179" s="172">
        <v>9.1</v>
      </c>
      <c r="G179" s="172"/>
      <c r="H179" s="172">
        <f>SUM(F179:G179)</f>
        <v>9.1</v>
      </c>
      <c r="I179" s="172"/>
      <c r="J179" s="172"/>
      <c r="K179" s="172"/>
      <c r="L179" s="172">
        <f>SUM(H179:K179)</f>
        <v>9.1</v>
      </c>
      <c r="M179" s="172"/>
      <c r="N179" s="172">
        <f>SUM(L179:M179)</f>
        <v>9.1</v>
      </c>
      <c r="O179" s="172"/>
      <c r="P179" s="172"/>
      <c r="Q179" s="172">
        <f>SUM(N179:P179)</f>
        <v>9.1</v>
      </c>
      <c r="R179" s="172"/>
      <c r="S179" s="172">
        <f>SUM(Q179:R179)</f>
        <v>9.1</v>
      </c>
      <c r="T179" s="172"/>
      <c r="U179" s="172"/>
      <c r="V179" s="172">
        <v>20</v>
      </c>
      <c r="W179" s="172"/>
      <c r="X179" s="172">
        <f>SUM(S179:W179)</f>
        <v>29.1</v>
      </c>
      <c r="Y179" s="172">
        <v>9.1</v>
      </c>
      <c r="Z179" s="172"/>
      <c r="AA179" s="172">
        <f>SUM(Y179:Z179)</f>
        <v>9.1</v>
      </c>
      <c r="AB179" s="172"/>
      <c r="AC179" s="172">
        <f>SUM(AA179:AB179)</f>
        <v>9.1</v>
      </c>
      <c r="AD179" s="172"/>
      <c r="AE179" s="172">
        <f>SUM(AC179:AD179)</f>
        <v>9.1</v>
      </c>
      <c r="AF179" s="172"/>
      <c r="AG179" s="172">
        <f>SUM(AE179:AF179)</f>
        <v>9.1</v>
      </c>
      <c r="AH179" s="172"/>
      <c r="AI179" s="172">
        <f>SUM(AG179:AH179)</f>
        <v>9.1</v>
      </c>
      <c r="AJ179" s="172"/>
      <c r="AK179" s="172">
        <f>SUM(AI179:AJ179)</f>
        <v>9.1</v>
      </c>
      <c r="AL179" s="172">
        <v>9.1</v>
      </c>
      <c r="AM179" s="172"/>
      <c r="AN179" s="172">
        <f>SUM(AL179:AM179)</f>
        <v>9.1</v>
      </c>
      <c r="AO179" s="172"/>
      <c r="AP179" s="172">
        <f>SUM(AN179:AO179)</f>
        <v>9.1</v>
      </c>
      <c r="AQ179" s="172"/>
      <c r="AR179" s="172">
        <f>SUM(AP179:AQ179)</f>
        <v>9.1</v>
      </c>
      <c r="AS179" s="172"/>
      <c r="AT179" s="172">
        <f>SUM(AR179:AS179)</f>
        <v>9.1</v>
      </c>
      <c r="AU179" s="172"/>
      <c r="AV179" s="172">
        <f>SUM(AT179:AU179)</f>
        <v>9.1</v>
      </c>
      <c r="AW179" s="168"/>
    </row>
    <row r="180" spans="1:49" s="28" customFormat="1" ht="31.5" outlineLevel="7" x14ac:dyDescent="0.2">
      <c r="A180" s="102" t="s">
        <v>35</v>
      </c>
      <c r="B180" s="102" t="s">
        <v>122</v>
      </c>
      <c r="C180" s="102" t="s">
        <v>907</v>
      </c>
      <c r="D180" s="102"/>
      <c r="E180" s="233" t="s">
        <v>908</v>
      </c>
      <c r="F180" s="4"/>
      <c r="G180" s="4"/>
      <c r="H180" s="4"/>
      <c r="I180" s="4"/>
      <c r="J180" s="4"/>
      <c r="K180" s="4"/>
      <c r="L180" s="4"/>
      <c r="M180" s="4"/>
      <c r="N180" s="4"/>
      <c r="O180" s="4"/>
      <c r="P180" s="4"/>
      <c r="Q180" s="4"/>
      <c r="R180" s="4"/>
      <c r="S180" s="4"/>
      <c r="T180" s="4">
        <f>T181</f>
        <v>0</v>
      </c>
      <c r="U180" s="4">
        <f t="shared" ref="U180:X180" si="117">U181</f>
        <v>0</v>
      </c>
      <c r="V180" s="4">
        <f t="shared" si="117"/>
        <v>93</v>
      </c>
      <c r="W180" s="4">
        <f t="shared" si="117"/>
        <v>0</v>
      </c>
      <c r="X180" s="4">
        <f t="shared" si="117"/>
        <v>93</v>
      </c>
      <c r="Y180" s="4"/>
      <c r="Z180" s="4"/>
      <c r="AA180" s="4"/>
      <c r="AB180" s="4"/>
      <c r="AC180" s="4"/>
      <c r="AD180" s="4"/>
      <c r="AE180" s="4"/>
      <c r="AF180" s="4"/>
      <c r="AG180" s="4"/>
      <c r="AH180" s="4"/>
      <c r="AI180" s="4"/>
      <c r="AJ180" s="4"/>
      <c r="AK180" s="4"/>
      <c r="AL180" s="4"/>
      <c r="AM180" s="4"/>
      <c r="AN180" s="4"/>
      <c r="AO180" s="4"/>
      <c r="AP180" s="4"/>
      <c r="AQ180" s="4"/>
      <c r="AR180" s="4"/>
      <c r="AS180" s="4"/>
      <c r="AT180" s="4"/>
      <c r="AU180" s="4"/>
      <c r="AV180" s="4"/>
      <c r="AW180" s="234"/>
    </row>
    <row r="181" spans="1:49" s="29" customFormat="1" ht="31.5" outlineLevel="7" x14ac:dyDescent="0.2">
      <c r="A181" s="103" t="s">
        <v>35</v>
      </c>
      <c r="B181" s="103" t="s">
        <v>122</v>
      </c>
      <c r="C181" s="103" t="s">
        <v>907</v>
      </c>
      <c r="D181" s="103" t="s">
        <v>92</v>
      </c>
      <c r="E181" s="10" t="s">
        <v>93</v>
      </c>
      <c r="F181" s="5"/>
      <c r="G181" s="5"/>
      <c r="H181" s="5"/>
      <c r="I181" s="5"/>
      <c r="J181" s="5"/>
      <c r="K181" s="5"/>
      <c r="L181" s="5"/>
      <c r="M181" s="5"/>
      <c r="N181" s="5"/>
      <c r="O181" s="5"/>
      <c r="P181" s="5"/>
      <c r="Q181" s="5"/>
      <c r="R181" s="5"/>
      <c r="S181" s="5"/>
      <c r="T181" s="5"/>
      <c r="U181" s="5"/>
      <c r="V181" s="5">
        <v>93</v>
      </c>
      <c r="W181" s="5"/>
      <c r="X181" s="5">
        <f>SUM(S181:W181)</f>
        <v>93</v>
      </c>
      <c r="Y181" s="5"/>
      <c r="Z181" s="5"/>
      <c r="AA181" s="5"/>
      <c r="AB181" s="5"/>
      <c r="AC181" s="5"/>
      <c r="AD181" s="5"/>
      <c r="AE181" s="5"/>
      <c r="AF181" s="5"/>
      <c r="AG181" s="5"/>
      <c r="AH181" s="5"/>
      <c r="AI181" s="5"/>
      <c r="AJ181" s="5"/>
      <c r="AK181" s="5"/>
      <c r="AL181" s="5"/>
      <c r="AM181" s="5"/>
      <c r="AN181" s="5"/>
      <c r="AO181" s="5"/>
      <c r="AP181" s="5"/>
      <c r="AQ181" s="5"/>
      <c r="AR181" s="5"/>
      <c r="AS181" s="5"/>
      <c r="AT181" s="5"/>
      <c r="AU181" s="5"/>
      <c r="AV181" s="5"/>
      <c r="AW181" s="235"/>
    </row>
    <row r="182" spans="1:49" ht="31.5" outlineLevel="1" x14ac:dyDescent="0.2">
      <c r="A182" s="165" t="s">
        <v>35</v>
      </c>
      <c r="B182" s="165" t="s">
        <v>135</v>
      </c>
      <c r="C182" s="165"/>
      <c r="D182" s="165"/>
      <c r="E182" s="166" t="s">
        <v>136</v>
      </c>
      <c r="F182" s="167">
        <f t="shared" ref="F182:AV182" si="118">F183</f>
        <v>20498.3</v>
      </c>
      <c r="G182" s="167">
        <f t="shared" si="118"/>
        <v>0</v>
      </c>
      <c r="H182" s="167">
        <f t="shared" si="118"/>
        <v>20498.3</v>
      </c>
      <c r="I182" s="167">
        <f t="shared" si="118"/>
        <v>0</v>
      </c>
      <c r="J182" s="167">
        <f t="shared" si="118"/>
        <v>0</v>
      </c>
      <c r="K182" s="167">
        <f t="shared" si="118"/>
        <v>0</v>
      </c>
      <c r="L182" s="167">
        <f t="shared" si="118"/>
        <v>20498.3</v>
      </c>
      <c r="M182" s="167">
        <f t="shared" si="118"/>
        <v>1282.96837</v>
      </c>
      <c r="N182" s="167">
        <f t="shared" si="118"/>
        <v>21781.268369999998</v>
      </c>
      <c r="O182" s="167">
        <f t="shared" si="118"/>
        <v>0</v>
      </c>
      <c r="P182" s="167">
        <f t="shared" si="118"/>
        <v>-27.900000000000002</v>
      </c>
      <c r="Q182" s="167">
        <f t="shared" si="118"/>
        <v>21753.368369999997</v>
      </c>
      <c r="R182" s="167">
        <f t="shared" si="118"/>
        <v>117</v>
      </c>
      <c r="S182" s="167">
        <f t="shared" si="118"/>
        <v>21870.368369999997</v>
      </c>
      <c r="T182" s="167">
        <f t="shared" si="118"/>
        <v>0</v>
      </c>
      <c r="U182" s="167">
        <f t="shared" si="118"/>
        <v>0</v>
      </c>
      <c r="V182" s="167">
        <f t="shared" si="118"/>
        <v>0</v>
      </c>
      <c r="W182" s="167">
        <f t="shared" si="118"/>
        <v>1071.5537300000001</v>
      </c>
      <c r="X182" s="167">
        <f t="shared" si="118"/>
        <v>22941.922099999996</v>
      </c>
      <c r="Y182" s="167">
        <f t="shared" si="118"/>
        <v>19916.099999999999</v>
      </c>
      <c r="Z182" s="167">
        <f t="shared" si="118"/>
        <v>0</v>
      </c>
      <c r="AA182" s="167">
        <f t="shared" si="118"/>
        <v>19916.099999999999</v>
      </c>
      <c r="AB182" s="167">
        <f t="shared" si="118"/>
        <v>0</v>
      </c>
      <c r="AC182" s="167">
        <f t="shared" si="118"/>
        <v>19916.099999999999</v>
      </c>
      <c r="AD182" s="167">
        <f t="shared" si="118"/>
        <v>0</v>
      </c>
      <c r="AE182" s="167">
        <f t="shared" si="118"/>
        <v>19916.099999999999</v>
      </c>
      <c r="AF182" s="167">
        <f t="shared" si="118"/>
        <v>0</v>
      </c>
      <c r="AG182" s="167">
        <f t="shared" si="118"/>
        <v>19916.099999999999</v>
      </c>
      <c r="AH182" s="167">
        <f t="shared" si="118"/>
        <v>0</v>
      </c>
      <c r="AI182" s="167">
        <f t="shared" si="118"/>
        <v>19916.099999999999</v>
      </c>
      <c r="AJ182" s="167">
        <f t="shared" si="118"/>
        <v>0</v>
      </c>
      <c r="AK182" s="167">
        <f t="shared" si="118"/>
        <v>19916.099999999999</v>
      </c>
      <c r="AL182" s="167">
        <f t="shared" si="118"/>
        <v>18053.599999999999</v>
      </c>
      <c r="AM182" s="167">
        <f t="shared" si="118"/>
        <v>0</v>
      </c>
      <c r="AN182" s="167">
        <f t="shared" si="118"/>
        <v>18053.599999999999</v>
      </c>
      <c r="AO182" s="167">
        <f t="shared" si="118"/>
        <v>0</v>
      </c>
      <c r="AP182" s="167">
        <f t="shared" si="118"/>
        <v>18053.599999999999</v>
      </c>
      <c r="AQ182" s="167">
        <f t="shared" si="118"/>
        <v>0</v>
      </c>
      <c r="AR182" s="167">
        <f t="shared" si="118"/>
        <v>18053.599999999999</v>
      </c>
      <c r="AS182" s="167">
        <f t="shared" si="118"/>
        <v>0</v>
      </c>
      <c r="AT182" s="167">
        <f t="shared" si="118"/>
        <v>18053.599999999999</v>
      </c>
      <c r="AU182" s="167">
        <f t="shared" si="118"/>
        <v>0</v>
      </c>
      <c r="AV182" s="167">
        <f t="shared" si="118"/>
        <v>18053.599999999999</v>
      </c>
      <c r="AW182" s="168"/>
    </row>
    <row r="183" spans="1:49" ht="47.25" outlineLevel="2" x14ac:dyDescent="0.2">
      <c r="A183" s="165" t="s">
        <v>35</v>
      </c>
      <c r="B183" s="165" t="s">
        <v>135</v>
      </c>
      <c r="C183" s="165" t="s">
        <v>76</v>
      </c>
      <c r="D183" s="165"/>
      <c r="E183" s="166" t="s">
        <v>77</v>
      </c>
      <c r="F183" s="167">
        <f t="shared" ref="F183:AV183" si="119">F184+F191</f>
        <v>20498.3</v>
      </c>
      <c r="G183" s="167">
        <f t="shared" si="119"/>
        <v>0</v>
      </c>
      <c r="H183" s="167">
        <f t="shared" si="119"/>
        <v>20498.3</v>
      </c>
      <c r="I183" s="167">
        <f t="shared" si="119"/>
        <v>0</v>
      </c>
      <c r="J183" s="167">
        <f t="shared" si="119"/>
        <v>0</v>
      </c>
      <c r="K183" s="167">
        <f t="shared" si="119"/>
        <v>0</v>
      </c>
      <c r="L183" s="167">
        <f t="shared" si="119"/>
        <v>20498.3</v>
      </c>
      <c r="M183" s="167">
        <f t="shared" si="119"/>
        <v>1282.96837</v>
      </c>
      <c r="N183" s="167">
        <f t="shared" si="119"/>
        <v>21781.268369999998</v>
      </c>
      <c r="O183" s="167">
        <f t="shared" si="119"/>
        <v>0</v>
      </c>
      <c r="P183" s="167">
        <f t="shared" si="119"/>
        <v>-27.900000000000002</v>
      </c>
      <c r="Q183" s="167">
        <f t="shared" si="119"/>
        <v>21753.368369999997</v>
      </c>
      <c r="R183" s="167">
        <f t="shared" si="119"/>
        <v>117</v>
      </c>
      <c r="S183" s="167">
        <f t="shared" si="119"/>
        <v>21870.368369999997</v>
      </c>
      <c r="T183" s="167">
        <f t="shared" si="119"/>
        <v>0</v>
      </c>
      <c r="U183" s="167">
        <f t="shared" si="119"/>
        <v>0</v>
      </c>
      <c r="V183" s="167">
        <f t="shared" si="119"/>
        <v>0</v>
      </c>
      <c r="W183" s="167">
        <f t="shared" si="119"/>
        <v>1071.5537300000001</v>
      </c>
      <c r="X183" s="167">
        <f t="shared" si="119"/>
        <v>22941.922099999996</v>
      </c>
      <c r="Y183" s="167">
        <f t="shared" si="119"/>
        <v>19916.099999999999</v>
      </c>
      <c r="Z183" s="167">
        <f t="shared" si="119"/>
        <v>0</v>
      </c>
      <c r="AA183" s="167">
        <f t="shared" si="119"/>
        <v>19916.099999999999</v>
      </c>
      <c r="AB183" s="167">
        <f t="shared" si="119"/>
        <v>0</v>
      </c>
      <c r="AC183" s="167">
        <f t="shared" si="119"/>
        <v>19916.099999999999</v>
      </c>
      <c r="AD183" s="167">
        <f t="shared" si="119"/>
        <v>0</v>
      </c>
      <c r="AE183" s="167">
        <f t="shared" si="119"/>
        <v>19916.099999999999</v>
      </c>
      <c r="AF183" s="167">
        <f t="shared" si="119"/>
        <v>0</v>
      </c>
      <c r="AG183" s="167">
        <f t="shared" si="119"/>
        <v>19916.099999999999</v>
      </c>
      <c r="AH183" s="167">
        <f t="shared" si="119"/>
        <v>0</v>
      </c>
      <c r="AI183" s="167">
        <f t="shared" si="119"/>
        <v>19916.099999999999</v>
      </c>
      <c r="AJ183" s="167">
        <f t="shared" si="119"/>
        <v>0</v>
      </c>
      <c r="AK183" s="167">
        <f t="shared" si="119"/>
        <v>19916.099999999999</v>
      </c>
      <c r="AL183" s="167">
        <f t="shared" si="119"/>
        <v>18053.599999999999</v>
      </c>
      <c r="AM183" s="167">
        <f t="shared" si="119"/>
        <v>0</v>
      </c>
      <c r="AN183" s="167">
        <f t="shared" si="119"/>
        <v>18053.599999999999</v>
      </c>
      <c r="AO183" s="167">
        <f t="shared" si="119"/>
        <v>0</v>
      </c>
      <c r="AP183" s="167">
        <f t="shared" si="119"/>
        <v>18053.599999999999</v>
      </c>
      <c r="AQ183" s="167">
        <f t="shared" si="119"/>
        <v>0</v>
      </c>
      <c r="AR183" s="167">
        <f t="shared" si="119"/>
        <v>18053.599999999999</v>
      </c>
      <c r="AS183" s="167">
        <f t="shared" si="119"/>
        <v>0</v>
      </c>
      <c r="AT183" s="167">
        <f t="shared" si="119"/>
        <v>18053.599999999999</v>
      </c>
      <c r="AU183" s="167">
        <f t="shared" si="119"/>
        <v>0</v>
      </c>
      <c r="AV183" s="167">
        <f t="shared" si="119"/>
        <v>18053.599999999999</v>
      </c>
      <c r="AW183" s="168"/>
    </row>
    <row r="184" spans="1:49" ht="31.5" outlineLevel="3" x14ac:dyDescent="0.2">
      <c r="A184" s="165" t="s">
        <v>35</v>
      </c>
      <c r="B184" s="165" t="s">
        <v>135</v>
      </c>
      <c r="C184" s="165" t="s">
        <v>124</v>
      </c>
      <c r="D184" s="165"/>
      <c r="E184" s="166" t="s">
        <v>125</v>
      </c>
      <c r="F184" s="167">
        <f t="shared" ref="F184:AV184" si="120">F185</f>
        <v>12329.499999999998</v>
      </c>
      <c r="G184" s="167">
        <f t="shared" si="120"/>
        <v>0</v>
      </c>
      <c r="H184" s="167">
        <f t="shared" si="120"/>
        <v>12329.499999999998</v>
      </c>
      <c r="I184" s="167">
        <f t="shared" si="120"/>
        <v>0</v>
      </c>
      <c r="J184" s="167">
        <f t="shared" si="120"/>
        <v>0</v>
      </c>
      <c r="K184" s="167">
        <f t="shared" si="120"/>
        <v>0</v>
      </c>
      <c r="L184" s="167">
        <f t="shared" si="120"/>
        <v>12329.499999999998</v>
      </c>
      <c r="M184" s="167">
        <f t="shared" si="120"/>
        <v>1282.96837</v>
      </c>
      <c r="N184" s="167">
        <f t="shared" si="120"/>
        <v>13612.468369999999</v>
      </c>
      <c r="O184" s="167">
        <f t="shared" si="120"/>
        <v>0</v>
      </c>
      <c r="P184" s="167">
        <f t="shared" si="120"/>
        <v>0</v>
      </c>
      <c r="Q184" s="167">
        <f t="shared" si="120"/>
        <v>13612.468369999999</v>
      </c>
      <c r="R184" s="167">
        <f t="shared" si="120"/>
        <v>117</v>
      </c>
      <c r="S184" s="167">
        <f t="shared" si="120"/>
        <v>13729.468369999999</v>
      </c>
      <c r="T184" s="167">
        <f t="shared" si="120"/>
        <v>0</v>
      </c>
      <c r="U184" s="167">
        <f t="shared" si="120"/>
        <v>0</v>
      </c>
      <c r="V184" s="167">
        <f t="shared" si="120"/>
        <v>0</v>
      </c>
      <c r="W184" s="167">
        <f t="shared" si="120"/>
        <v>1071.5537300000001</v>
      </c>
      <c r="X184" s="167">
        <f t="shared" si="120"/>
        <v>14801.022099999998</v>
      </c>
      <c r="Y184" s="167">
        <f t="shared" si="120"/>
        <v>12198.199999999999</v>
      </c>
      <c r="Z184" s="167">
        <f t="shared" si="120"/>
        <v>0</v>
      </c>
      <c r="AA184" s="167">
        <f t="shared" si="120"/>
        <v>12198.199999999999</v>
      </c>
      <c r="AB184" s="167">
        <f t="shared" si="120"/>
        <v>0</v>
      </c>
      <c r="AC184" s="167">
        <f t="shared" si="120"/>
        <v>12198.199999999999</v>
      </c>
      <c r="AD184" s="167">
        <f t="shared" si="120"/>
        <v>0</v>
      </c>
      <c r="AE184" s="167">
        <f t="shared" si="120"/>
        <v>12198.199999999999</v>
      </c>
      <c r="AF184" s="167">
        <f t="shared" si="120"/>
        <v>0</v>
      </c>
      <c r="AG184" s="167">
        <f t="shared" si="120"/>
        <v>12198.199999999999</v>
      </c>
      <c r="AH184" s="167">
        <f t="shared" si="120"/>
        <v>0</v>
      </c>
      <c r="AI184" s="167">
        <f t="shared" si="120"/>
        <v>12198.199999999999</v>
      </c>
      <c r="AJ184" s="167">
        <f t="shared" si="120"/>
        <v>0</v>
      </c>
      <c r="AK184" s="167">
        <f t="shared" si="120"/>
        <v>12198.199999999999</v>
      </c>
      <c r="AL184" s="167">
        <f t="shared" si="120"/>
        <v>11032.8</v>
      </c>
      <c r="AM184" s="167">
        <f t="shared" si="120"/>
        <v>0</v>
      </c>
      <c r="AN184" s="167">
        <f t="shared" si="120"/>
        <v>11032.8</v>
      </c>
      <c r="AO184" s="167">
        <f t="shared" si="120"/>
        <v>0</v>
      </c>
      <c r="AP184" s="167">
        <f t="shared" si="120"/>
        <v>11032.8</v>
      </c>
      <c r="AQ184" s="167">
        <f t="shared" si="120"/>
        <v>0</v>
      </c>
      <c r="AR184" s="167">
        <f t="shared" si="120"/>
        <v>11032.8</v>
      </c>
      <c r="AS184" s="167">
        <f t="shared" si="120"/>
        <v>0</v>
      </c>
      <c r="AT184" s="167">
        <f t="shared" si="120"/>
        <v>11032.8</v>
      </c>
      <c r="AU184" s="167">
        <f t="shared" si="120"/>
        <v>0</v>
      </c>
      <c r="AV184" s="167">
        <f t="shared" si="120"/>
        <v>11032.8</v>
      </c>
      <c r="AW184" s="168"/>
    </row>
    <row r="185" spans="1:49" ht="31.5" outlineLevel="4" x14ac:dyDescent="0.2">
      <c r="A185" s="165" t="s">
        <v>35</v>
      </c>
      <c r="B185" s="165" t="s">
        <v>135</v>
      </c>
      <c r="C185" s="165" t="s">
        <v>137</v>
      </c>
      <c r="D185" s="165"/>
      <c r="E185" s="166" t="s">
        <v>138</v>
      </c>
      <c r="F185" s="167">
        <f t="shared" ref="F185:AV185" si="121">F186+F189</f>
        <v>12329.499999999998</v>
      </c>
      <c r="G185" s="167">
        <f t="shared" si="121"/>
        <v>0</v>
      </c>
      <c r="H185" s="167">
        <f t="shared" si="121"/>
        <v>12329.499999999998</v>
      </c>
      <c r="I185" s="167">
        <f t="shared" si="121"/>
        <v>0</v>
      </c>
      <c r="J185" s="167">
        <f t="shared" si="121"/>
        <v>0</v>
      </c>
      <c r="K185" s="167">
        <f t="shared" si="121"/>
        <v>0</v>
      </c>
      <c r="L185" s="167">
        <f t="shared" si="121"/>
        <v>12329.499999999998</v>
      </c>
      <c r="M185" s="167">
        <f t="shared" si="121"/>
        <v>1282.96837</v>
      </c>
      <c r="N185" s="167">
        <f t="shared" si="121"/>
        <v>13612.468369999999</v>
      </c>
      <c r="O185" s="167">
        <f t="shared" si="121"/>
        <v>0</v>
      </c>
      <c r="P185" s="167">
        <f t="shared" si="121"/>
        <v>0</v>
      </c>
      <c r="Q185" s="167">
        <f t="shared" si="121"/>
        <v>13612.468369999999</v>
      </c>
      <c r="R185" s="167">
        <f t="shared" si="121"/>
        <v>117</v>
      </c>
      <c r="S185" s="167">
        <f t="shared" si="121"/>
        <v>13729.468369999999</v>
      </c>
      <c r="T185" s="167">
        <f t="shared" si="121"/>
        <v>0</v>
      </c>
      <c r="U185" s="167">
        <f t="shared" si="121"/>
        <v>0</v>
      </c>
      <c r="V185" s="167">
        <f t="shared" si="121"/>
        <v>0</v>
      </c>
      <c r="W185" s="167">
        <f t="shared" si="121"/>
        <v>1071.5537300000001</v>
      </c>
      <c r="X185" s="167">
        <f t="shared" si="121"/>
        <v>14801.022099999998</v>
      </c>
      <c r="Y185" s="167">
        <f t="shared" si="121"/>
        <v>12198.199999999999</v>
      </c>
      <c r="Z185" s="167">
        <f t="shared" si="121"/>
        <v>0</v>
      </c>
      <c r="AA185" s="167">
        <f t="shared" si="121"/>
        <v>12198.199999999999</v>
      </c>
      <c r="AB185" s="167">
        <f t="shared" si="121"/>
        <v>0</v>
      </c>
      <c r="AC185" s="167">
        <f t="shared" si="121"/>
        <v>12198.199999999999</v>
      </c>
      <c r="AD185" s="167">
        <f t="shared" si="121"/>
        <v>0</v>
      </c>
      <c r="AE185" s="167">
        <f t="shared" si="121"/>
        <v>12198.199999999999</v>
      </c>
      <c r="AF185" s="167">
        <f t="shared" si="121"/>
        <v>0</v>
      </c>
      <c r="AG185" s="167">
        <f t="shared" si="121"/>
        <v>12198.199999999999</v>
      </c>
      <c r="AH185" s="167">
        <f t="shared" si="121"/>
        <v>0</v>
      </c>
      <c r="AI185" s="167">
        <f t="shared" si="121"/>
        <v>12198.199999999999</v>
      </c>
      <c r="AJ185" s="167">
        <f t="shared" si="121"/>
        <v>0</v>
      </c>
      <c r="AK185" s="167">
        <f t="shared" si="121"/>
        <v>12198.199999999999</v>
      </c>
      <c r="AL185" s="167">
        <f t="shared" si="121"/>
        <v>11032.8</v>
      </c>
      <c r="AM185" s="167">
        <f t="shared" si="121"/>
        <v>0</v>
      </c>
      <c r="AN185" s="167">
        <f t="shared" si="121"/>
        <v>11032.8</v>
      </c>
      <c r="AO185" s="167">
        <f t="shared" si="121"/>
        <v>0</v>
      </c>
      <c r="AP185" s="167">
        <f t="shared" si="121"/>
        <v>11032.8</v>
      </c>
      <c r="AQ185" s="167">
        <f t="shared" si="121"/>
        <v>0</v>
      </c>
      <c r="AR185" s="167">
        <f t="shared" si="121"/>
        <v>11032.8</v>
      </c>
      <c r="AS185" s="167">
        <f t="shared" si="121"/>
        <v>0</v>
      </c>
      <c r="AT185" s="167">
        <f t="shared" si="121"/>
        <v>11032.8</v>
      </c>
      <c r="AU185" s="167">
        <f t="shared" si="121"/>
        <v>0</v>
      </c>
      <c r="AV185" s="167">
        <f t="shared" si="121"/>
        <v>11032.8</v>
      </c>
      <c r="AW185" s="168"/>
    </row>
    <row r="186" spans="1:49" ht="31.5" outlineLevel="5" collapsed="1" x14ac:dyDescent="0.2">
      <c r="A186" s="165" t="s">
        <v>35</v>
      </c>
      <c r="B186" s="165" t="s">
        <v>135</v>
      </c>
      <c r="C186" s="165" t="s">
        <v>139</v>
      </c>
      <c r="D186" s="165"/>
      <c r="E186" s="166" t="s">
        <v>140</v>
      </c>
      <c r="F186" s="167">
        <f t="shared" ref="F186:AV186" si="122">F187+F188</f>
        <v>10988.199999999999</v>
      </c>
      <c r="G186" s="167">
        <f t="shared" si="122"/>
        <v>0</v>
      </c>
      <c r="H186" s="167">
        <f t="shared" si="122"/>
        <v>10988.199999999999</v>
      </c>
      <c r="I186" s="167">
        <f t="shared" si="122"/>
        <v>0</v>
      </c>
      <c r="J186" s="167">
        <f t="shared" si="122"/>
        <v>0</v>
      </c>
      <c r="K186" s="167">
        <f t="shared" si="122"/>
        <v>0</v>
      </c>
      <c r="L186" s="167">
        <f t="shared" si="122"/>
        <v>10988.199999999999</v>
      </c>
      <c r="M186" s="167">
        <f t="shared" si="122"/>
        <v>1282.96837</v>
      </c>
      <c r="N186" s="167">
        <f t="shared" si="122"/>
        <v>12271.168369999999</v>
      </c>
      <c r="O186" s="167">
        <f t="shared" si="122"/>
        <v>0</v>
      </c>
      <c r="P186" s="167">
        <f t="shared" si="122"/>
        <v>0</v>
      </c>
      <c r="Q186" s="167">
        <f t="shared" si="122"/>
        <v>12271.168369999999</v>
      </c>
      <c r="R186" s="167">
        <f t="shared" si="122"/>
        <v>117</v>
      </c>
      <c r="S186" s="167">
        <f t="shared" si="122"/>
        <v>12388.168369999999</v>
      </c>
      <c r="T186" s="167">
        <f t="shared" si="122"/>
        <v>0</v>
      </c>
      <c r="U186" s="167">
        <f t="shared" si="122"/>
        <v>0</v>
      </c>
      <c r="V186" s="167">
        <f t="shared" si="122"/>
        <v>0</v>
      </c>
      <c r="W186" s="167">
        <f t="shared" si="122"/>
        <v>1071.5537300000001</v>
      </c>
      <c r="X186" s="167">
        <f t="shared" si="122"/>
        <v>13459.722099999999</v>
      </c>
      <c r="Y186" s="167">
        <f t="shared" si="122"/>
        <v>10988.199999999999</v>
      </c>
      <c r="Z186" s="167">
        <f t="shared" si="122"/>
        <v>0</v>
      </c>
      <c r="AA186" s="167">
        <f t="shared" si="122"/>
        <v>10988.199999999999</v>
      </c>
      <c r="AB186" s="167">
        <f t="shared" si="122"/>
        <v>0</v>
      </c>
      <c r="AC186" s="167">
        <f t="shared" si="122"/>
        <v>10988.199999999999</v>
      </c>
      <c r="AD186" s="167">
        <f t="shared" si="122"/>
        <v>0</v>
      </c>
      <c r="AE186" s="167">
        <f t="shared" si="122"/>
        <v>10988.199999999999</v>
      </c>
      <c r="AF186" s="167">
        <f t="shared" si="122"/>
        <v>0</v>
      </c>
      <c r="AG186" s="167">
        <f t="shared" si="122"/>
        <v>10988.199999999999</v>
      </c>
      <c r="AH186" s="167">
        <f t="shared" si="122"/>
        <v>0</v>
      </c>
      <c r="AI186" s="167">
        <f t="shared" si="122"/>
        <v>10988.199999999999</v>
      </c>
      <c r="AJ186" s="167">
        <f t="shared" si="122"/>
        <v>0</v>
      </c>
      <c r="AK186" s="167">
        <f t="shared" si="122"/>
        <v>10988.199999999999</v>
      </c>
      <c r="AL186" s="167">
        <f t="shared" si="122"/>
        <v>9832.7999999999993</v>
      </c>
      <c r="AM186" s="167">
        <f t="shared" si="122"/>
        <v>0</v>
      </c>
      <c r="AN186" s="167">
        <f t="shared" si="122"/>
        <v>9832.7999999999993</v>
      </c>
      <c r="AO186" s="167">
        <f t="shared" si="122"/>
        <v>0</v>
      </c>
      <c r="AP186" s="167">
        <f t="shared" si="122"/>
        <v>9832.7999999999993</v>
      </c>
      <c r="AQ186" s="167">
        <f t="shared" si="122"/>
        <v>0</v>
      </c>
      <c r="AR186" s="167">
        <f t="shared" si="122"/>
        <v>9832.7999999999993</v>
      </c>
      <c r="AS186" s="167">
        <f t="shared" si="122"/>
        <v>0</v>
      </c>
      <c r="AT186" s="167">
        <f t="shared" si="122"/>
        <v>9832.7999999999993</v>
      </c>
      <c r="AU186" s="167">
        <f t="shared" si="122"/>
        <v>0</v>
      </c>
      <c r="AV186" s="167">
        <f t="shared" si="122"/>
        <v>9832.7999999999993</v>
      </c>
      <c r="AW186" s="168"/>
    </row>
    <row r="187" spans="1:49" ht="31.5" hidden="1" outlineLevel="7" x14ac:dyDescent="0.2">
      <c r="A187" s="170" t="s">
        <v>35</v>
      </c>
      <c r="B187" s="170" t="s">
        <v>135</v>
      </c>
      <c r="C187" s="170" t="s">
        <v>139</v>
      </c>
      <c r="D187" s="170" t="s">
        <v>11</v>
      </c>
      <c r="E187" s="171" t="s">
        <v>12</v>
      </c>
      <c r="F187" s="172">
        <v>32.799999999999997</v>
      </c>
      <c r="G187" s="172"/>
      <c r="H187" s="172">
        <f>SUM(F187:G187)</f>
        <v>32.799999999999997</v>
      </c>
      <c r="I187" s="172"/>
      <c r="J187" s="172"/>
      <c r="K187" s="172"/>
      <c r="L187" s="172">
        <f>SUM(H187:K187)</f>
        <v>32.799999999999997</v>
      </c>
      <c r="M187" s="172"/>
      <c r="N187" s="172">
        <f>SUM(L187:M187)</f>
        <v>32.799999999999997</v>
      </c>
      <c r="O187" s="172"/>
      <c r="P187" s="172"/>
      <c r="Q187" s="172">
        <f>SUM(N187:P187)</f>
        <v>32.799999999999997</v>
      </c>
      <c r="R187" s="172">
        <v>117</v>
      </c>
      <c r="S187" s="172">
        <f>SUM(Q187:R187)</f>
        <v>149.80000000000001</v>
      </c>
      <c r="T187" s="172"/>
      <c r="U187" s="172"/>
      <c r="V187" s="172"/>
      <c r="W187" s="172"/>
      <c r="X187" s="172">
        <f>SUM(S187:W187)</f>
        <v>149.80000000000001</v>
      </c>
      <c r="Y187" s="172">
        <v>32.799999999999997</v>
      </c>
      <c r="Z187" s="172"/>
      <c r="AA187" s="172">
        <f>SUM(Y187:Z187)</f>
        <v>32.799999999999997</v>
      </c>
      <c r="AB187" s="172"/>
      <c r="AC187" s="172">
        <f>SUM(AA187:AB187)</f>
        <v>32.799999999999997</v>
      </c>
      <c r="AD187" s="172"/>
      <c r="AE187" s="172">
        <f>SUM(AC187:AD187)</f>
        <v>32.799999999999997</v>
      </c>
      <c r="AF187" s="172"/>
      <c r="AG187" s="172">
        <f>SUM(AE187:AF187)</f>
        <v>32.799999999999997</v>
      </c>
      <c r="AH187" s="172"/>
      <c r="AI187" s="172">
        <f>SUM(AG187:AH187)</f>
        <v>32.799999999999997</v>
      </c>
      <c r="AJ187" s="172"/>
      <c r="AK187" s="172">
        <f>SUM(AI187:AJ187)</f>
        <v>32.799999999999997</v>
      </c>
      <c r="AL187" s="172">
        <v>32.799999999999997</v>
      </c>
      <c r="AM187" s="172"/>
      <c r="AN187" s="172">
        <f>SUM(AL187:AM187)</f>
        <v>32.799999999999997</v>
      </c>
      <c r="AO187" s="172"/>
      <c r="AP187" s="172">
        <f>SUM(AN187:AO187)</f>
        <v>32.799999999999997</v>
      </c>
      <c r="AQ187" s="172"/>
      <c r="AR187" s="172">
        <f>SUM(AP187:AQ187)</f>
        <v>32.799999999999997</v>
      </c>
      <c r="AS187" s="172"/>
      <c r="AT187" s="172">
        <f>SUM(AR187:AS187)</f>
        <v>32.799999999999997</v>
      </c>
      <c r="AU187" s="172"/>
      <c r="AV187" s="172">
        <f>SUM(AT187:AU187)</f>
        <v>32.799999999999997</v>
      </c>
      <c r="AW187" s="168"/>
    </row>
    <row r="188" spans="1:49" ht="31.5" outlineLevel="7" x14ac:dyDescent="0.2">
      <c r="A188" s="170" t="s">
        <v>35</v>
      </c>
      <c r="B188" s="170" t="s">
        <v>135</v>
      </c>
      <c r="C188" s="170" t="s">
        <v>139</v>
      </c>
      <c r="D188" s="170" t="s">
        <v>92</v>
      </c>
      <c r="E188" s="171" t="s">
        <v>93</v>
      </c>
      <c r="F188" s="172">
        <v>10955.4</v>
      </c>
      <c r="G188" s="172"/>
      <c r="H188" s="172">
        <f>SUM(F188:G188)</f>
        <v>10955.4</v>
      </c>
      <c r="I188" s="172"/>
      <c r="J188" s="172"/>
      <c r="K188" s="172"/>
      <c r="L188" s="172">
        <f>SUM(H188:K188)</f>
        <v>10955.4</v>
      </c>
      <c r="M188" s="172">
        <v>1282.96837</v>
      </c>
      <c r="N188" s="172">
        <f>SUM(L188:M188)</f>
        <v>12238.36837</v>
      </c>
      <c r="O188" s="172"/>
      <c r="P188" s="172"/>
      <c r="Q188" s="172">
        <f>SUM(N188:P188)</f>
        <v>12238.36837</v>
      </c>
      <c r="R188" s="172"/>
      <c r="S188" s="172">
        <f>SUM(Q188:R188)</f>
        <v>12238.36837</v>
      </c>
      <c r="T188" s="172"/>
      <c r="U188" s="172"/>
      <c r="V188" s="172"/>
      <c r="W188" s="172">
        <v>1071.5537300000001</v>
      </c>
      <c r="X188" s="172">
        <f>SUM(S188:W188)</f>
        <v>13309.9221</v>
      </c>
      <c r="Y188" s="172">
        <v>10955.4</v>
      </c>
      <c r="Z188" s="172"/>
      <c r="AA188" s="172">
        <f>SUM(Y188:Z188)</f>
        <v>10955.4</v>
      </c>
      <c r="AB188" s="172"/>
      <c r="AC188" s="172">
        <f>SUM(AA188:AB188)</f>
        <v>10955.4</v>
      </c>
      <c r="AD188" s="172"/>
      <c r="AE188" s="172">
        <f>SUM(AC188:AD188)</f>
        <v>10955.4</v>
      </c>
      <c r="AF188" s="172"/>
      <c r="AG188" s="172">
        <f>SUM(AE188:AF188)</f>
        <v>10955.4</v>
      </c>
      <c r="AH188" s="172"/>
      <c r="AI188" s="172">
        <f>SUM(AG188:AH188)</f>
        <v>10955.4</v>
      </c>
      <c r="AJ188" s="172"/>
      <c r="AK188" s="172">
        <f>SUM(AI188:AJ188)</f>
        <v>10955.4</v>
      </c>
      <c r="AL188" s="172">
        <v>9800</v>
      </c>
      <c r="AM188" s="172"/>
      <c r="AN188" s="172">
        <f>SUM(AL188:AM188)</f>
        <v>9800</v>
      </c>
      <c r="AO188" s="172"/>
      <c r="AP188" s="172">
        <f>SUM(AN188:AO188)</f>
        <v>9800</v>
      </c>
      <c r="AQ188" s="172"/>
      <c r="AR188" s="172">
        <f>SUM(AP188:AQ188)</f>
        <v>9800</v>
      </c>
      <c r="AS188" s="172"/>
      <c r="AT188" s="172">
        <f>SUM(AR188:AS188)</f>
        <v>9800</v>
      </c>
      <c r="AU188" s="172"/>
      <c r="AV188" s="172">
        <f>SUM(AT188:AU188)</f>
        <v>9800</v>
      </c>
      <c r="AW188" s="168"/>
    </row>
    <row r="189" spans="1:49" ht="20.25" hidden="1" customHeight="1" outlineLevel="5" x14ac:dyDescent="0.2">
      <c r="A189" s="165" t="s">
        <v>35</v>
      </c>
      <c r="B189" s="165" t="s">
        <v>135</v>
      </c>
      <c r="C189" s="165" t="s">
        <v>141</v>
      </c>
      <c r="D189" s="165"/>
      <c r="E189" s="166" t="s">
        <v>142</v>
      </c>
      <c r="F189" s="167">
        <f t="shared" ref="F189:AV189" si="123">F190</f>
        <v>1341.3</v>
      </c>
      <c r="G189" s="167">
        <f t="shared" si="123"/>
        <v>0</v>
      </c>
      <c r="H189" s="167">
        <f t="shared" si="123"/>
        <v>1341.3</v>
      </c>
      <c r="I189" s="167">
        <f t="shared" si="123"/>
        <v>0</v>
      </c>
      <c r="J189" s="167">
        <f t="shared" si="123"/>
        <v>0</v>
      </c>
      <c r="K189" s="167">
        <f t="shared" si="123"/>
        <v>0</v>
      </c>
      <c r="L189" s="167">
        <f t="shared" si="123"/>
        <v>1341.3</v>
      </c>
      <c r="M189" s="167">
        <f t="shared" si="123"/>
        <v>0</v>
      </c>
      <c r="N189" s="167">
        <f t="shared" si="123"/>
        <v>1341.3</v>
      </c>
      <c r="O189" s="167">
        <f t="shared" si="123"/>
        <v>0</v>
      </c>
      <c r="P189" s="167">
        <f t="shared" si="123"/>
        <v>0</v>
      </c>
      <c r="Q189" s="167">
        <f t="shared" si="123"/>
        <v>1341.3</v>
      </c>
      <c r="R189" s="167">
        <f t="shared" si="123"/>
        <v>0</v>
      </c>
      <c r="S189" s="167">
        <f t="shared" si="123"/>
        <v>1341.3</v>
      </c>
      <c r="T189" s="167">
        <f t="shared" si="123"/>
        <v>0</v>
      </c>
      <c r="U189" s="167">
        <f t="shared" si="123"/>
        <v>0</v>
      </c>
      <c r="V189" s="167">
        <f t="shared" si="123"/>
        <v>0</v>
      </c>
      <c r="W189" s="167">
        <f t="shared" si="123"/>
        <v>0</v>
      </c>
      <c r="X189" s="167">
        <f t="shared" si="123"/>
        <v>1341.3</v>
      </c>
      <c r="Y189" s="167">
        <f t="shared" si="123"/>
        <v>1210</v>
      </c>
      <c r="Z189" s="167">
        <f t="shared" si="123"/>
        <v>0</v>
      </c>
      <c r="AA189" s="167">
        <f t="shared" si="123"/>
        <v>1210</v>
      </c>
      <c r="AB189" s="167">
        <f t="shared" si="123"/>
        <v>0</v>
      </c>
      <c r="AC189" s="167">
        <f t="shared" si="123"/>
        <v>1210</v>
      </c>
      <c r="AD189" s="167">
        <f t="shared" si="123"/>
        <v>0</v>
      </c>
      <c r="AE189" s="167">
        <f t="shared" si="123"/>
        <v>1210</v>
      </c>
      <c r="AF189" s="167">
        <f t="shared" si="123"/>
        <v>0</v>
      </c>
      <c r="AG189" s="167">
        <f t="shared" si="123"/>
        <v>1210</v>
      </c>
      <c r="AH189" s="167">
        <f t="shared" si="123"/>
        <v>0</v>
      </c>
      <c r="AI189" s="167">
        <f t="shared" si="123"/>
        <v>1210</v>
      </c>
      <c r="AJ189" s="167">
        <f t="shared" si="123"/>
        <v>0</v>
      </c>
      <c r="AK189" s="167">
        <f t="shared" si="123"/>
        <v>1210</v>
      </c>
      <c r="AL189" s="167">
        <f t="shared" si="123"/>
        <v>1200</v>
      </c>
      <c r="AM189" s="167">
        <f t="shared" si="123"/>
        <v>0</v>
      </c>
      <c r="AN189" s="167">
        <f t="shared" si="123"/>
        <v>1200</v>
      </c>
      <c r="AO189" s="167">
        <f t="shared" si="123"/>
        <v>0</v>
      </c>
      <c r="AP189" s="167">
        <f t="shared" si="123"/>
        <v>1200</v>
      </c>
      <c r="AQ189" s="167">
        <f t="shared" si="123"/>
        <v>0</v>
      </c>
      <c r="AR189" s="167">
        <f t="shared" si="123"/>
        <v>1200</v>
      </c>
      <c r="AS189" s="167">
        <f t="shared" si="123"/>
        <v>0</v>
      </c>
      <c r="AT189" s="167">
        <f t="shared" si="123"/>
        <v>1200</v>
      </c>
      <c r="AU189" s="167">
        <f t="shared" si="123"/>
        <v>0</v>
      </c>
      <c r="AV189" s="167">
        <f t="shared" si="123"/>
        <v>1200</v>
      </c>
      <c r="AW189" s="168"/>
    </row>
    <row r="190" spans="1:49" ht="31.5" hidden="1" outlineLevel="7" x14ac:dyDescent="0.2">
      <c r="A190" s="170" t="s">
        <v>35</v>
      </c>
      <c r="B190" s="170" t="s">
        <v>135</v>
      </c>
      <c r="C190" s="170" t="s">
        <v>141</v>
      </c>
      <c r="D190" s="170" t="s">
        <v>92</v>
      </c>
      <c r="E190" s="171" t="s">
        <v>93</v>
      </c>
      <c r="F190" s="172">
        <v>1341.3</v>
      </c>
      <c r="G190" s="172"/>
      <c r="H190" s="172">
        <f>SUM(F190:G190)</f>
        <v>1341.3</v>
      </c>
      <c r="I190" s="172"/>
      <c r="J190" s="172"/>
      <c r="K190" s="172"/>
      <c r="L190" s="172">
        <f>SUM(H190:K190)</f>
        <v>1341.3</v>
      </c>
      <c r="M190" s="172"/>
      <c r="N190" s="172">
        <f>SUM(L190:M190)</f>
        <v>1341.3</v>
      </c>
      <c r="O190" s="172"/>
      <c r="P190" s="172"/>
      <c r="Q190" s="172">
        <f>SUM(N190:P190)</f>
        <v>1341.3</v>
      </c>
      <c r="R190" s="172"/>
      <c r="S190" s="172">
        <f>SUM(Q190:R190)</f>
        <v>1341.3</v>
      </c>
      <c r="T190" s="172"/>
      <c r="U190" s="172"/>
      <c r="V190" s="172"/>
      <c r="W190" s="172"/>
      <c r="X190" s="172">
        <f>SUM(S190:W190)</f>
        <v>1341.3</v>
      </c>
      <c r="Y190" s="172">
        <v>1210</v>
      </c>
      <c r="Z190" s="172"/>
      <c r="AA190" s="172">
        <f>SUM(Y190:Z190)</f>
        <v>1210</v>
      </c>
      <c r="AB190" s="172"/>
      <c r="AC190" s="172">
        <f>SUM(AA190:AB190)</f>
        <v>1210</v>
      </c>
      <c r="AD190" s="172"/>
      <c r="AE190" s="172">
        <f>SUM(AC190:AD190)</f>
        <v>1210</v>
      </c>
      <c r="AF190" s="172"/>
      <c r="AG190" s="172">
        <f>SUM(AE190:AF190)</f>
        <v>1210</v>
      </c>
      <c r="AH190" s="172"/>
      <c r="AI190" s="172">
        <f>SUM(AG190:AH190)</f>
        <v>1210</v>
      </c>
      <c r="AJ190" s="172"/>
      <c r="AK190" s="172">
        <f>SUM(AI190:AJ190)</f>
        <v>1210</v>
      </c>
      <c r="AL190" s="172">
        <v>1200</v>
      </c>
      <c r="AM190" s="172"/>
      <c r="AN190" s="172">
        <f>SUM(AL190:AM190)</f>
        <v>1200</v>
      </c>
      <c r="AO190" s="172"/>
      <c r="AP190" s="172">
        <f>SUM(AN190:AO190)</f>
        <v>1200</v>
      </c>
      <c r="AQ190" s="172"/>
      <c r="AR190" s="172">
        <f>SUM(AP190:AQ190)</f>
        <v>1200</v>
      </c>
      <c r="AS190" s="172"/>
      <c r="AT190" s="172">
        <f>SUM(AR190:AS190)</f>
        <v>1200</v>
      </c>
      <c r="AU190" s="172"/>
      <c r="AV190" s="172">
        <f>SUM(AT190:AU190)</f>
        <v>1200</v>
      </c>
      <c r="AW190" s="168"/>
    </row>
    <row r="191" spans="1:49" ht="47.25" hidden="1" outlineLevel="3" x14ac:dyDescent="0.2">
      <c r="A191" s="165" t="s">
        <v>35</v>
      </c>
      <c r="B191" s="165" t="s">
        <v>135</v>
      </c>
      <c r="C191" s="165" t="s">
        <v>130</v>
      </c>
      <c r="D191" s="165"/>
      <c r="E191" s="166" t="s">
        <v>131</v>
      </c>
      <c r="F191" s="167">
        <f t="shared" ref="F191:U192" si="124">F192</f>
        <v>8168.8</v>
      </c>
      <c r="G191" s="167">
        <f t="shared" si="124"/>
        <v>0</v>
      </c>
      <c r="H191" s="167">
        <f t="shared" si="124"/>
        <v>8168.8</v>
      </c>
      <c r="I191" s="167">
        <f t="shared" si="124"/>
        <v>0</v>
      </c>
      <c r="J191" s="167">
        <f t="shared" si="124"/>
        <v>0</v>
      </c>
      <c r="K191" s="167">
        <f t="shared" si="124"/>
        <v>0</v>
      </c>
      <c r="L191" s="167">
        <f t="shared" si="124"/>
        <v>8168.8</v>
      </c>
      <c r="M191" s="167">
        <f t="shared" si="124"/>
        <v>0</v>
      </c>
      <c r="N191" s="167">
        <f t="shared" si="124"/>
        <v>8168.8</v>
      </c>
      <c r="O191" s="167">
        <f t="shared" si="124"/>
        <v>0</v>
      </c>
      <c r="P191" s="167">
        <f t="shared" si="124"/>
        <v>-27.900000000000002</v>
      </c>
      <c r="Q191" s="167">
        <f t="shared" si="124"/>
        <v>8140.9</v>
      </c>
      <c r="R191" s="167">
        <f t="shared" si="124"/>
        <v>0</v>
      </c>
      <c r="S191" s="167">
        <f t="shared" si="124"/>
        <v>8140.9</v>
      </c>
      <c r="T191" s="167">
        <f t="shared" si="124"/>
        <v>0</v>
      </c>
      <c r="U191" s="167">
        <f t="shared" si="124"/>
        <v>0</v>
      </c>
      <c r="V191" s="167">
        <f t="shared" ref="V191:AK192" si="125">V192</f>
        <v>0</v>
      </c>
      <c r="W191" s="167">
        <f t="shared" si="125"/>
        <v>0</v>
      </c>
      <c r="X191" s="167">
        <f t="shared" si="125"/>
        <v>8140.9</v>
      </c>
      <c r="Y191" s="167">
        <f t="shared" si="125"/>
        <v>7717.9</v>
      </c>
      <c r="Z191" s="167">
        <f t="shared" si="125"/>
        <v>0</v>
      </c>
      <c r="AA191" s="167">
        <f t="shared" si="125"/>
        <v>7717.9</v>
      </c>
      <c r="AB191" s="167">
        <f t="shared" si="125"/>
        <v>0</v>
      </c>
      <c r="AC191" s="167">
        <f t="shared" si="125"/>
        <v>7717.9</v>
      </c>
      <c r="AD191" s="167">
        <f t="shared" si="125"/>
        <v>0</v>
      </c>
      <c r="AE191" s="167">
        <f t="shared" si="125"/>
        <v>7717.9</v>
      </c>
      <c r="AF191" s="167">
        <f t="shared" si="125"/>
        <v>0</v>
      </c>
      <c r="AG191" s="167">
        <f t="shared" si="125"/>
        <v>7717.9</v>
      </c>
      <c r="AH191" s="167">
        <f t="shared" si="125"/>
        <v>0</v>
      </c>
      <c r="AI191" s="167">
        <f t="shared" si="125"/>
        <v>7717.9</v>
      </c>
      <c r="AJ191" s="167">
        <f t="shared" si="125"/>
        <v>0</v>
      </c>
      <c r="AK191" s="167">
        <f t="shared" si="125"/>
        <v>7717.9</v>
      </c>
      <c r="AL191" s="167">
        <f t="shared" ref="AL191:AV192" si="126">AL192</f>
        <v>7020.7999999999993</v>
      </c>
      <c r="AM191" s="167">
        <f t="shared" si="126"/>
        <v>0</v>
      </c>
      <c r="AN191" s="167">
        <f t="shared" si="126"/>
        <v>7020.7999999999993</v>
      </c>
      <c r="AO191" s="167">
        <f t="shared" si="126"/>
        <v>0</v>
      </c>
      <c r="AP191" s="167">
        <f t="shared" si="126"/>
        <v>7020.7999999999993</v>
      </c>
      <c r="AQ191" s="167">
        <f t="shared" si="126"/>
        <v>0</v>
      </c>
      <c r="AR191" s="167">
        <f t="shared" si="126"/>
        <v>7020.7999999999993</v>
      </c>
      <c r="AS191" s="167">
        <f t="shared" si="126"/>
        <v>0</v>
      </c>
      <c r="AT191" s="167">
        <f t="shared" si="126"/>
        <v>7020.7999999999993</v>
      </c>
      <c r="AU191" s="167">
        <f t="shared" si="126"/>
        <v>0</v>
      </c>
      <c r="AV191" s="167">
        <f t="shared" si="126"/>
        <v>7020.7999999999993</v>
      </c>
      <c r="AW191" s="168"/>
    </row>
    <row r="192" spans="1:49" ht="31.5" hidden="1" outlineLevel="4" x14ac:dyDescent="0.2">
      <c r="A192" s="165" t="s">
        <v>35</v>
      </c>
      <c r="B192" s="165" t="s">
        <v>135</v>
      </c>
      <c r="C192" s="165" t="s">
        <v>132</v>
      </c>
      <c r="D192" s="165"/>
      <c r="E192" s="166" t="s">
        <v>57</v>
      </c>
      <c r="F192" s="167">
        <f t="shared" si="124"/>
        <v>8168.8</v>
      </c>
      <c r="G192" s="167">
        <f t="shared" si="124"/>
        <v>0</v>
      </c>
      <c r="H192" s="167">
        <f t="shared" si="124"/>
        <v>8168.8</v>
      </c>
      <c r="I192" s="167">
        <f t="shared" si="124"/>
        <v>0</v>
      </c>
      <c r="J192" s="167">
        <f t="shared" si="124"/>
        <v>0</v>
      </c>
      <c r="K192" s="167">
        <f t="shared" si="124"/>
        <v>0</v>
      </c>
      <c r="L192" s="167">
        <f t="shared" si="124"/>
        <v>8168.8</v>
      </c>
      <c r="M192" s="167">
        <f t="shared" si="124"/>
        <v>0</v>
      </c>
      <c r="N192" s="167">
        <f t="shared" si="124"/>
        <v>8168.8</v>
      </c>
      <c r="O192" s="167">
        <f t="shared" si="124"/>
        <v>0</v>
      </c>
      <c r="P192" s="167">
        <f t="shared" si="124"/>
        <v>-27.900000000000002</v>
      </c>
      <c r="Q192" s="167">
        <f t="shared" si="124"/>
        <v>8140.9</v>
      </c>
      <c r="R192" s="167">
        <f t="shared" si="124"/>
        <v>0</v>
      </c>
      <c r="S192" s="167">
        <f t="shared" si="124"/>
        <v>8140.9</v>
      </c>
      <c r="T192" s="167">
        <f t="shared" si="124"/>
        <v>0</v>
      </c>
      <c r="U192" s="167">
        <f t="shared" si="124"/>
        <v>0</v>
      </c>
      <c r="V192" s="167">
        <f t="shared" si="125"/>
        <v>0</v>
      </c>
      <c r="W192" s="167">
        <f t="shared" si="125"/>
        <v>0</v>
      </c>
      <c r="X192" s="167">
        <f t="shared" si="125"/>
        <v>8140.9</v>
      </c>
      <c r="Y192" s="167">
        <f t="shared" si="125"/>
        <v>7717.9</v>
      </c>
      <c r="Z192" s="167">
        <f t="shared" si="125"/>
        <v>0</v>
      </c>
      <c r="AA192" s="167">
        <f t="shared" si="125"/>
        <v>7717.9</v>
      </c>
      <c r="AB192" s="167">
        <f t="shared" si="125"/>
        <v>0</v>
      </c>
      <c r="AC192" s="167">
        <f t="shared" si="125"/>
        <v>7717.9</v>
      </c>
      <c r="AD192" s="167">
        <f t="shared" si="125"/>
        <v>0</v>
      </c>
      <c r="AE192" s="167">
        <f t="shared" si="125"/>
        <v>7717.9</v>
      </c>
      <c r="AF192" s="167">
        <f t="shared" si="125"/>
        <v>0</v>
      </c>
      <c r="AG192" s="167">
        <f t="shared" si="125"/>
        <v>7717.9</v>
      </c>
      <c r="AH192" s="167">
        <f t="shared" si="125"/>
        <v>0</v>
      </c>
      <c r="AI192" s="167">
        <f t="shared" si="125"/>
        <v>7717.9</v>
      </c>
      <c r="AJ192" s="167">
        <f t="shared" si="125"/>
        <v>0</v>
      </c>
      <c r="AK192" s="167">
        <f t="shared" si="125"/>
        <v>7717.9</v>
      </c>
      <c r="AL192" s="167">
        <f t="shared" si="126"/>
        <v>7020.7999999999993</v>
      </c>
      <c r="AM192" s="167">
        <f t="shared" si="126"/>
        <v>0</v>
      </c>
      <c r="AN192" s="167">
        <f t="shared" si="126"/>
        <v>7020.7999999999993</v>
      </c>
      <c r="AO192" s="167">
        <f t="shared" si="126"/>
        <v>0</v>
      </c>
      <c r="AP192" s="167">
        <f t="shared" si="126"/>
        <v>7020.7999999999993</v>
      </c>
      <c r="AQ192" s="167">
        <f t="shared" si="126"/>
        <v>0</v>
      </c>
      <c r="AR192" s="167">
        <f t="shared" si="126"/>
        <v>7020.7999999999993</v>
      </c>
      <c r="AS192" s="167">
        <f t="shared" si="126"/>
        <v>0</v>
      </c>
      <c r="AT192" s="167">
        <f t="shared" si="126"/>
        <v>7020.7999999999993</v>
      </c>
      <c r="AU192" s="167">
        <f t="shared" si="126"/>
        <v>0</v>
      </c>
      <c r="AV192" s="167">
        <f t="shared" si="126"/>
        <v>7020.7999999999993</v>
      </c>
      <c r="AW192" s="168"/>
    </row>
    <row r="193" spans="1:49" ht="15.75" hidden="1" outlineLevel="5" x14ac:dyDescent="0.2">
      <c r="A193" s="165" t="s">
        <v>35</v>
      </c>
      <c r="B193" s="165" t="s">
        <v>135</v>
      </c>
      <c r="C193" s="165" t="s">
        <v>133</v>
      </c>
      <c r="D193" s="165"/>
      <c r="E193" s="166" t="s">
        <v>134</v>
      </c>
      <c r="F193" s="167">
        <f t="shared" ref="F193:AV193" si="127">F194+F195+F196</f>
        <v>8168.8</v>
      </c>
      <c r="G193" s="167">
        <f t="shared" si="127"/>
        <v>0</v>
      </c>
      <c r="H193" s="167">
        <f t="shared" si="127"/>
        <v>8168.8</v>
      </c>
      <c r="I193" s="167">
        <f t="shared" si="127"/>
        <v>0</v>
      </c>
      <c r="J193" s="167">
        <f t="shared" si="127"/>
        <v>0</v>
      </c>
      <c r="K193" s="167">
        <f t="shared" si="127"/>
        <v>0</v>
      </c>
      <c r="L193" s="167">
        <f t="shared" si="127"/>
        <v>8168.8</v>
      </c>
      <c r="M193" s="167">
        <f t="shared" si="127"/>
        <v>0</v>
      </c>
      <c r="N193" s="167">
        <f t="shared" si="127"/>
        <v>8168.8</v>
      </c>
      <c r="O193" s="167">
        <f t="shared" si="127"/>
        <v>0</v>
      </c>
      <c r="P193" s="167">
        <f t="shared" si="127"/>
        <v>-27.900000000000002</v>
      </c>
      <c r="Q193" s="167">
        <f t="shared" si="127"/>
        <v>8140.9</v>
      </c>
      <c r="R193" s="167">
        <f t="shared" si="127"/>
        <v>0</v>
      </c>
      <c r="S193" s="167">
        <f t="shared" si="127"/>
        <v>8140.9</v>
      </c>
      <c r="T193" s="167">
        <f t="shared" si="127"/>
        <v>0</v>
      </c>
      <c r="U193" s="167">
        <f t="shared" si="127"/>
        <v>0</v>
      </c>
      <c r="V193" s="167">
        <f t="shared" si="127"/>
        <v>0</v>
      </c>
      <c r="W193" s="167">
        <f t="shared" si="127"/>
        <v>0</v>
      </c>
      <c r="X193" s="167">
        <f t="shared" si="127"/>
        <v>8140.9</v>
      </c>
      <c r="Y193" s="167">
        <f t="shared" si="127"/>
        <v>7717.9</v>
      </c>
      <c r="Z193" s="167">
        <f t="shared" si="127"/>
        <v>0</v>
      </c>
      <c r="AA193" s="167">
        <f t="shared" si="127"/>
        <v>7717.9</v>
      </c>
      <c r="AB193" s="167">
        <f t="shared" si="127"/>
        <v>0</v>
      </c>
      <c r="AC193" s="167">
        <f t="shared" si="127"/>
        <v>7717.9</v>
      </c>
      <c r="AD193" s="167">
        <f t="shared" si="127"/>
        <v>0</v>
      </c>
      <c r="AE193" s="167">
        <f t="shared" si="127"/>
        <v>7717.9</v>
      </c>
      <c r="AF193" s="167">
        <f t="shared" si="127"/>
        <v>0</v>
      </c>
      <c r="AG193" s="167">
        <f t="shared" si="127"/>
        <v>7717.9</v>
      </c>
      <c r="AH193" s="167">
        <f t="shared" si="127"/>
        <v>0</v>
      </c>
      <c r="AI193" s="167">
        <f t="shared" si="127"/>
        <v>7717.9</v>
      </c>
      <c r="AJ193" s="167">
        <f t="shared" si="127"/>
        <v>0</v>
      </c>
      <c r="AK193" s="167">
        <f t="shared" si="127"/>
        <v>7717.9</v>
      </c>
      <c r="AL193" s="167">
        <f t="shared" si="127"/>
        <v>7020.7999999999993</v>
      </c>
      <c r="AM193" s="167">
        <f t="shared" si="127"/>
        <v>0</v>
      </c>
      <c r="AN193" s="167">
        <f t="shared" si="127"/>
        <v>7020.7999999999993</v>
      </c>
      <c r="AO193" s="167">
        <f t="shared" si="127"/>
        <v>0</v>
      </c>
      <c r="AP193" s="167">
        <f t="shared" si="127"/>
        <v>7020.7999999999993</v>
      </c>
      <c r="AQ193" s="167">
        <f t="shared" si="127"/>
        <v>0</v>
      </c>
      <c r="AR193" s="167">
        <f t="shared" si="127"/>
        <v>7020.7999999999993</v>
      </c>
      <c r="AS193" s="167">
        <f t="shared" si="127"/>
        <v>0</v>
      </c>
      <c r="AT193" s="167">
        <f t="shared" si="127"/>
        <v>7020.7999999999993</v>
      </c>
      <c r="AU193" s="167">
        <f t="shared" si="127"/>
        <v>0</v>
      </c>
      <c r="AV193" s="167">
        <f t="shared" si="127"/>
        <v>7020.7999999999993</v>
      </c>
      <c r="AW193" s="168"/>
    </row>
    <row r="194" spans="1:49" ht="47.25" hidden="1" outlineLevel="7" x14ac:dyDescent="0.2">
      <c r="A194" s="170" t="s">
        <v>35</v>
      </c>
      <c r="B194" s="170" t="s">
        <v>135</v>
      </c>
      <c r="C194" s="170" t="s">
        <v>133</v>
      </c>
      <c r="D194" s="170" t="s">
        <v>8</v>
      </c>
      <c r="E194" s="171" t="s">
        <v>9</v>
      </c>
      <c r="F194" s="172">
        <v>7341.1</v>
      </c>
      <c r="G194" s="172"/>
      <c r="H194" s="172">
        <f>SUM(F194:G194)</f>
        <v>7341.1</v>
      </c>
      <c r="I194" s="172"/>
      <c r="J194" s="172"/>
      <c r="K194" s="172"/>
      <c r="L194" s="172">
        <f>SUM(H194:K194)</f>
        <v>7341.1</v>
      </c>
      <c r="M194" s="172"/>
      <c r="N194" s="172">
        <f>SUM(L194:M194)</f>
        <v>7341.1</v>
      </c>
      <c r="O194" s="172"/>
      <c r="P194" s="172"/>
      <c r="Q194" s="172">
        <f>SUM(N194:P194)</f>
        <v>7341.1</v>
      </c>
      <c r="R194" s="172"/>
      <c r="S194" s="172">
        <f>SUM(Q194:R194)</f>
        <v>7341.1</v>
      </c>
      <c r="T194" s="172"/>
      <c r="U194" s="172"/>
      <c r="V194" s="172"/>
      <c r="W194" s="172"/>
      <c r="X194" s="172">
        <f>SUM(S194:W194)</f>
        <v>7341.1</v>
      </c>
      <c r="Y194" s="172">
        <v>6972.1</v>
      </c>
      <c r="Z194" s="172"/>
      <c r="AA194" s="172">
        <f>SUM(Y194:Z194)</f>
        <v>6972.1</v>
      </c>
      <c r="AB194" s="172"/>
      <c r="AC194" s="172">
        <f>SUM(AA194:AB194)</f>
        <v>6972.1</v>
      </c>
      <c r="AD194" s="172"/>
      <c r="AE194" s="172">
        <f>SUM(AC194:AD194)</f>
        <v>6972.1</v>
      </c>
      <c r="AF194" s="172"/>
      <c r="AG194" s="172">
        <f>SUM(AE194:AF194)</f>
        <v>6972.1</v>
      </c>
      <c r="AH194" s="172"/>
      <c r="AI194" s="172">
        <f>SUM(AG194:AH194)</f>
        <v>6972.1</v>
      </c>
      <c r="AJ194" s="172"/>
      <c r="AK194" s="172">
        <f>SUM(AI194:AJ194)</f>
        <v>6972.1</v>
      </c>
      <c r="AL194" s="172">
        <v>6275</v>
      </c>
      <c r="AM194" s="172"/>
      <c r="AN194" s="172">
        <f>SUM(AL194:AM194)</f>
        <v>6275</v>
      </c>
      <c r="AO194" s="172"/>
      <c r="AP194" s="172">
        <f>SUM(AN194:AO194)</f>
        <v>6275</v>
      </c>
      <c r="AQ194" s="172"/>
      <c r="AR194" s="172">
        <f>SUM(AP194:AQ194)</f>
        <v>6275</v>
      </c>
      <c r="AS194" s="172"/>
      <c r="AT194" s="172">
        <f>SUM(AR194:AS194)</f>
        <v>6275</v>
      </c>
      <c r="AU194" s="172"/>
      <c r="AV194" s="172">
        <f>SUM(AT194:AU194)</f>
        <v>6275</v>
      </c>
      <c r="AW194" s="168"/>
    </row>
    <row r="195" spans="1:49" ht="31.5" hidden="1" outlineLevel="7" x14ac:dyDescent="0.2">
      <c r="A195" s="170" t="s">
        <v>35</v>
      </c>
      <c r="B195" s="170" t="s">
        <v>135</v>
      </c>
      <c r="C195" s="170" t="s">
        <v>133</v>
      </c>
      <c r="D195" s="170" t="s">
        <v>11</v>
      </c>
      <c r="E195" s="171" t="s">
        <v>12</v>
      </c>
      <c r="F195" s="172">
        <v>819.3</v>
      </c>
      <c r="G195" s="172"/>
      <c r="H195" s="172">
        <f>SUM(F195:G195)</f>
        <v>819.3</v>
      </c>
      <c r="I195" s="172"/>
      <c r="J195" s="172"/>
      <c r="K195" s="172"/>
      <c r="L195" s="172">
        <f>SUM(H195:K195)</f>
        <v>819.3</v>
      </c>
      <c r="M195" s="172"/>
      <c r="N195" s="172">
        <f>SUM(L195:M195)</f>
        <v>819.3</v>
      </c>
      <c r="O195" s="172"/>
      <c r="P195" s="172">
        <f>-10.8-17.1</f>
        <v>-27.900000000000002</v>
      </c>
      <c r="Q195" s="172">
        <f>SUM(N195:P195)</f>
        <v>791.4</v>
      </c>
      <c r="R195" s="172"/>
      <c r="S195" s="172">
        <f>SUM(Q195:R195)</f>
        <v>791.4</v>
      </c>
      <c r="T195" s="172"/>
      <c r="U195" s="172"/>
      <c r="V195" s="172"/>
      <c r="W195" s="172"/>
      <c r="X195" s="172">
        <f>SUM(S195:W195)</f>
        <v>791.4</v>
      </c>
      <c r="Y195" s="172">
        <v>737.4</v>
      </c>
      <c r="Z195" s="172"/>
      <c r="AA195" s="172">
        <f>SUM(Y195:Z195)</f>
        <v>737.4</v>
      </c>
      <c r="AB195" s="172"/>
      <c r="AC195" s="172">
        <f>SUM(AA195:AB195)</f>
        <v>737.4</v>
      </c>
      <c r="AD195" s="172"/>
      <c r="AE195" s="172">
        <f>SUM(AC195:AD195)</f>
        <v>737.4</v>
      </c>
      <c r="AF195" s="172"/>
      <c r="AG195" s="172">
        <f>SUM(AE195:AF195)</f>
        <v>737.4</v>
      </c>
      <c r="AH195" s="172"/>
      <c r="AI195" s="172">
        <f>SUM(AG195:AH195)</f>
        <v>737.4</v>
      </c>
      <c r="AJ195" s="172"/>
      <c r="AK195" s="172">
        <f>SUM(AI195:AJ195)</f>
        <v>737.4</v>
      </c>
      <c r="AL195" s="172">
        <v>737.4</v>
      </c>
      <c r="AM195" s="172"/>
      <c r="AN195" s="172">
        <f>SUM(AL195:AM195)</f>
        <v>737.4</v>
      </c>
      <c r="AO195" s="172"/>
      <c r="AP195" s="172">
        <f>SUM(AN195:AO195)</f>
        <v>737.4</v>
      </c>
      <c r="AQ195" s="172"/>
      <c r="AR195" s="172">
        <f>SUM(AP195:AQ195)</f>
        <v>737.4</v>
      </c>
      <c r="AS195" s="172"/>
      <c r="AT195" s="172">
        <f>SUM(AR195:AS195)</f>
        <v>737.4</v>
      </c>
      <c r="AU195" s="172"/>
      <c r="AV195" s="172">
        <f>SUM(AT195:AU195)</f>
        <v>737.4</v>
      </c>
      <c r="AW195" s="168"/>
    </row>
    <row r="196" spans="1:49" ht="15.75" hidden="1" outlineLevel="7" x14ac:dyDescent="0.2">
      <c r="A196" s="170" t="s">
        <v>35</v>
      </c>
      <c r="B196" s="170" t="s">
        <v>135</v>
      </c>
      <c r="C196" s="170" t="s">
        <v>133</v>
      </c>
      <c r="D196" s="170" t="s">
        <v>27</v>
      </c>
      <c r="E196" s="171" t="s">
        <v>28</v>
      </c>
      <c r="F196" s="172">
        <v>8.4</v>
      </c>
      <c r="G196" s="172"/>
      <c r="H196" s="172">
        <f>SUM(F196:G196)</f>
        <v>8.4</v>
      </c>
      <c r="I196" s="172"/>
      <c r="J196" s="172"/>
      <c r="K196" s="172"/>
      <c r="L196" s="172">
        <f>SUM(H196:K196)</f>
        <v>8.4</v>
      </c>
      <c r="M196" s="172"/>
      <c r="N196" s="172">
        <f>SUM(L196:M196)</f>
        <v>8.4</v>
      </c>
      <c r="O196" s="172"/>
      <c r="P196" s="172"/>
      <c r="Q196" s="172">
        <f>SUM(N196:P196)</f>
        <v>8.4</v>
      </c>
      <c r="R196" s="172"/>
      <c r="S196" s="172">
        <f>SUM(Q196:R196)</f>
        <v>8.4</v>
      </c>
      <c r="T196" s="172"/>
      <c r="U196" s="172"/>
      <c r="V196" s="172"/>
      <c r="W196" s="172"/>
      <c r="X196" s="172">
        <f>SUM(S196:W196)</f>
        <v>8.4</v>
      </c>
      <c r="Y196" s="172">
        <v>8.4</v>
      </c>
      <c r="Z196" s="172"/>
      <c r="AA196" s="172">
        <f>SUM(Y196:Z196)</f>
        <v>8.4</v>
      </c>
      <c r="AB196" s="172"/>
      <c r="AC196" s="172">
        <f>SUM(AA196:AB196)</f>
        <v>8.4</v>
      </c>
      <c r="AD196" s="172"/>
      <c r="AE196" s="172">
        <f>SUM(AC196:AD196)</f>
        <v>8.4</v>
      </c>
      <c r="AF196" s="172"/>
      <c r="AG196" s="172">
        <f>SUM(AE196:AF196)</f>
        <v>8.4</v>
      </c>
      <c r="AH196" s="172"/>
      <c r="AI196" s="172">
        <f>SUM(AG196:AH196)</f>
        <v>8.4</v>
      </c>
      <c r="AJ196" s="172"/>
      <c r="AK196" s="172">
        <f>SUM(AI196:AJ196)</f>
        <v>8.4</v>
      </c>
      <c r="AL196" s="172">
        <v>8.4</v>
      </c>
      <c r="AM196" s="172"/>
      <c r="AN196" s="172">
        <f>SUM(AL196:AM196)</f>
        <v>8.4</v>
      </c>
      <c r="AO196" s="172"/>
      <c r="AP196" s="172">
        <f>SUM(AN196:AO196)</f>
        <v>8.4</v>
      </c>
      <c r="AQ196" s="172"/>
      <c r="AR196" s="172">
        <f>SUM(AP196:AQ196)</f>
        <v>8.4</v>
      </c>
      <c r="AS196" s="172"/>
      <c r="AT196" s="172">
        <f>SUM(AR196:AS196)</f>
        <v>8.4</v>
      </c>
      <c r="AU196" s="172"/>
      <c r="AV196" s="172">
        <f>SUM(AT196:AU196)</f>
        <v>8.4</v>
      </c>
      <c r="AW196" s="168"/>
    </row>
    <row r="197" spans="1:49" ht="31.5" hidden="1" outlineLevel="1" x14ac:dyDescent="0.2">
      <c r="A197" s="165" t="s">
        <v>35</v>
      </c>
      <c r="B197" s="165" t="s">
        <v>145</v>
      </c>
      <c r="C197" s="165"/>
      <c r="D197" s="165"/>
      <c r="E197" s="166" t="s">
        <v>146</v>
      </c>
      <c r="F197" s="167">
        <f t="shared" ref="F197:U199" si="128">F198</f>
        <v>2821.5</v>
      </c>
      <c r="G197" s="167">
        <f t="shared" si="128"/>
        <v>0</v>
      </c>
      <c r="H197" s="167">
        <f t="shared" si="128"/>
        <v>2821.5</v>
      </c>
      <c r="I197" s="167">
        <f t="shared" si="128"/>
        <v>0</v>
      </c>
      <c r="J197" s="167">
        <f t="shared" si="128"/>
        <v>5434.6276699999999</v>
      </c>
      <c r="K197" s="167">
        <f t="shared" si="128"/>
        <v>0</v>
      </c>
      <c r="L197" s="167">
        <f t="shared" si="128"/>
        <v>8256.1276699999999</v>
      </c>
      <c r="M197" s="167">
        <f t="shared" si="128"/>
        <v>0</v>
      </c>
      <c r="N197" s="167">
        <f t="shared" si="128"/>
        <v>8256.1276699999999</v>
      </c>
      <c r="O197" s="167">
        <f t="shared" si="128"/>
        <v>0</v>
      </c>
      <c r="P197" s="167">
        <f t="shared" si="128"/>
        <v>0</v>
      </c>
      <c r="Q197" s="167">
        <f t="shared" si="128"/>
        <v>8256.1276699999999</v>
      </c>
      <c r="R197" s="167">
        <f t="shared" si="128"/>
        <v>-15</v>
      </c>
      <c r="S197" s="167">
        <f t="shared" si="128"/>
        <v>8241.1276699999999</v>
      </c>
      <c r="T197" s="167">
        <f t="shared" si="128"/>
        <v>0</v>
      </c>
      <c r="U197" s="167">
        <f t="shared" si="128"/>
        <v>0</v>
      </c>
      <c r="V197" s="167">
        <f t="shared" ref="V197:AK199" si="129">V198</f>
        <v>0</v>
      </c>
      <c r="W197" s="167">
        <f t="shared" si="129"/>
        <v>0</v>
      </c>
      <c r="X197" s="167">
        <f t="shared" si="129"/>
        <v>8241.1276699999999</v>
      </c>
      <c r="Y197" s="167">
        <f t="shared" si="129"/>
        <v>2601.5</v>
      </c>
      <c r="Z197" s="167">
        <f t="shared" si="129"/>
        <v>0</v>
      </c>
      <c r="AA197" s="167">
        <f t="shared" si="129"/>
        <v>2601.5</v>
      </c>
      <c r="AB197" s="167">
        <f t="shared" si="129"/>
        <v>0</v>
      </c>
      <c r="AC197" s="167">
        <f t="shared" si="129"/>
        <v>2601.5</v>
      </c>
      <c r="AD197" s="167">
        <f t="shared" si="129"/>
        <v>0</v>
      </c>
      <c r="AE197" s="167">
        <f t="shared" si="129"/>
        <v>2601.5</v>
      </c>
      <c r="AF197" s="167">
        <f t="shared" si="129"/>
        <v>0</v>
      </c>
      <c r="AG197" s="167">
        <f t="shared" si="129"/>
        <v>2601.5</v>
      </c>
      <c r="AH197" s="167">
        <f t="shared" si="129"/>
        <v>0</v>
      </c>
      <c r="AI197" s="167">
        <f t="shared" si="129"/>
        <v>2601.5</v>
      </c>
      <c r="AJ197" s="167">
        <f t="shared" si="129"/>
        <v>0</v>
      </c>
      <c r="AK197" s="167">
        <f t="shared" si="129"/>
        <v>2601.5</v>
      </c>
      <c r="AL197" s="167">
        <f t="shared" ref="AL197:AV199" si="130">AL198</f>
        <v>2821.5</v>
      </c>
      <c r="AM197" s="167">
        <f t="shared" si="130"/>
        <v>0</v>
      </c>
      <c r="AN197" s="167">
        <f t="shared" si="130"/>
        <v>2821.5</v>
      </c>
      <c r="AO197" s="167">
        <f t="shared" si="130"/>
        <v>0</v>
      </c>
      <c r="AP197" s="167">
        <f t="shared" si="130"/>
        <v>2821.5</v>
      </c>
      <c r="AQ197" s="167">
        <f t="shared" si="130"/>
        <v>0</v>
      </c>
      <c r="AR197" s="167">
        <f t="shared" si="130"/>
        <v>2821.5</v>
      </c>
      <c r="AS197" s="167">
        <f t="shared" si="130"/>
        <v>0</v>
      </c>
      <c r="AT197" s="167">
        <f t="shared" si="130"/>
        <v>2821.5</v>
      </c>
      <c r="AU197" s="167">
        <f t="shared" si="130"/>
        <v>0</v>
      </c>
      <c r="AV197" s="167">
        <f t="shared" si="130"/>
        <v>2821.5</v>
      </c>
      <c r="AW197" s="168"/>
    </row>
    <row r="198" spans="1:49" ht="47.25" hidden="1" outlineLevel="2" x14ac:dyDescent="0.2">
      <c r="A198" s="165" t="s">
        <v>35</v>
      </c>
      <c r="B198" s="165" t="s">
        <v>145</v>
      </c>
      <c r="C198" s="165" t="s">
        <v>76</v>
      </c>
      <c r="D198" s="165"/>
      <c r="E198" s="166" t="s">
        <v>77</v>
      </c>
      <c r="F198" s="167">
        <f t="shared" si="128"/>
        <v>2821.5</v>
      </c>
      <c r="G198" s="167">
        <f t="shared" si="128"/>
        <v>0</v>
      </c>
      <c r="H198" s="167">
        <f t="shared" si="128"/>
        <v>2821.5</v>
      </c>
      <c r="I198" s="167">
        <f t="shared" si="128"/>
        <v>0</v>
      </c>
      <c r="J198" s="167">
        <f t="shared" si="128"/>
        <v>5434.6276699999999</v>
      </c>
      <c r="K198" s="167">
        <f t="shared" si="128"/>
        <v>0</v>
      </c>
      <c r="L198" s="167">
        <f t="shared" si="128"/>
        <v>8256.1276699999999</v>
      </c>
      <c r="M198" s="167">
        <f t="shared" si="128"/>
        <v>0</v>
      </c>
      <c r="N198" s="167">
        <f t="shared" si="128"/>
        <v>8256.1276699999999</v>
      </c>
      <c r="O198" s="167">
        <f t="shared" si="128"/>
        <v>0</v>
      </c>
      <c r="P198" s="167">
        <f t="shared" si="128"/>
        <v>0</v>
      </c>
      <c r="Q198" s="167">
        <f t="shared" si="128"/>
        <v>8256.1276699999999</v>
      </c>
      <c r="R198" s="167">
        <f t="shared" si="128"/>
        <v>-15</v>
      </c>
      <c r="S198" s="167">
        <f t="shared" si="128"/>
        <v>8241.1276699999999</v>
      </c>
      <c r="T198" s="167">
        <f t="shared" si="128"/>
        <v>0</v>
      </c>
      <c r="U198" s="167">
        <f t="shared" si="128"/>
        <v>0</v>
      </c>
      <c r="V198" s="167">
        <f t="shared" si="129"/>
        <v>0</v>
      </c>
      <c r="W198" s="167">
        <f t="shared" si="129"/>
        <v>0</v>
      </c>
      <c r="X198" s="167">
        <f t="shared" si="129"/>
        <v>8241.1276699999999</v>
      </c>
      <c r="Y198" s="167">
        <f t="shared" si="129"/>
        <v>2601.5</v>
      </c>
      <c r="Z198" s="167">
        <f t="shared" si="129"/>
        <v>0</v>
      </c>
      <c r="AA198" s="167">
        <f t="shared" si="129"/>
        <v>2601.5</v>
      </c>
      <c r="AB198" s="167">
        <f t="shared" si="129"/>
        <v>0</v>
      </c>
      <c r="AC198" s="167">
        <f t="shared" si="129"/>
        <v>2601.5</v>
      </c>
      <c r="AD198" s="167">
        <f t="shared" si="129"/>
        <v>0</v>
      </c>
      <c r="AE198" s="167">
        <f t="shared" si="129"/>
        <v>2601.5</v>
      </c>
      <c r="AF198" s="167">
        <f t="shared" si="129"/>
        <v>0</v>
      </c>
      <c r="AG198" s="167">
        <f t="shared" si="129"/>
        <v>2601.5</v>
      </c>
      <c r="AH198" s="167">
        <f t="shared" si="129"/>
        <v>0</v>
      </c>
      <c r="AI198" s="167">
        <f t="shared" si="129"/>
        <v>2601.5</v>
      </c>
      <c r="AJ198" s="167">
        <f t="shared" si="129"/>
        <v>0</v>
      </c>
      <c r="AK198" s="167">
        <f t="shared" si="129"/>
        <v>2601.5</v>
      </c>
      <c r="AL198" s="167">
        <f t="shared" si="130"/>
        <v>2821.5</v>
      </c>
      <c r="AM198" s="167">
        <f t="shared" si="130"/>
        <v>0</v>
      </c>
      <c r="AN198" s="167">
        <f t="shared" si="130"/>
        <v>2821.5</v>
      </c>
      <c r="AO198" s="167">
        <f t="shared" si="130"/>
        <v>0</v>
      </c>
      <c r="AP198" s="167">
        <f t="shared" si="130"/>
        <v>2821.5</v>
      </c>
      <c r="AQ198" s="167">
        <f t="shared" si="130"/>
        <v>0</v>
      </c>
      <c r="AR198" s="167">
        <f t="shared" si="130"/>
        <v>2821.5</v>
      </c>
      <c r="AS198" s="167">
        <f t="shared" si="130"/>
        <v>0</v>
      </c>
      <c r="AT198" s="167">
        <f t="shared" si="130"/>
        <v>2821.5</v>
      </c>
      <c r="AU198" s="167">
        <f t="shared" si="130"/>
        <v>0</v>
      </c>
      <c r="AV198" s="167">
        <f t="shared" si="130"/>
        <v>2821.5</v>
      </c>
      <c r="AW198" s="168"/>
    </row>
    <row r="199" spans="1:49" ht="31.5" hidden="1" outlineLevel="3" x14ac:dyDescent="0.2">
      <c r="A199" s="165" t="s">
        <v>35</v>
      </c>
      <c r="B199" s="165" t="s">
        <v>145</v>
      </c>
      <c r="C199" s="165" t="s">
        <v>78</v>
      </c>
      <c r="D199" s="165"/>
      <c r="E199" s="166" t="s">
        <v>79</v>
      </c>
      <c r="F199" s="167">
        <f t="shared" si="128"/>
        <v>2821.5</v>
      </c>
      <c r="G199" s="167">
        <f t="shared" si="128"/>
        <v>0</v>
      </c>
      <c r="H199" s="167">
        <f t="shared" si="128"/>
        <v>2821.5</v>
      </c>
      <c r="I199" s="167">
        <f t="shared" si="128"/>
        <v>0</v>
      </c>
      <c r="J199" s="167">
        <f t="shared" si="128"/>
        <v>5434.6276699999999</v>
      </c>
      <c r="K199" s="167">
        <f t="shared" si="128"/>
        <v>0</v>
      </c>
      <c r="L199" s="167">
        <f t="shared" si="128"/>
        <v>8256.1276699999999</v>
      </c>
      <c r="M199" s="167">
        <f t="shared" si="128"/>
        <v>0</v>
      </c>
      <c r="N199" s="167">
        <f t="shared" si="128"/>
        <v>8256.1276699999999</v>
      </c>
      <c r="O199" s="167">
        <f t="shared" si="128"/>
        <v>0</v>
      </c>
      <c r="P199" s="167">
        <f t="shared" si="128"/>
        <v>0</v>
      </c>
      <c r="Q199" s="167">
        <f t="shared" si="128"/>
        <v>8256.1276699999999</v>
      </c>
      <c r="R199" s="167">
        <f t="shared" si="128"/>
        <v>-15</v>
      </c>
      <c r="S199" s="167">
        <f t="shared" si="128"/>
        <v>8241.1276699999999</v>
      </c>
      <c r="T199" s="167">
        <f t="shared" si="128"/>
        <v>0</v>
      </c>
      <c r="U199" s="167">
        <f t="shared" si="128"/>
        <v>0</v>
      </c>
      <c r="V199" s="167">
        <f t="shared" si="129"/>
        <v>0</v>
      </c>
      <c r="W199" s="167">
        <f t="shared" si="129"/>
        <v>0</v>
      </c>
      <c r="X199" s="167">
        <f t="shared" si="129"/>
        <v>8241.1276699999999</v>
      </c>
      <c r="Y199" s="167">
        <f t="shared" si="129"/>
        <v>2601.5</v>
      </c>
      <c r="Z199" s="167">
        <f t="shared" si="129"/>
        <v>0</v>
      </c>
      <c r="AA199" s="167">
        <f t="shared" si="129"/>
        <v>2601.5</v>
      </c>
      <c r="AB199" s="167">
        <f t="shared" si="129"/>
        <v>0</v>
      </c>
      <c r="AC199" s="167">
        <f t="shared" si="129"/>
        <v>2601.5</v>
      </c>
      <c r="AD199" s="167">
        <f t="shared" si="129"/>
        <v>0</v>
      </c>
      <c r="AE199" s="167">
        <f t="shared" si="129"/>
        <v>2601.5</v>
      </c>
      <c r="AF199" s="167">
        <f t="shared" si="129"/>
        <v>0</v>
      </c>
      <c r="AG199" s="167">
        <f t="shared" si="129"/>
        <v>2601.5</v>
      </c>
      <c r="AH199" s="167">
        <f t="shared" si="129"/>
        <v>0</v>
      </c>
      <c r="AI199" s="167">
        <f t="shared" si="129"/>
        <v>2601.5</v>
      </c>
      <c r="AJ199" s="167">
        <f t="shared" si="129"/>
        <v>0</v>
      </c>
      <c r="AK199" s="167">
        <f t="shared" si="129"/>
        <v>2601.5</v>
      </c>
      <c r="AL199" s="167">
        <f t="shared" si="130"/>
        <v>2821.5</v>
      </c>
      <c r="AM199" s="167">
        <f t="shared" si="130"/>
        <v>0</v>
      </c>
      <c r="AN199" s="167">
        <f t="shared" si="130"/>
        <v>2821.5</v>
      </c>
      <c r="AO199" s="167">
        <f t="shared" si="130"/>
        <v>0</v>
      </c>
      <c r="AP199" s="167">
        <f t="shared" si="130"/>
        <v>2821.5</v>
      </c>
      <c r="AQ199" s="167">
        <f t="shared" si="130"/>
        <v>0</v>
      </c>
      <c r="AR199" s="167">
        <f t="shared" si="130"/>
        <v>2821.5</v>
      </c>
      <c r="AS199" s="167">
        <f t="shared" si="130"/>
        <v>0</v>
      </c>
      <c r="AT199" s="167">
        <f t="shared" si="130"/>
        <v>2821.5</v>
      </c>
      <c r="AU199" s="167">
        <f t="shared" si="130"/>
        <v>0</v>
      </c>
      <c r="AV199" s="167">
        <f t="shared" si="130"/>
        <v>2821.5</v>
      </c>
      <c r="AW199" s="168"/>
    </row>
    <row r="200" spans="1:49" ht="31.5" hidden="1" outlineLevel="4" x14ac:dyDescent="0.2">
      <c r="A200" s="165" t="s">
        <v>35</v>
      </c>
      <c r="B200" s="165" t="s">
        <v>145</v>
      </c>
      <c r="C200" s="165" t="s">
        <v>147</v>
      </c>
      <c r="D200" s="165"/>
      <c r="E200" s="166" t="s">
        <v>148</v>
      </c>
      <c r="F200" s="167">
        <f>F201+F203+F205</f>
        <v>2821.5</v>
      </c>
      <c r="G200" s="167">
        <f>G201+G203+G205</f>
        <v>0</v>
      </c>
      <c r="H200" s="167">
        <f>H201+H203+H205</f>
        <v>2821.5</v>
      </c>
      <c r="I200" s="167">
        <f>I201+I203+I205</f>
        <v>0</v>
      </c>
      <c r="J200" s="167">
        <f>J201+J203+J205+J207</f>
        <v>5434.6276699999999</v>
      </c>
      <c r="K200" s="167">
        <f>K201+K203+K205+K207</f>
        <v>0</v>
      </c>
      <c r="L200" s="167">
        <f>L201+L203+L205+L207</f>
        <v>8256.1276699999999</v>
      </c>
      <c r="M200" s="167">
        <f>M201+M203+M205+M207</f>
        <v>0</v>
      </c>
      <c r="N200" s="167">
        <f>N201+N203+N205+N207</f>
        <v>8256.1276699999999</v>
      </c>
      <c r="O200" s="167">
        <f>O201+O203+O205</f>
        <v>0</v>
      </c>
      <c r="P200" s="167">
        <f>P201+P203+P205+P207</f>
        <v>0</v>
      </c>
      <c r="Q200" s="167">
        <f>Q201+Q203+Q205+Q207</f>
        <v>8256.1276699999999</v>
      </c>
      <c r="R200" s="167">
        <f>R201+R203+R205+R207</f>
        <v>-15</v>
      </c>
      <c r="S200" s="167">
        <f>S201+S203+S205+S207</f>
        <v>8241.1276699999999</v>
      </c>
      <c r="T200" s="167">
        <f>T201+T203+T205</f>
        <v>0</v>
      </c>
      <c r="U200" s="167">
        <f>U201+U203+U205</f>
        <v>0</v>
      </c>
      <c r="V200" s="167">
        <f>V201+V203+V205</f>
        <v>0</v>
      </c>
      <c r="W200" s="167">
        <f>W201+W203+W205</f>
        <v>0</v>
      </c>
      <c r="X200" s="167">
        <f>X201+X203+X205+X207</f>
        <v>8241.1276699999999</v>
      </c>
      <c r="Y200" s="167">
        <f>Y201+Y203+Y205</f>
        <v>2601.5</v>
      </c>
      <c r="Z200" s="167">
        <f>Z201+Z203+Z205</f>
        <v>0</v>
      </c>
      <c r="AA200" s="167">
        <f>AA201+AA203+AA205</f>
        <v>2601.5</v>
      </c>
      <c r="AB200" s="167">
        <f>AB201+AB203+AB205</f>
        <v>0</v>
      </c>
      <c r="AC200" s="167">
        <f>AC201+AC203+AC205</f>
        <v>2601.5</v>
      </c>
      <c r="AD200" s="167">
        <f>AD201+AD203+AD205+AD207</f>
        <v>0</v>
      </c>
      <c r="AE200" s="167">
        <f>AE201+AE203+AE205+AE207</f>
        <v>2601.5</v>
      </c>
      <c r="AF200" s="167">
        <f>AF201+AF203+AF205</f>
        <v>0</v>
      </c>
      <c r="AG200" s="167">
        <f>AG201+AG203+AG205+AG207</f>
        <v>2601.5</v>
      </c>
      <c r="AH200" s="167">
        <f>AH201+AH203+AH205</f>
        <v>0</v>
      </c>
      <c r="AI200" s="167">
        <f>AI201+AI203+AI205+AI207</f>
        <v>2601.5</v>
      </c>
      <c r="AJ200" s="167">
        <f>AJ201+AJ203+AJ205</f>
        <v>0</v>
      </c>
      <c r="AK200" s="167">
        <f>AK201+AK203+AK205+AK207</f>
        <v>2601.5</v>
      </c>
      <c r="AL200" s="167">
        <f t="shared" ref="AL200:AQ200" si="131">AL201+AL203+AL205</f>
        <v>2821.5</v>
      </c>
      <c r="AM200" s="167">
        <f t="shared" si="131"/>
        <v>0</v>
      </c>
      <c r="AN200" s="167">
        <f t="shared" si="131"/>
        <v>2821.5</v>
      </c>
      <c r="AO200" s="167">
        <f t="shared" si="131"/>
        <v>0</v>
      </c>
      <c r="AP200" s="167">
        <f t="shared" si="131"/>
        <v>2821.5</v>
      </c>
      <c r="AQ200" s="167">
        <f t="shared" si="131"/>
        <v>0</v>
      </c>
      <c r="AR200" s="167">
        <f>AR201+AR203+AR205+AR207</f>
        <v>2821.5</v>
      </c>
      <c r="AS200" s="167">
        <f>AS201+AS203+AS205</f>
        <v>0</v>
      </c>
      <c r="AT200" s="167">
        <f>AT201+AT203+AT205+AT207</f>
        <v>2821.5</v>
      </c>
      <c r="AU200" s="167">
        <f>AU201+AU203+AU205</f>
        <v>0</v>
      </c>
      <c r="AV200" s="167">
        <f>AV201+AV203+AV205+AV207</f>
        <v>2821.5</v>
      </c>
      <c r="AW200" s="168"/>
    </row>
    <row r="201" spans="1:49" ht="38.25" hidden="1" customHeight="1" outlineLevel="5" x14ac:dyDescent="0.2">
      <c r="A201" s="165" t="s">
        <v>35</v>
      </c>
      <c r="B201" s="165" t="s">
        <v>145</v>
      </c>
      <c r="C201" s="165" t="s">
        <v>149</v>
      </c>
      <c r="D201" s="165"/>
      <c r="E201" s="166" t="s">
        <v>150</v>
      </c>
      <c r="F201" s="167">
        <f t="shared" ref="F201:AV201" si="132">F202</f>
        <v>2200</v>
      </c>
      <c r="G201" s="167">
        <f t="shared" si="132"/>
        <v>0</v>
      </c>
      <c r="H201" s="167">
        <f t="shared" si="132"/>
        <v>2200</v>
      </c>
      <c r="I201" s="167">
        <f t="shared" si="132"/>
        <v>0</v>
      </c>
      <c r="J201" s="167">
        <f t="shared" si="132"/>
        <v>0</v>
      </c>
      <c r="K201" s="167">
        <f t="shared" si="132"/>
        <v>0</v>
      </c>
      <c r="L201" s="167">
        <f t="shared" si="132"/>
        <v>2200</v>
      </c>
      <c r="M201" s="167">
        <f t="shared" si="132"/>
        <v>0</v>
      </c>
      <c r="N201" s="167">
        <f t="shared" si="132"/>
        <v>2200</v>
      </c>
      <c r="O201" s="167">
        <f t="shared" si="132"/>
        <v>0</v>
      </c>
      <c r="P201" s="167">
        <f t="shared" si="132"/>
        <v>0</v>
      </c>
      <c r="Q201" s="167">
        <f t="shared" si="132"/>
        <v>2200</v>
      </c>
      <c r="R201" s="167">
        <f t="shared" si="132"/>
        <v>-15</v>
      </c>
      <c r="S201" s="167">
        <f t="shared" si="132"/>
        <v>2185</v>
      </c>
      <c r="T201" s="167">
        <f t="shared" si="132"/>
        <v>0</v>
      </c>
      <c r="U201" s="167">
        <f t="shared" si="132"/>
        <v>0</v>
      </c>
      <c r="V201" s="167">
        <f t="shared" si="132"/>
        <v>0</v>
      </c>
      <c r="W201" s="167">
        <f t="shared" si="132"/>
        <v>0</v>
      </c>
      <c r="X201" s="167">
        <f t="shared" si="132"/>
        <v>2185</v>
      </c>
      <c r="Y201" s="167">
        <f t="shared" si="132"/>
        <v>1980</v>
      </c>
      <c r="Z201" s="167">
        <f t="shared" si="132"/>
        <v>0</v>
      </c>
      <c r="AA201" s="167">
        <f t="shared" si="132"/>
        <v>1980</v>
      </c>
      <c r="AB201" s="167">
        <f t="shared" si="132"/>
        <v>0</v>
      </c>
      <c r="AC201" s="167">
        <f t="shared" si="132"/>
        <v>1980</v>
      </c>
      <c r="AD201" s="167">
        <f t="shared" si="132"/>
        <v>0</v>
      </c>
      <c r="AE201" s="167">
        <f t="shared" si="132"/>
        <v>1980</v>
      </c>
      <c r="AF201" s="167">
        <f t="shared" si="132"/>
        <v>0</v>
      </c>
      <c r="AG201" s="167">
        <f t="shared" si="132"/>
        <v>1980</v>
      </c>
      <c r="AH201" s="167">
        <f t="shared" si="132"/>
        <v>0</v>
      </c>
      <c r="AI201" s="167">
        <f t="shared" si="132"/>
        <v>1980</v>
      </c>
      <c r="AJ201" s="167">
        <f t="shared" si="132"/>
        <v>0</v>
      </c>
      <c r="AK201" s="167">
        <f t="shared" si="132"/>
        <v>1980</v>
      </c>
      <c r="AL201" s="167">
        <f t="shared" si="132"/>
        <v>2200</v>
      </c>
      <c r="AM201" s="167">
        <f t="shared" si="132"/>
        <v>0</v>
      </c>
      <c r="AN201" s="167">
        <f t="shared" si="132"/>
        <v>2200</v>
      </c>
      <c r="AO201" s="167">
        <f t="shared" si="132"/>
        <v>0</v>
      </c>
      <c r="AP201" s="167">
        <f t="shared" si="132"/>
        <v>2200</v>
      </c>
      <c r="AQ201" s="167">
        <f t="shared" si="132"/>
        <v>0</v>
      </c>
      <c r="AR201" s="167">
        <f t="shared" si="132"/>
        <v>2200</v>
      </c>
      <c r="AS201" s="167">
        <f t="shared" si="132"/>
        <v>0</v>
      </c>
      <c r="AT201" s="167">
        <f t="shared" si="132"/>
        <v>2200</v>
      </c>
      <c r="AU201" s="167">
        <f t="shared" si="132"/>
        <v>0</v>
      </c>
      <c r="AV201" s="167">
        <f t="shared" si="132"/>
        <v>2200</v>
      </c>
      <c r="AW201" s="168"/>
    </row>
    <row r="202" spans="1:49" ht="31.5" hidden="1" outlineLevel="7" x14ac:dyDescent="0.2">
      <c r="A202" s="170" t="s">
        <v>35</v>
      </c>
      <c r="B202" s="170" t="s">
        <v>145</v>
      </c>
      <c r="C202" s="170" t="s">
        <v>149</v>
      </c>
      <c r="D202" s="170" t="s">
        <v>11</v>
      </c>
      <c r="E202" s="171" t="s">
        <v>12</v>
      </c>
      <c r="F202" s="172">
        <v>2200</v>
      </c>
      <c r="G202" s="172"/>
      <c r="H202" s="172">
        <f>SUM(F202:G202)</f>
        <v>2200</v>
      </c>
      <c r="I202" s="172"/>
      <c r="J202" s="172"/>
      <c r="K202" s="172"/>
      <c r="L202" s="172">
        <f>SUM(H202:K202)</f>
        <v>2200</v>
      </c>
      <c r="M202" s="172"/>
      <c r="N202" s="172">
        <f>SUM(L202:M202)</f>
        <v>2200</v>
      </c>
      <c r="O202" s="172"/>
      <c r="P202" s="172"/>
      <c r="Q202" s="172">
        <f>SUM(N202:P202)</f>
        <v>2200</v>
      </c>
      <c r="R202" s="172">
        <f>-115-98.4+198.4</f>
        <v>-15</v>
      </c>
      <c r="S202" s="172">
        <f>SUM(Q202:R202)</f>
        <v>2185</v>
      </c>
      <c r="T202" s="172"/>
      <c r="U202" s="172"/>
      <c r="V202" s="172"/>
      <c r="W202" s="172"/>
      <c r="X202" s="172">
        <f>SUM(S202:W202)</f>
        <v>2185</v>
      </c>
      <c r="Y202" s="172">
        <v>1980</v>
      </c>
      <c r="Z202" s="172"/>
      <c r="AA202" s="172">
        <f>SUM(Y202:Z202)</f>
        <v>1980</v>
      </c>
      <c r="AB202" s="172"/>
      <c r="AC202" s="172">
        <f>SUM(AA202:AB202)</f>
        <v>1980</v>
      </c>
      <c r="AD202" s="172"/>
      <c r="AE202" s="172">
        <f>SUM(AC202:AD202)</f>
        <v>1980</v>
      </c>
      <c r="AF202" s="172"/>
      <c r="AG202" s="172">
        <f>SUM(AE202:AF202)</f>
        <v>1980</v>
      </c>
      <c r="AH202" s="172"/>
      <c r="AI202" s="172">
        <f>SUM(AG202:AH202)</f>
        <v>1980</v>
      </c>
      <c r="AJ202" s="172"/>
      <c r="AK202" s="172">
        <f>SUM(AI202:AJ202)</f>
        <v>1980</v>
      </c>
      <c r="AL202" s="172">
        <v>2200</v>
      </c>
      <c r="AM202" s="172"/>
      <c r="AN202" s="172">
        <f>SUM(AL202:AM202)</f>
        <v>2200</v>
      </c>
      <c r="AO202" s="172"/>
      <c r="AP202" s="172">
        <f>SUM(AN202:AO202)</f>
        <v>2200</v>
      </c>
      <c r="AQ202" s="172"/>
      <c r="AR202" s="172">
        <f>SUM(AP202:AQ202)</f>
        <v>2200</v>
      </c>
      <c r="AS202" s="172"/>
      <c r="AT202" s="172">
        <f>SUM(AR202:AS202)</f>
        <v>2200</v>
      </c>
      <c r="AU202" s="172"/>
      <c r="AV202" s="172">
        <f>SUM(AT202:AU202)</f>
        <v>2200</v>
      </c>
      <c r="AW202" s="168"/>
    </row>
    <row r="203" spans="1:49" ht="47.25" hidden="1" outlineLevel="5" x14ac:dyDescent="0.2">
      <c r="A203" s="165" t="s">
        <v>35</v>
      </c>
      <c r="B203" s="165" t="s">
        <v>145</v>
      </c>
      <c r="C203" s="165" t="s">
        <v>151</v>
      </c>
      <c r="D203" s="165"/>
      <c r="E203" s="166" t="s">
        <v>557</v>
      </c>
      <c r="F203" s="167">
        <f t="shared" ref="F203:AV203" si="133">F204</f>
        <v>250</v>
      </c>
      <c r="G203" s="167">
        <f t="shared" si="133"/>
        <v>0</v>
      </c>
      <c r="H203" s="167">
        <f t="shared" si="133"/>
        <v>250</v>
      </c>
      <c r="I203" s="167">
        <f t="shared" si="133"/>
        <v>0</v>
      </c>
      <c r="J203" s="167">
        <f t="shared" si="133"/>
        <v>0</v>
      </c>
      <c r="K203" s="167">
        <f t="shared" si="133"/>
        <v>0</v>
      </c>
      <c r="L203" s="167">
        <f t="shared" si="133"/>
        <v>250</v>
      </c>
      <c r="M203" s="167">
        <f t="shared" si="133"/>
        <v>0</v>
      </c>
      <c r="N203" s="167">
        <f t="shared" si="133"/>
        <v>250</v>
      </c>
      <c r="O203" s="167">
        <f t="shared" si="133"/>
        <v>0</v>
      </c>
      <c r="P203" s="167">
        <f t="shared" si="133"/>
        <v>0</v>
      </c>
      <c r="Q203" s="167">
        <f t="shared" si="133"/>
        <v>250</v>
      </c>
      <c r="R203" s="167">
        <f t="shared" si="133"/>
        <v>0</v>
      </c>
      <c r="S203" s="167">
        <f t="shared" si="133"/>
        <v>250</v>
      </c>
      <c r="T203" s="167">
        <f t="shared" si="133"/>
        <v>0</v>
      </c>
      <c r="U203" s="167">
        <f t="shared" si="133"/>
        <v>0</v>
      </c>
      <c r="V203" s="167">
        <f t="shared" si="133"/>
        <v>0</v>
      </c>
      <c r="W203" s="167">
        <f t="shared" si="133"/>
        <v>0</v>
      </c>
      <c r="X203" s="167">
        <f t="shared" si="133"/>
        <v>250</v>
      </c>
      <c r="Y203" s="167">
        <f t="shared" si="133"/>
        <v>250</v>
      </c>
      <c r="Z203" s="167">
        <f t="shared" si="133"/>
        <v>0</v>
      </c>
      <c r="AA203" s="167">
        <f t="shared" si="133"/>
        <v>250</v>
      </c>
      <c r="AB203" s="167">
        <f t="shared" si="133"/>
        <v>0</v>
      </c>
      <c r="AC203" s="167">
        <f t="shared" si="133"/>
        <v>250</v>
      </c>
      <c r="AD203" s="167">
        <f t="shared" si="133"/>
        <v>0</v>
      </c>
      <c r="AE203" s="167">
        <f t="shared" si="133"/>
        <v>250</v>
      </c>
      <c r="AF203" s="167">
        <f t="shared" si="133"/>
        <v>0</v>
      </c>
      <c r="AG203" s="167">
        <f t="shared" si="133"/>
        <v>250</v>
      </c>
      <c r="AH203" s="167">
        <f t="shared" si="133"/>
        <v>0</v>
      </c>
      <c r="AI203" s="167">
        <f t="shared" si="133"/>
        <v>250</v>
      </c>
      <c r="AJ203" s="167">
        <f t="shared" si="133"/>
        <v>0</v>
      </c>
      <c r="AK203" s="167">
        <f t="shared" si="133"/>
        <v>250</v>
      </c>
      <c r="AL203" s="167">
        <f t="shared" si="133"/>
        <v>250</v>
      </c>
      <c r="AM203" s="167">
        <f t="shared" si="133"/>
        <v>0</v>
      </c>
      <c r="AN203" s="167">
        <f t="shared" si="133"/>
        <v>250</v>
      </c>
      <c r="AO203" s="167">
        <f t="shared" si="133"/>
        <v>0</v>
      </c>
      <c r="AP203" s="167">
        <f t="shared" si="133"/>
        <v>250</v>
      </c>
      <c r="AQ203" s="167">
        <f t="shared" si="133"/>
        <v>0</v>
      </c>
      <c r="AR203" s="167">
        <f t="shared" si="133"/>
        <v>250</v>
      </c>
      <c r="AS203" s="167">
        <f t="shared" si="133"/>
        <v>0</v>
      </c>
      <c r="AT203" s="167">
        <f t="shared" si="133"/>
        <v>250</v>
      </c>
      <c r="AU203" s="167">
        <f t="shared" si="133"/>
        <v>0</v>
      </c>
      <c r="AV203" s="167">
        <f t="shared" si="133"/>
        <v>250</v>
      </c>
      <c r="AW203" s="168"/>
    </row>
    <row r="204" spans="1:49" ht="52.5" hidden="1" customHeight="1" outlineLevel="7" x14ac:dyDescent="0.2">
      <c r="A204" s="170" t="s">
        <v>35</v>
      </c>
      <c r="B204" s="170" t="s">
        <v>145</v>
      </c>
      <c r="C204" s="170" t="s">
        <v>151</v>
      </c>
      <c r="D204" s="170" t="s">
        <v>8</v>
      </c>
      <c r="E204" s="171" t="s">
        <v>9</v>
      </c>
      <c r="F204" s="172">
        <v>250</v>
      </c>
      <c r="G204" s="172"/>
      <c r="H204" s="172">
        <f>SUM(F204:G204)</f>
        <v>250</v>
      </c>
      <c r="I204" s="172"/>
      <c r="J204" s="172"/>
      <c r="K204" s="172"/>
      <c r="L204" s="172">
        <f>SUM(H204:K204)</f>
        <v>250</v>
      </c>
      <c r="M204" s="172"/>
      <c r="N204" s="172">
        <f>SUM(L204:M204)</f>
        <v>250</v>
      </c>
      <c r="O204" s="172"/>
      <c r="P204" s="172"/>
      <c r="Q204" s="172">
        <f>SUM(N204:P204)</f>
        <v>250</v>
      </c>
      <c r="R204" s="172"/>
      <c r="S204" s="172">
        <f>SUM(Q204:R204)</f>
        <v>250</v>
      </c>
      <c r="T204" s="172"/>
      <c r="U204" s="172"/>
      <c r="V204" s="172"/>
      <c r="W204" s="172"/>
      <c r="X204" s="172">
        <f>SUM(S204:W204)</f>
        <v>250</v>
      </c>
      <c r="Y204" s="172">
        <v>250</v>
      </c>
      <c r="Z204" s="172"/>
      <c r="AA204" s="172">
        <f>SUM(Y204:Z204)</f>
        <v>250</v>
      </c>
      <c r="AB204" s="172"/>
      <c r="AC204" s="172">
        <f>SUM(AA204:AB204)</f>
        <v>250</v>
      </c>
      <c r="AD204" s="172"/>
      <c r="AE204" s="172">
        <f>SUM(AC204:AD204)</f>
        <v>250</v>
      </c>
      <c r="AF204" s="172"/>
      <c r="AG204" s="172">
        <f>SUM(AE204:AF204)</f>
        <v>250</v>
      </c>
      <c r="AH204" s="172"/>
      <c r="AI204" s="172">
        <f>SUM(AG204:AH204)</f>
        <v>250</v>
      </c>
      <c r="AJ204" s="172"/>
      <c r="AK204" s="172">
        <f>SUM(AI204:AJ204)</f>
        <v>250</v>
      </c>
      <c r="AL204" s="172">
        <v>250</v>
      </c>
      <c r="AM204" s="172"/>
      <c r="AN204" s="172">
        <f>SUM(AL204:AM204)</f>
        <v>250</v>
      </c>
      <c r="AO204" s="172"/>
      <c r="AP204" s="172">
        <f>SUM(AN204:AO204)</f>
        <v>250</v>
      </c>
      <c r="AQ204" s="172"/>
      <c r="AR204" s="172">
        <f>SUM(AP204:AQ204)</f>
        <v>250</v>
      </c>
      <c r="AS204" s="172"/>
      <c r="AT204" s="172">
        <f>SUM(AR204:AS204)</f>
        <v>250</v>
      </c>
      <c r="AU204" s="172"/>
      <c r="AV204" s="172">
        <f>SUM(AT204:AU204)</f>
        <v>250</v>
      </c>
      <c r="AW204" s="168"/>
    </row>
    <row r="205" spans="1:49" ht="47.25" hidden="1" outlineLevel="5" x14ac:dyDescent="0.2">
      <c r="A205" s="165" t="s">
        <v>35</v>
      </c>
      <c r="B205" s="165" t="s">
        <v>145</v>
      </c>
      <c r="C205" s="165" t="s">
        <v>151</v>
      </c>
      <c r="D205" s="165"/>
      <c r="E205" s="166" t="s">
        <v>571</v>
      </c>
      <c r="F205" s="167">
        <f t="shared" ref="F205:AV205" si="134">F206</f>
        <v>371.5</v>
      </c>
      <c r="G205" s="167">
        <f t="shared" si="134"/>
        <v>0</v>
      </c>
      <c r="H205" s="167">
        <f t="shared" si="134"/>
        <v>371.5</v>
      </c>
      <c r="I205" s="167">
        <f t="shared" si="134"/>
        <v>0</v>
      </c>
      <c r="J205" s="167">
        <f t="shared" si="134"/>
        <v>0</v>
      </c>
      <c r="K205" s="167">
        <f t="shared" si="134"/>
        <v>0</v>
      </c>
      <c r="L205" s="167">
        <f t="shared" si="134"/>
        <v>371.5</v>
      </c>
      <c r="M205" s="167">
        <f t="shared" si="134"/>
        <v>0</v>
      </c>
      <c r="N205" s="167">
        <f t="shared" si="134"/>
        <v>371.5</v>
      </c>
      <c r="O205" s="167">
        <f t="shared" si="134"/>
        <v>0</v>
      </c>
      <c r="P205" s="167">
        <f t="shared" si="134"/>
        <v>0</v>
      </c>
      <c r="Q205" s="167">
        <f t="shared" si="134"/>
        <v>371.5</v>
      </c>
      <c r="R205" s="167">
        <f t="shared" si="134"/>
        <v>0</v>
      </c>
      <c r="S205" s="167">
        <f t="shared" si="134"/>
        <v>371.5</v>
      </c>
      <c r="T205" s="167">
        <f t="shared" si="134"/>
        <v>0</v>
      </c>
      <c r="U205" s="167">
        <f t="shared" si="134"/>
        <v>0</v>
      </c>
      <c r="V205" s="167">
        <f t="shared" si="134"/>
        <v>0</v>
      </c>
      <c r="W205" s="167">
        <f t="shared" si="134"/>
        <v>0</v>
      </c>
      <c r="X205" s="167">
        <f t="shared" si="134"/>
        <v>371.5</v>
      </c>
      <c r="Y205" s="167">
        <f t="shared" si="134"/>
        <v>371.5</v>
      </c>
      <c r="Z205" s="167">
        <f t="shared" si="134"/>
        <v>0</v>
      </c>
      <c r="AA205" s="167">
        <f t="shared" si="134"/>
        <v>371.5</v>
      </c>
      <c r="AB205" s="167">
        <f t="shared" si="134"/>
        <v>0</v>
      </c>
      <c r="AC205" s="167">
        <f t="shared" si="134"/>
        <v>371.5</v>
      </c>
      <c r="AD205" s="167">
        <f t="shared" si="134"/>
        <v>0</v>
      </c>
      <c r="AE205" s="167">
        <f t="shared" si="134"/>
        <v>371.5</v>
      </c>
      <c r="AF205" s="167">
        <f t="shared" si="134"/>
        <v>0</v>
      </c>
      <c r="AG205" s="167">
        <f t="shared" si="134"/>
        <v>371.5</v>
      </c>
      <c r="AH205" s="167">
        <f t="shared" si="134"/>
        <v>0</v>
      </c>
      <c r="AI205" s="167">
        <f t="shared" si="134"/>
        <v>371.5</v>
      </c>
      <c r="AJ205" s="167">
        <f t="shared" si="134"/>
        <v>0</v>
      </c>
      <c r="AK205" s="167">
        <f t="shared" si="134"/>
        <v>371.5</v>
      </c>
      <c r="AL205" s="167">
        <f t="shared" si="134"/>
        <v>371.5</v>
      </c>
      <c r="AM205" s="167">
        <f t="shared" si="134"/>
        <v>0</v>
      </c>
      <c r="AN205" s="167">
        <f t="shared" si="134"/>
        <v>371.5</v>
      </c>
      <c r="AO205" s="167">
        <f t="shared" si="134"/>
        <v>0</v>
      </c>
      <c r="AP205" s="167">
        <f t="shared" si="134"/>
        <v>371.5</v>
      </c>
      <c r="AQ205" s="167">
        <f t="shared" si="134"/>
        <v>0</v>
      </c>
      <c r="AR205" s="167">
        <f t="shared" si="134"/>
        <v>371.5</v>
      </c>
      <c r="AS205" s="167">
        <f t="shared" si="134"/>
        <v>0</v>
      </c>
      <c r="AT205" s="167">
        <f t="shared" si="134"/>
        <v>371.5</v>
      </c>
      <c r="AU205" s="167">
        <f t="shared" si="134"/>
        <v>0</v>
      </c>
      <c r="AV205" s="167">
        <f t="shared" si="134"/>
        <v>371.5</v>
      </c>
      <c r="AW205" s="168"/>
    </row>
    <row r="206" spans="1:49" ht="47.25" hidden="1" outlineLevel="7" x14ac:dyDescent="0.2">
      <c r="A206" s="170" t="s">
        <v>35</v>
      </c>
      <c r="B206" s="170" t="s">
        <v>145</v>
      </c>
      <c r="C206" s="170" t="s">
        <v>151</v>
      </c>
      <c r="D206" s="170" t="s">
        <v>8</v>
      </c>
      <c r="E206" s="171" t="s">
        <v>9</v>
      </c>
      <c r="F206" s="172">
        <v>371.5</v>
      </c>
      <c r="G206" s="172"/>
      <c r="H206" s="172">
        <f>SUM(F206:G206)</f>
        <v>371.5</v>
      </c>
      <c r="I206" s="172"/>
      <c r="J206" s="172"/>
      <c r="K206" s="172"/>
      <c r="L206" s="172">
        <f>SUM(H206:K206)</f>
        <v>371.5</v>
      </c>
      <c r="M206" s="172"/>
      <c r="N206" s="172">
        <f>SUM(L206:M206)</f>
        <v>371.5</v>
      </c>
      <c r="O206" s="172"/>
      <c r="P206" s="172"/>
      <c r="Q206" s="172">
        <f>SUM(N206:P206)</f>
        <v>371.5</v>
      </c>
      <c r="R206" s="172"/>
      <c r="S206" s="172">
        <f>SUM(Q206:R206)</f>
        <v>371.5</v>
      </c>
      <c r="T206" s="172"/>
      <c r="U206" s="172"/>
      <c r="V206" s="172"/>
      <c r="W206" s="172"/>
      <c r="X206" s="172">
        <f>SUM(S206:W206)</f>
        <v>371.5</v>
      </c>
      <c r="Y206" s="172">
        <v>371.5</v>
      </c>
      <c r="Z206" s="172"/>
      <c r="AA206" s="172">
        <f>SUM(Y206:Z206)</f>
        <v>371.5</v>
      </c>
      <c r="AB206" s="172"/>
      <c r="AC206" s="172">
        <f>SUM(AA206:AB206)</f>
        <v>371.5</v>
      </c>
      <c r="AD206" s="172"/>
      <c r="AE206" s="172">
        <f>SUM(AC206:AD206)</f>
        <v>371.5</v>
      </c>
      <c r="AF206" s="172"/>
      <c r="AG206" s="172">
        <f>SUM(AE206:AF206)</f>
        <v>371.5</v>
      </c>
      <c r="AH206" s="172"/>
      <c r="AI206" s="172">
        <f>SUM(AG206:AH206)</f>
        <v>371.5</v>
      </c>
      <c r="AJ206" s="172"/>
      <c r="AK206" s="172">
        <f>SUM(AI206:AJ206)</f>
        <v>371.5</v>
      </c>
      <c r="AL206" s="172">
        <v>371.5</v>
      </c>
      <c r="AM206" s="172"/>
      <c r="AN206" s="172">
        <f>SUM(AL206:AM206)</f>
        <v>371.5</v>
      </c>
      <c r="AO206" s="172"/>
      <c r="AP206" s="172">
        <f>SUM(AN206:AO206)</f>
        <v>371.5</v>
      </c>
      <c r="AQ206" s="172"/>
      <c r="AR206" s="172">
        <f>SUM(AP206:AQ206)</f>
        <v>371.5</v>
      </c>
      <c r="AS206" s="172"/>
      <c r="AT206" s="172">
        <f>SUM(AR206:AS206)</f>
        <v>371.5</v>
      </c>
      <c r="AU206" s="172"/>
      <c r="AV206" s="172">
        <f>SUM(AT206:AU206)</f>
        <v>371.5</v>
      </c>
      <c r="AW206" s="168"/>
    </row>
    <row r="207" spans="1:49" ht="31.5" hidden="1" outlineLevel="7" x14ac:dyDescent="0.2">
      <c r="A207" s="165" t="s">
        <v>35</v>
      </c>
      <c r="B207" s="165" t="s">
        <v>145</v>
      </c>
      <c r="C207" s="173" t="s">
        <v>677</v>
      </c>
      <c r="D207" s="173"/>
      <c r="E207" s="174" t="s">
        <v>808</v>
      </c>
      <c r="F207" s="172"/>
      <c r="G207" s="172"/>
      <c r="H207" s="172"/>
      <c r="I207" s="167">
        <f t="shared" ref="I207:X207" si="135">I208</f>
        <v>0</v>
      </c>
      <c r="J207" s="167">
        <f t="shared" si="135"/>
        <v>5434.6276699999999</v>
      </c>
      <c r="K207" s="167">
        <f t="shared" si="135"/>
        <v>0</v>
      </c>
      <c r="L207" s="167">
        <f t="shared" si="135"/>
        <v>5434.6276699999999</v>
      </c>
      <c r="M207" s="167">
        <f t="shared" si="135"/>
        <v>0</v>
      </c>
      <c r="N207" s="167">
        <f t="shared" si="135"/>
        <v>5434.6276699999999</v>
      </c>
      <c r="O207" s="167">
        <f t="shared" si="135"/>
        <v>0</v>
      </c>
      <c r="P207" s="167">
        <f t="shared" si="135"/>
        <v>0</v>
      </c>
      <c r="Q207" s="167">
        <f t="shared" si="135"/>
        <v>5434.6276699999999</v>
      </c>
      <c r="R207" s="167">
        <f t="shared" si="135"/>
        <v>0</v>
      </c>
      <c r="S207" s="167">
        <f t="shared" si="135"/>
        <v>5434.6276699999999</v>
      </c>
      <c r="T207" s="167">
        <f t="shared" si="135"/>
        <v>0</v>
      </c>
      <c r="U207" s="167">
        <f t="shared" si="135"/>
        <v>0</v>
      </c>
      <c r="V207" s="167">
        <f t="shared" si="135"/>
        <v>0</v>
      </c>
      <c r="W207" s="167">
        <f t="shared" si="135"/>
        <v>0</v>
      </c>
      <c r="X207" s="167">
        <f t="shared" si="135"/>
        <v>5434.6276699999999</v>
      </c>
      <c r="Y207" s="172"/>
      <c r="Z207" s="172"/>
      <c r="AA207" s="172"/>
      <c r="AB207" s="172"/>
      <c r="AC207" s="172"/>
      <c r="AD207" s="167">
        <f t="shared" ref="AD207:AK207" si="136">AD208</f>
        <v>0</v>
      </c>
      <c r="AE207" s="167">
        <f t="shared" si="136"/>
        <v>0</v>
      </c>
      <c r="AF207" s="167">
        <f t="shared" si="136"/>
        <v>0</v>
      </c>
      <c r="AG207" s="167">
        <f t="shared" si="136"/>
        <v>0</v>
      </c>
      <c r="AH207" s="167">
        <f t="shared" si="136"/>
        <v>0</v>
      </c>
      <c r="AI207" s="167">
        <f t="shared" si="136"/>
        <v>0</v>
      </c>
      <c r="AJ207" s="167">
        <f t="shared" si="136"/>
        <v>0</v>
      </c>
      <c r="AK207" s="167">
        <f t="shared" si="136"/>
        <v>0</v>
      </c>
      <c r="AL207" s="172"/>
      <c r="AM207" s="172"/>
      <c r="AN207" s="172"/>
      <c r="AO207" s="172"/>
      <c r="AP207" s="172"/>
      <c r="AQ207" s="167">
        <f>AQ208</f>
        <v>0</v>
      </c>
      <c r="AR207" s="167">
        <f>AR208</f>
        <v>0</v>
      </c>
      <c r="AS207" s="167">
        <f>AS208</f>
        <v>0</v>
      </c>
      <c r="AT207" s="167">
        <f>AT208</f>
        <v>0</v>
      </c>
      <c r="AU207" s="167">
        <f t="shared" ref="AU207:AV207" si="137">AU208</f>
        <v>0</v>
      </c>
      <c r="AV207" s="167">
        <f t="shared" si="137"/>
        <v>0</v>
      </c>
      <c r="AW207" s="168"/>
    </row>
    <row r="208" spans="1:49" ht="31.5" hidden="1" outlineLevel="7" x14ac:dyDescent="0.2">
      <c r="A208" s="170" t="s">
        <v>35</v>
      </c>
      <c r="B208" s="170" t="s">
        <v>145</v>
      </c>
      <c r="C208" s="175" t="s">
        <v>677</v>
      </c>
      <c r="D208" s="175" t="s">
        <v>92</v>
      </c>
      <c r="E208" s="176" t="s">
        <v>584</v>
      </c>
      <c r="F208" s="172"/>
      <c r="G208" s="172"/>
      <c r="H208" s="172"/>
      <c r="I208" s="172"/>
      <c r="J208" s="172">
        <v>5434.6276699999999</v>
      </c>
      <c r="K208" s="172"/>
      <c r="L208" s="172">
        <f>SUM(H208:K208)</f>
        <v>5434.6276699999999</v>
      </c>
      <c r="M208" s="172"/>
      <c r="N208" s="172">
        <f>SUM(L208:M208)</f>
        <v>5434.6276699999999</v>
      </c>
      <c r="O208" s="172"/>
      <c r="P208" s="172"/>
      <c r="Q208" s="172">
        <f>SUM(N208:P208)</f>
        <v>5434.6276699999999</v>
      </c>
      <c r="R208" s="172"/>
      <c r="S208" s="172">
        <f>SUM(Q208:R208)</f>
        <v>5434.6276699999999</v>
      </c>
      <c r="T208" s="172"/>
      <c r="U208" s="172"/>
      <c r="V208" s="172"/>
      <c r="W208" s="172"/>
      <c r="X208" s="172">
        <f>SUM(S208:W208)</f>
        <v>5434.6276699999999</v>
      </c>
      <c r="Y208" s="172"/>
      <c r="Z208" s="172"/>
      <c r="AA208" s="172"/>
      <c r="AB208" s="172"/>
      <c r="AC208" s="172"/>
      <c r="AD208" s="172"/>
      <c r="AE208" s="172">
        <f>SUM(AC208:AD208)</f>
        <v>0</v>
      </c>
      <c r="AF208" s="172"/>
      <c r="AG208" s="172">
        <f>SUM(AE208:AF208)</f>
        <v>0</v>
      </c>
      <c r="AH208" s="172"/>
      <c r="AI208" s="172">
        <f>SUM(AG208:AH208)</f>
        <v>0</v>
      </c>
      <c r="AJ208" s="172"/>
      <c r="AK208" s="172">
        <f>SUM(AI208:AJ208)</f>
        <v>0</v>
      </c>
      <c r="AL208" s="172"/>
      <c r="AM208" s="172"/>
      <c r="AN208" s="172"/>
      <c r="AO208" s="172"/>
      <c r="AP208" s="172"/>
      <c r="AQ208" s="172"/>
      <c r="AR208" s="172">
        <f>SUM(AP208:AQ208)</f>
        <v>0</v>
      </c>
      <c r="AS208" s="172"/>
      <c r="AT208" s="172">
        <f>SUM(AR208:AS208)</f>
        <v>0</v>
      </c>
      <c r="AU208" s="172"/>
      <c r="AV208" s="172">
        <f>SUM(AT208:AU208)</f>
        <v>0</v>
      </c>
      <c r="AW208" s="168"/>
    </row>
    <row r="209" spans="1:49" ht="15.75" hidden="1" outlineLevel="7" x14ac:dyDescent="0.2">
      <c r="A209" s="170"/>
      <c r="B209" s="170"/>
      <c r="C209" s="170"/>
      <c r="D209" s="170"/>
      <c r="E209" s="171"/>
      <c r="F209" s="172"/>
      <c r="G209" s="172"/>
      <c r="H209" s="172"/>
      <c r="I209" s="172"/>
      <c r="J209" s="172"/>
      <c r="K209" s="172"/>
      <c r="L209" s="172"/>
      <c r="M209" s="172"/>
      <c r="N209" s="172"/>
      <c r="O209" s="172"/>
      <c r="P209" s="172"/>
      <c r="Q209" s="172"/>
      <c r="R209" s="172"/>
      <c r="S209" s="172"/>
      <c r="T209" s="172"/>
      <c r="U209" s="172"/>
      <c r="V209" s="172"/>
      <c r="W209" s="172"/>
      <c r="X209" s="172"/>
      <c r="Y209" s="172"/>
      <c r="Z209" s="172"/>
      <c r="AA209" s="172"/>
      <c r="AB209" s="172"/>
      <c r="AC209" s="172"/>
      <c r="AD209" s="172"/>
      <c r="AE209" s="172"/>
      <c r="AF209" s="172"/>
      <c r="AG209" s="172"/>
      <c r="AH209" s="172"/>
      <c r="AI209" s="172"/>
      <c r="AJ209" s="172"/>
      <c r="AK209" s="172"/>
      <c r="AL209" s="172"/>
      <c r="AM209" s="172"/>
      <c r="AN209" s="172"/>
      <c r="AO209" s="172"/>
      <c r="AP209" s="172"/>
      <c r="AQ209" s="172"/>
      <c r="AR209" s="172"/>
      <c r="AS209" s="172"/>
      <c r="AT209" s="172"/>
      <c r="AU209" s="172"/>
      <c r="AV209" s="172"/>
      <c r="AW209" s="168"/>
    </row>
    <row r="210" spans="1:49" ht="15.75" outlineLevel="7" x14ac:dyDescent="0.2">
      <c r="A210" s="165" t="s">
        <v>35</v>
      </c>
      <c r="B210" s="165" t="s">
        <v>558</v>
      </c>
      <c r="C210" s="170"/>
      <c r="D210" s="170"/>
      <c r="E210" s="8" t="s">
        <v>539</v>
      </c>
      <c r="F210" s="167">
        <f t="shared" ref="F210:AV210" si="138">F211+F234+F245+F251+F266</f>
        <v>268797.88399999996</v>
      </c>
      <c r="G210" s="167">
        <f t="shared" si="138"/>
        <v>1350</v>
      </c>
      <c r="H210" s="167">
        <f t="shared" si="138"/>
        <v>270147.88399999996</v>
      </c>
      <c r="I210" s="167">
        <f t="shared" si="138"/>
        <v>3.3000000000000002E-2</v>
      </c>
      <c r="J210" s="167">
        <f t="shared" si="138"/>
        <v>68176.168560000006</v>
      </c>
      <c r="K210" s="167">
        <f t="shared" si="138"/>
        <v>0</v>
      </c>
      <c r="L210" s="167">
        <f t="shared" si="138"/>
        <v>338324.08555999998</v>
      </c>
      <c r="M210" s="167">
        <f t="shared" si="138"/>
        <v>252.53336000000002</v>
      </c>
      <c r="N210" s="167">
        <f t="shared" si="138"/>
        <v>338576.61891999998</v>
      </c>
      <c r="O210" s="167">
        <f t="shared" si="138"/>
        <v>2.4329999999999998</v>
      </c>
      <c r="P210" s="167">
        <f t="shared" si="138"/>
        <v>0</v>
      </c>
      <c r="Q210" s="167">
        <f t="shared" si="138"/>
        <v>338579.05192</v>
      </c>
      <c r="R210" s="167">
        <f t="shared" si="138"/>
        <v>35</v>
      </c>
      <c r="S210" s="167">
        <f t="shared" si="138"/>
        <v>338614.05191999994</v>
      </c>
      <c r="T210" s="167">
        <f t="shared" si="138"/>
        <v>0</v>
      </c>
      <c r="U210" s="167">
        <f t="shared" si="138"/>
        <v>0</v>
      </c>
      <c r="V210" s="167">
        <f t="shared" si="138"/>
        <v>0</v>
      </c>
      <c r="W210" s="167">
        <f t="shared" si="138"/>
        <v>6500</v>
      </c>
      <c r="X210" s="167">
        <f t="shared" si="138"/>
        <v>345114.05191999994</v>
      </c>
      <c r="Y210" s="167">
        <f t="shared" si="138"/>
        <v>243754.3</v>
      </c>
      <c r="Z210" s="167">
        <f t="shared" si="138"/>
        <v>0</v>
      </c>
      <c r="AA210" s="167">
        <f t="shared" si="138"/>
        <v>243754.3</v>
      </c>
      <c r="AB210" s="167">
        <f t="shared" si="138"/>
        <v>0</v>
      </c>
      <c r="AC210" s="167">
        <f t="shared" si="138"/>
        <v>243754.3</v>
      </c>
      <c r="AD210" s="167">
        <f t="shared" si="138"/>
        <v>0</v>
      </c>
      <c r="AE210" s="167">
        <f t="shared" si="138"/>
        <v>243754.3</v>
      </c>
      <c r="AF210" s="167">
        <f t="shared" si="138"/>
        <v>3.3000000000000002E-2</v>
      </c>
      <c r="AG210" s="167">
        <f t="shared" si="138"/>
        <v>243754.33299999998</v>
      </c>
      <c r="AH210" s="167">
        <f t="shared" si="138"/>
        <v>3.3000000000000002E-2</v>
      </c>
      <c r="AI210" s="167">
        <f t="shared" si="138"/>
        <v>243754.36599999998</v>
      </c>
      <c r="AJ210" s="167">
        <f t="shared" si="138"/>
        <v>3.3000000000000002E-2</v>
      </c>
      <c r="AK210" s="167">
        <f t="shared" si="138"/>
        <v>243754.399</v>
      </c>
      <c r="AL210" s="167">
        <f t="shared" si="138"/>
        <v>235594</v>
      </c>
      <c r="AM210" s="167">
        <f t="shared" si="138"/>
        <v>0</v>
      </c>
      <c r="AN210" s="167">
        <f t="shared" si="138"/>
        <v>235594</v>
      </c>
      <c r="AO210" s="167">
        <f t="shared" si="138"/>
        <v>666.68100000000004</v>
      </c>
      <c r="AP210" s="167">
        <f t="shared" si="138"/>
        <v>236260.68100000001</v>
      </c>
      <c r="AQ210" s="167">
        <f t="shared" si="138"/>
        <v>3.3000000000000002E-2</v>
      </c>
      <c r="AR210" s="167">
        <f t="shared" si="138"/>
        <v>236260.71400000001</v>
      </c>
      <c r="AS210" s="167">
        <f t="shared" si="138"/>
        <v>3.3000000000000002E-2</v>
      </c>
      <c r="AT210" s="167">
        <f t="shared" si="138"/>
        <v>236260.747</v>
      </c>
      <c r="AU210" s="167">
        <f t="shared" si="138"/>
        <v>3.3000000000000002E-2</v>
      </c>
      <c r="AV210" s="167">
        <f t="shared" si="138"/>
        <v>236260.78</v>
      </c>
      <c r="AW210" s="168"/>
    </row>
    <row r="211" spans="1:49" ht="15.75" outlineLevel="1" collapsed="1" x14ac:dyDescent="0.2">
      <c r="A211" s="165" t="s">
        <v>35</v>
      </c>
      <c r="B211" s="165" t="s">
        <v>152</v>
      </c>
      <c r="C211" s="165"/>
      <c r="D211" s="165"/>
      <c r="E211" s="166" t="s">
        <v>153</v>
      </c>
      <c r="F211" s="167">
        <f t="shared" ref="F211:AV211" si="139">F212+F219+F227</f>
        <v>6565.9840000000004</v>
      </c>
      <c r="G211" s="167">
        <f t="shared" si="139"/>
        <v>1850</v>
      </c>
      <c r="H211" s="167">
        <f t="shared" si="139"/>
        <v>8415.9840000000004</v>
      </c>
      <c r="I211" s="167">
        <f t="shared" si="139"/>
        <v>3.3000000000000002E-2</v>
      </c>
      <c r="J211" s="167">
        <f t="shared" si="139"/>
        <v>0</v>
      </c>
      <c r="K211" s="167">
        <f t="shared" si="139"/>
        <v>0</v>
      </c>
      <c r="L211" s="167">
        <f t="shared" si="139"/>
        <v>8416.0169999999998</v>
      </c>
      <c r="M211" s="167">
        <f t="shared" si="139"/>
        <v>0</v>
      </c>
      <c r="N211" s="167">
        <f t="shared" si="139"/>
        <v>8416.0169999999998</v>
      </c>
      <c r="O211" s="167">
        <f t="shared" si="139"/>
        <v>2.4329999999999998</v>
      </c>
      <c r="P211" s="167">
        <f t="shared" si="139"/>
        <v>0</v>
      </c>
      <c r="Q211" s="167">
        <f t="shared" si="139"/>
        <v>8418.4500000000007</v>
      </c>
      <c r="R211" s="167">
        <f t="shared" si="139"/>
        <v>0</v>
      </c>
      <c r="S211" s="167">
        <f t="shared" si="139"/>
        <v>8418.4500000000007</v>
      </c>
      <c r="T211" s="167">
        <f t="shared" si="139"/>
        <v>0</v>
      </c>
      <c r="U211" s="167">
        <f t="shared" si="139"/>
        <v>0</v>
      </c>
      <c r="V211" s="167">
        <f t="shared" si="139"/>
        <v>0</v>
      </c>
      <c r="W211" s="167">
        <f t="shared" si="139"/>
        <v>0</v>
      </c>
      <c r="X211" s="167">
        <f t="shared" si="139"/>
        <v>8418.4500000000007</v>
      </c>
      <c r="Y211" s="167">
        <f t="shared" si="139"/>
        <v>6405.1</v>
      </c>
      <c r="Z211" s="167">
        <f t="shared" si="139"/>
        <v>600</v>
      </c>
      <c r="AA211" s="167">
        <f t="shared" si="139"/>
        <v>7005.1</v>
      </c>
      <c r="AB211" s="167">
        <f t="shared" si="139"/>
        <v>0</v>
      </c>
      <c r="AC211" s="167">
        <f t="shared" si="139"/>
        <v>7005.1</v>
      </c>
      <c r="AD211" s="167">
        <f t="shared" si="139"/>
        <v>0</v>
      </c>
      <c r="AE211" s="167">
        <f t="shared" si="139"/>
        <v>7005.1</v>
      </c>
      <c r="AF211" s="167">
        <f t="shared" si="139"/>
        <v>3.3000000000000002E-2</v>
      </c>
      <c r="AG211" s="167">
        <f t="shared" si="139"/>
        <v>7005.1329999999998</v>
      </c>
      <c r="AH211" s="167">
        <f t="shared" si="139"/>
        <v>3.3000000000000002E-2</v>
      </c>
      <c r="AI211" s="167">
        <f t="shared" si="139"/>
        <v>7005.1659999999993</v>
      </c>
      <c r="AJ211" s="167">
        <f t="shared" si="139"/>
        <v>3.3000000000000002E-2</v>
      </c>
      <c r="AK211" s="167">
        <f t="shared" si="139"/>
        <v>7005.1989999999996</v>
      </c>
      <c r="AL211" s="167">
        <f t="shared" si="139"/>
        <v>3205.1</v>
      </c>
      <c r="AM211" s="167">
        <f t="shared" si="139"/>
        <v>600</v>
      </c>
      <c r="AN211" s="167">
        <f t="shared" si="139"/>
        <v>3805.1</v>
      </c>
      <c r="AO211" s="167">
        <f t="shared" si="139"/>
        <v>666.68100000000004</v>
      </c>
      <c r="AP211" s="167">
        <f t="shared" si="139"/>
        <v>4471.7809999999999</v>
      </c>
      <c r="AQ211" s="167">
        <f t="shared" si="139"/>
        <v>3.3000000000000002E-2</v>
      </c>
      <c r="AR211" s="167">
        <f t="shared" si="139"/>
        <v>4471.8140000000003</v>
      </c>
      <c r="AS211" s="167">
        <f t="shared" si="139"/>
        <v>3.3000000000000002E-2</v>
      </c>
      <c r="AT211" s="167">
        <f t="shared" si="139"/>
        <v>4471.8469999999998</v>
      </c>
      <c r="AU211" s="167">
        <f t="shared" si="139"/>
        <v>3.3000000000000002E-2</v>
      </c>
      <c r="AV211" s="167">
        <f t="shared" si="139"/>
        <v>4471.88</v>
      </c>
      <c r="AW211" s="168"/>
    </row>
    <row r="212" spans="1:49" ht="47.25" hidden="1" outlineLevel="2" x14ac:dyDescent="0.2">
      <c r="A212" s="165" t="s">
        <v>35</v>
      </c>
      <c r="B212" s="165" t="s">
        <v>152</v>
      </c>
      <c r="C212" s="165" t="s">
        <v>76</v>
      </c>
      <c r="D212" s="165"/>
      <c r="E212" s="166" t="s">
        <v>77</v>
      </c>
      <c r="F212" s="167">
        <f t="shared" ref="F212:U213" si="140">F213</f>
        <v>2526.5</v>
      </c>
      <c r="G212" s="167">
        <f t="shared" si="140"/>
        <v>0</v>
      </c>
      <c r="H212" s="167">
        <f t="shared" si="140"/>
        <v>2526.5</v>
      </c>
      <c r="I212" s="167">
        <f t="shared" si="140"/>
        <v>0</v>
      </c>
      <c r="J212" s="167">
        <f t="shared" si="140"/>
        <v>0</v>
      </c>
      <c r="K212" s="167">
        <f t="shared" si="140"/>
        <v>0</v>
      </c>
      <c r="L212" s="167">
        <f t="shared" si="140"/>
        <v>2526.5</v>
      </c>
      <c r="M212" s="167">
        <f t="shared" si="140"/>
        <v>0</v>
      </c>
      <c r="N212" s="167">
        <f t="shared" si="140"/>
        <v>2526.5</v>
      </c>
      <c r="O212" s="167">
        <f t="shared" si="140"/>
        <v>2.4</v>
      </c>
      <c r="P212" s="167">
        <f t="shared" si="140"/>
        <v>0</v>
      </c>
      <c r="Q212" s="167">
        <f t="shared" si="140"/>
        <v>2528.8999999999996</v>
      </c>
      <c r="R212" s="167">
        <f t="shared" si="140"/>
        <v>0</v>
      </c>
      <c r="S212" s="167">
        <f t="shared" si="140"/>
        <v>2528.8999999999996</v>
      </c>
      <c r="T212" s="167">
        <f t="shared" si="140"/>
        <v>0</v>
      </c>
      <c r="U212" s="167">
        <f t="shared" si="140"/>
        <v>0</v>
      </c>
      <c r="V212" s="167">
        <f t="shared" ref="V212:AK213" si="141">V213</f>
        <v>0</v>
      </c>
      <c r="W212" s="167">
        <f t="shared" si="141"/>
        <v>0</v>
      </c>
      <c r="X212" s="167">
        <f t="shared" si="141"/>
        <v>2528.8999999999996</v>
      </c>
      <c r="Y212" s="167">
        <f t="shared" si="141"/>
        <v>2530.1</v>
      </c>
      <c r="Z212" s="167">
        <f t="shared" si="141"/>
        <v>0</v>
      </c>
      <c r="AA212" s="167">
        <f t="shared" si="141"/>
        <v>2530.1</v>
      </c>
      <c r="AB212" s="167">
        <f t="shared" si="141"/>
        <v>0</v>
      </c>
      <c r="AC212" s="167">
        <f t="shared" si="141"/>
        <v>2530.1</v>
      </c>
      <c r="AD212" s="167">
        <f t="shared" si="141"/>
        <v>0</v>
      </c>
      <c r="AE212" s="167">
        <f t="shared" si="141"/>
        <v>2530.1</v>
      </c>
      <c r="AF212" s="167">
        <f t="shared" si="141"/>
        <v>0</v>
      </c>
      <c r="AG212" s="167">
        <f t="shared" si="141"/>
        <v>2530.1</v>
      </c>
      <c r="AH212" s="167">
        <f t="shared" si="141"/>
        <v>0</v>
      </c>
      <c r="AI212" s="167">
        <f t="shared" si="141"/>
        <v>2530.1</v>
      </c>
      <c r="AJ212" s="167">
        <f t="shared" si="141"/>
        <v>0</v>
      </c>
      <c r="AK212" s="167">
        <f t="shared" si="141"/>
        <v>2530.1</v>
      </c>
      <c r="AL212" s="167">
        <f t="shared" ref="AL212:AV213" si="142">AL213</f>
        <v>2530.1</v>
      </c>
      <c r="AM212" s="167">
        <f t="shared" si="142"/>
        <v>0</v>
      </c>
      <c r="AN212" s="167">
        <f t="shared" si="142"/>
        <v>2530.1</v>
      </c>
      <c r="AO212" s="167">
        <f t="shared" si="142"/>
        <v>0</v>
      </c>
      <c r="AP212" s="167">
        <f t="shared" si="142"/>
        <v>2530.1</v>
      </c>
      <c r="AQ212" s="167">
        <f t="shared" si="142"/>
        <v>0</v>
      </c>
      <c r="AR212" s="167">
        <f t="shared" si="142"/>
        <v>2530.1</v>
      </c>
      <c r="AS212" s="167">
        <f t="shared" si="142"/>
        <v>0</v>
      </c>
      <c r="AT212" s="167">
        <f t="shared" si="142"/>
        <v>2530.1</v>
      </c>
      <c r="AU212" s="167">
        <f t="shared" si="142"/>
        <v>0</v>
      </c>
      <c r="AV212" s="167">
        <f t="shared" si="142"/>
        <v>2530.1</v>
      </c>
      <c r="AW212" s="168"/>
    </row>
    <row r="213" spans="1:49" ht="31.5" hidden="1" outlineLevel="3" x14ac:dyDescent="0.2">
      <c r="A213" s="165" t="s">
        <v>35</v>
      </c>
      <c r="B213" s="165" t="s">
        <v>152</v>
      </c>
      <c r="C213" s="165" t="s">
        <v>78</v>
      </c>
      <c r="D213" s="165"/>
      <c r="E213" s="166" t="s">
        <v>79</v>
      </c>
      <c r="F213" s="167">
        <f t="shared" si="140"/>
        <v>2526.5</v>
      </c>
      <c r="G213" s="167">
        <f t="shared" si="140"/>
        <v>0</v>
      </c>
      <c r="H213" s="167">
        <f t="shared" si="140"/>
        <v>2526.5</v>
      </c>
      <c r="I213" s="167">
        <f t="shared" si="140"/>
        <v>0</v>
      </c>
      <c r="J213" s="167">
        <f t="shared" si="140"/>
        <v>0</v>
      </c>
      <c r="K213" s="167">
        <f t="shared" si="140"/>
        <v>0</v>
      </c>
      <c r="L213" s="167">
        <f t="shared" si="140"/>
        <v>2526.5</v>
      </c>
      <c r="M213" s="167">
        <f t="shared" si="140"/>
        <v>0</v>
      </c>
      <c r="N213" s="167">
        <f t="shared" si="140"/>
        <v>2526.5</v>
      </c>
      <c r="O213" s="167">
        <f t="shared" si="140"/>
        <v>2.4</v>
      </c>
      <c r="P213" s="167">
        <f t="shared" si="140"/>
        <v>0</v>
      </c>
      <c r="Q213" s="167">
        <f t="shared" si="140"/>
        <v>2528.8999999999996</v>
      </c>
      <c r="R213" s="167">
        <f t="shared" si="140"/>
        <v>0</v>
      </c>
      <c r="S213" s="167">
        <f t="shared" si="140"/>
        <v>2528.8999999999996</v>
      </c>
      <c r="T213" s="167">
        <f t="shared" si="140"/>
        <v>0</v>
      </c>
      <c r="U213" s="167">
        <f t="shared" si="140"/>
        <v>0</v>
      </c>
      <c r="V213" s="167">
        <f t="shared" si="141"/>
        <v>0</v>
      </c>
      <c r="W213" s="167">
        <f t="shared" si="141"/>
        <v>0</v>
      </c>
      <c r="X213" s="167">
        <f t="shared" si="141"/>
        <v>2528.8999999999996</v>
      </c>
      <c r="Y213" s="167">
        <f t="shared" si="141"/>
        <v>2530.1</v>
      </c>
      <c r="Z213" s="167">
        <f t="shared" si="141"/>
        <v>0</v>
      </c>
      <c r="AA213" s="167">
        <f t="shared" si="141"/>
        <v>2530.1</v>
      </c>
      <c r="AB213" s="167">
        <f t="shared" si="141"/>
        <v>0</v>
      </c>
      <c r="AC213" s="167">
        <f t="shared" si="141"/>
        <v>2530.1</v>
      </c>
      <c r="AD213" s="167">
        <f t="shared" si="141"/>
        <v>0</v>
      </c>
      <c r="AE213" s="167">
        <f t="shared" si="141"/>
        <v>2530.1</v>
      </c>
      <c r="AF213" s="167">
        <f t="shared" si="141"/>
        <v>0</v>
      </c>
      <c r="AG213" s="167">
        <f t="shared" si="141"/>
        <v>2530.1</v>
      </c>
      <c r="AH213" s="167">
        <f t="shared" si="141"/>
        <v>0</v>
      </c>
      <c r="AI213" s="167">
        <f t="shared" si="141"/>
        <v>2530.1</v>
      </c>
      <c r="AJ213" s="167">
        <f t="shared" si="141"/>
        <v>0</v>
      </c>
      <c r="AK213" s="167">
        <f t="shared" si="141"/>
        <v>2530.1</v>
      </c>
      <c r="AL213" s="167">
        <f t="shared" si="142"/>
        <v>2530.1</v>
      </c>
      <c r="AM213" s="167">
        <f t="shared" si="142"/>
        <v>0</v>
      </c>
      <c r="AN213" s="167">
        <f t="shared" si="142"/>
        <v>2530.1</v>
      </c>
      <c r="AO213" s="167">
        <f t="shared" si="142"/>
        <v>0</v>
      </c>
      <c r="AP213" s="167">
        <f t="shared" si="142"/>
        <v>2530.1</v>
      </c>
      <c r="AQ213" s="167">
        <f t="shared" si="142"/>
        <v>0</v>
      </c>
      <c r="AR213" s="167">
        <f t="shared" si="142"/>
        <v>2530.1</v>
      </c>
      <c r="AS213" s="167">
        <f t="shared" si="142"/>
        <v>0</v>
      </c>
      <c r="AT213" s="167">
        <f t="shared" si="142"/>
        <v>2530.1</v>
      </c>
      <c r="AU213" s="167">
        <f t="shared" si="142"/>
        <v>0</v>
      </c>
      <c r="AV213" s="167">
        <f t="shared" si="142"/>
        <v>2530.1</v>
      </c>
      <c r="AW213" s="168"/>
    </row>
    <row r="214" spans="1:49" ht="31.5" hidden="1" outlineLevel="4" x14ac:dyDescent="0.2">
      <c r="A214" s="165" t="s">
        <v>35</v>
      </c>
      <c r="B214" s="165" t="s">
        <v>152</v>
      </c>
      <c r="C214" s="165" t="s">
        <v>147</v>
      </c>
      <c r="D214" s="165"/>
      <c r="E214" s="166" t="s">
        <v>148</v>
      </c>
      <c r="F214" s="167">
        <f t="shared" ref="F214:AV214" si="143">F215+F217</f>
        <v>2526.5</v>
      </c>
      <c r="G214" s="167">
        <f t="shared" si="143"/>
        <v>0</v>
      </c>
      <c r="H214" s="167">
        <f t="shared" si="143"/>
        <v>2526.5</v>
      </c>
      <c r="I214" s="167">
        <f t="shared" si="143"/>
        <v>0</v>
      </c>
      <c r="J214" s="167">
        <f t="shared" si="143"/>
        <v>0</v>
      </c>
      <c r="K214" s="167">
        <f t="shared" si="143"/>
        <v>0</v>
      </c>
      <c r="L214" s="167">
        <f t="shared" si="143"/>
        <v>2526.5</v>
      </c>
      <c r="M214" s="167">
        <f t="shared" si="143"/>
        <v>0</v>
      </c>
      <c r="N214" s="167">
        <f t="shared" si="143"/>
        <v>2526.5</v>
      </c>
      <c r="O214" s="167">
        <f t="shared" si="143"/>
        <v>2.4</v>
      </c>
      <c r="P214" s="167">
        <f t="shared" si="143"/>
        <v>0</v>
      </c>
      <c r="Q214" s="167">
        <f t="shared" si="143"/>
        <v>2528.8999999999996</v>
      </c>
      <c r="R214" s="167">
        <f t="shared" si="143"/>
        <v>0</v>
      </c>
      <c r="S214" s="167">
        <f t="shared" si="143"/>
        <v>2528.8999999999996</v>
      </c>
      <c r="T214" s="167">
        <f t="shared" si="143"/>
        <v>0</v>
      </c>
      <c r="U214" s="167">
        <f t="shared" si="143"/>
        <v>0</v>
      </c>
      <c r="V214" s="167">
        <f t="shared" si="143"/>
        <v>0</v>
      </c>
      <c r="W214" s="167">
        <f t="shared" si="143"/>
        <v>0</v>
      </c>
      <c r="X214" s="167">
        <f t="shared" si="143"/>
        <v>2528.8999999999996</v>
      </c>
      <c r="Y214" s="167">
        <f t="shared" si="143"/>
        <v>2530.1</v>
      </c>
      <c r="Z214" s="167">
        <f t="shared" si="143"/>
        <v>0</v>
      </c>
      <c r="AA214" s="167">
        <f t="shared" si="143"/>
        <v>2530.1</v>
      </c>
      <c r="AB214" s="167">
        <f t="shared" si="143"/>
        <v>0</v>
      </c>
      <c r="AC214" s="167">
        <f t="shared" si="143"/>
        <v>2530.1</v>
      </c>
      <c r="AD214" s="167">
        <f t="shared" si="143"/>
        <v>0</v>
      </c>
      <c r="AE214" s="167">
        <f t="shared" si="143"/>
        <v>2530.1</v>
      </c>
      <c r="AF214" s="167">
        <f t="shared" si="143"/>
        <v>0</v>
      </c>
      <c r="AG214" s="167">
        <f t="shared" si="143"/>
        <v>2530.1</v>
      </c>
      <c r="AH214" s="167">
        <f t="shared" si="143"/>
        <v>0</v>
      </c>
      <c r="AI214" s="167">
        <f t="shared" si="143"/>
        <v>2530.1</v>
      </c>
      <c r="AJ214" s="167">
        <f t="shared" si="143"/>
        <v>0</v>
      </c>
      <c r="AK214" s="167">
        <f t="shared" si="143"/>
        <v>2530.1</v>
      </c>
      <c r="AL214" s="167">
        <f t="shared" si="143"/>
        <v>2530.1</v>
      </c>
      <c r="AM214" s="167">
        <f t="shared" si="143"/>
        <v>0</v>
      </c>
      <c r="AN214" s="167">
        <f t="shared" si="143"/>
        <v>2530.1</v>
      </c>
      <c r="AO214" s="167">
        <f t="shared" si="143"/>
        <v>0</v>
      </c>
      <c r="AP214" s="167">
        <f t="shared" si="143"/>
        <v>2530.1</v>
      </c>
      <c r="AQ214" s="167">
        <f t="shared" si="143"/>
        <v>0</v>
      </c>
      <c r="AR214" s="167">
        <f t="shared" si="143"/>
        <v>2530.1</v>
      </c>
      <c r="AS214" s="167">
        <f t="shared" si="143"/>
        <v>0</v>
      </c>
      <c r="AT214" s="167">
        <f t="shared" si="143"/>
        <v>2530.1</v>
      </c>
      <c r="AU214" s="167">
        <f t="shared" si="143"/>
        <v>0</v>
      </c>
      <c r="AV214" s="167">
        <f t="shared" si="143"/>
        <v>2530.1</v>
      </c>
      <c r="AW214" s="168"/>
    </row>
    <row r="215" spans="1:49" ht="31.5" hidden="1" outlineLevel="5" x14ac:dyDescent="0.2">
      <c r="A215" s="165" t="s">
        <v>35</v>
      </c>
      <c r="B215" s="165" t="s">
        <v>152</v>
      </c>
      <c r="C215" s="165" t="s">
        <v>154</v>
      </c>
      <c r="D215" s="165"/>
      <c r="E215" s="166" t="s">
        <v>155</v>
      </c>
      <c r="F215" s="167">
        <f t="shared" ref="F215:AV215" si="144">F216</f>
        <v>2399.6999999999998</v>
      </c>
      <c r="G215" s="167">
        <f t="shared" si="144"/>
        <v>0</v>
      </c>
      <c r="H215" s="167">
        <f t="shared" si="144"/>
        <v>2399.6999999999998</v>
      </c>
      <c r="I215" s="167">
        <f t="shared" si="144"/>
        <v>0</v>
      </c>
      <c r="J215" s="167">
        <f t="shared" si="144"/>
        <v>0</v>
      </c>
      <c r="K215" s="167">
        <f t="shared" si="144"/>
        <v>0</v>
      </c>
      <c r="L215" s="167">
        <f t="shared" si="144"/>
        <v>2399.6999999999998</v>
      </c>
      <c r="M215" s="167">
        <f t="shared" si="144"/>
        <v>0</v>
      </c>
      <c r="N215" s="167">
        <f t="shared" si="144"/>
        <v>2399.6999999999998</v>
      </c>
      <c r="O215" s="167">
        <f t="shared" si="144"/>
        <v>0</v>
      </c>
      <c r="P215" s="167">
        <f t="shared" si="144"/>
        <v>0</v>
      </c>
      <c r="Q215" s="167">
        <f t="shared" si="144"/>
        <v>2399.6999999999998</v>
      </c>
      <c r="R215" s="167">
        <f t="shared" si="144"/>
        <v>0</v>
      </c>
      <c r="S215" s="167">
        <f t="shared" si="144"/>
        <v>2399.6999999999998</v>
      </c>
      <c r="T215" s="167">
        <f t="shared" si="144"/>
        <v>0</v>
      </c>
      <c r="U215" s="167">
        <f t="shared" si="144"/>
        <v>0</v>
      </c>
      <c r="V215" s="167">
        <f t="shared" si="144"/>
        <v>0</v>
      </c>
      <c r="W215" s="167">
        <f t="shared" si="144"/>
        <v>0</v>
      </c>
      <c r="X215" s="167">
        <f t="shared" si="144"/>
        <v>2399.6999999999998</v>
      </c>
      <c r="Y215" s="167">
        <f t="shared" si="144"/>
        <v>2399.6999999999998</v>
      </c>
      <c r="Z215" s="167">
        <f t="shared" si="144"/>
        <v>0</v>
      </c>
      <c r="AA215" s="167">
        <f t="shared" si="144"/>
        <v>2399.6999999999998</v>
      </c>
      <c r="AB215" s="167">
        <f t="shared" si="144"/>
        <v>0</v>
      </c>
      <c r="AC215" s="167">
        <f t="shared" si="144"/>
        <v>2399.6999999999998</v>
      </c>
      <c r="AD215" s="167">
        <f t="shared" si="144"/>
        <v>0</v>
      </c>
      <c r="AE215" s="167">
        <f t="shared" si="144"/>
        <v>2399.6999999999998</v>
      </c>
      <c r="AF215" s="167">
        <f t="shared" si="144"/>
        <v>0</v>
      </c>
      <c r="AG215" s="167">
        <f t="shared" si="144"/>
        <v>2399.6999999999998</v>
      </c>
      <c r="AH215" s="167">
        <f t="shared" si="144"/>
        <v>0</v>
      </c>
      <c r="AI215" s="167">
        <f t="shared" si="144"/>
        <v>2399.6999999999998</v>
      </c>
      <c r="AJ215" s="167">
        <f t="shared" si="144"/>
        <v>0</v>
      </c>
      <c r="AK215" s="167">
        <f t="shared" si="144"/>
        <v>2399.6999999999998</v>
      </c>
      <c r="AL215" s="167">
        <f t="shared" si="144"/>
        <v>2399.6999999999998</v>
      </c>
      <c r="AM215" s="167">
        <f t="shared" si="144"/>
        <v>0</v>
      </c>
      <c r="AN215" s="167">
        <f t="shared" si="144"/>
        <v>2399.6999999999998</v>
      </c>
      <c r="AO215" s="167">
        <f t="shared" si="144"/>
        <v>0</v>
      </c>
      <c r="AP215" s="167">
        <f t="shared" si="144"/>
        <v>2399.6999999999998</v>
      </c>
      <c r="AQ215" s="167">
        <f t="shared" si="144"/>
        <v>0</v>
      </c>
      <c r="AR215" s="167">
        <f t="shared" si="144"/>
        <v>2399.6999999999998</v>
      </c>
      <c r="AS215" s="167">
        <f t="shared" si="144"/>
        <v>0</v>
      </c>
      <c r="AT215" s="167">
        <f t="shared" si="144"/>
        <v>2399.6999999999998</v>
      </c>
      <c r="AU215" s="167">
        <f t="shared" si="144"/>
        <v>0</v>
      </c>
      <c r="AV215" s="167">
        <f t="shared" si="144"/>
        <v>2399.6999999999998</v>
      </c>
      <c r="AW215" s="168"/>
    </row>
    <row r="216" spans="1:49" ht="31.5" hidden="1" outlineLevel="7" x14ac:dyDescent="0.2">
      <c r="A216" s="170" t="s">
        <v>35</v>
      </c>
      <c r="B216" s="170" t="s">
        <v>152</v>
      </c>
      <c r="C216" s="170" t="s">
        <v>154</v>
      </c>
      <c r="D216" s="170" t="s">
        <v>92</v>
      </c>
      <c r="E216" s="171" t="s">
        <v>93</v>
      </c>
      <c r="F216" s="172">
        <v>2399.6999999999998</v>
      </c>
      <c r="G216" s="172"/>
      <c r="H216" s="172">
        <f>SUM(F216:G216)</f>
        <v>2399.6999999999998</v>
      </c>
      <c r="I216" s="172"/>
      <c r="J216" s="172"/>
      <c r="K216" s="172"/>
      <c r="L216" s="172">
        <f>SUM(H216:K216)</f>
        <v>2399.6999999999998</v>
      </c>
      <c r="M216" s="172"/>
      <c r="N216" s="172">
        <f>SUM(L216:M216)</f>
        <v>2399.6999999999998</v>
      </c>
      <c r="O216" s="172"/>
      <c r="P216" s="172"/>
      <c r="Q216" s="172">
        <f>SUM(N216:P216)</f>
        <v>2399.6999999999998</v>
      </c>
      <c r="R216" s="172"/>
      <c r="S216" s="172">
        <f>SUM(Q216:R216)</f>
        <v>2399.6999999999998</v>
      </c>
      <c r="T216" s="172"/>
      <c r="U216" s="172"/>
      <c r="V216" s="172"/>
      <c r="W216" s="172"/>
      <c r="X216" s="172">
        <f>SUM(S216:W216)</f>
        <v>2399.6999999999998</v>
      </c>
      <c r="Y216" s="172">
        <v>2399.6999999999998</v>
      </c>
      <c r="Z216" s="172"/>
      <c r="AA216" s="172">
        <f>SUM(Y216:Z216)</f>
        <v>2399.6999999999998</v>
      </c>
      <c r="AB216" s="172"/>
      <c r="AC216" s="172">
        <f>SUM(AA216:AB216)</f>
        <v>2399.6999999999998</v>
      </c>
      <c r="AD216" s="172"/>
      <c r="AE216" s="172">
        <f>SUM(AC216:AD216)</f>
        <v>2399.6999999999998</v>
      </c>
      <c r="AF216" s="172"/>
      <c r="AG216" s="172">
        <f>SUM(AE216:AF216)</f>
        <v>2399.6999999999998</v>
      </c>
      <c r="AH216" s="172"/>
      <c r="AI216" s="172">
        <f>SUM(AG216:AH216)</f>
        <v>2399.6999999999998</v>
      </c>
      <c r="AJ216" s="172"/>
      <c r="AK216" s="172">
        <f>SUM(AI216:AJ216)</f>
        <v>2399.6999999999998</v>
      </c>
      <c r="AL216" s="172">
        <v>2399.6999999999998</v>
      </c>
      <c r="AM216" s="172"/>
      <c r="AN216" s="172">
        <f>SUM(AL216:AM216)</f>
        <v>2399.6999999999998</v>
      </c>
      <c r="AO216" s="172"/>
      <c r="AP216" s="172">
        <f>SUM(AN216:AO216)</f>
        <v>2399.6999999999998</v>
      </c>
      <c r="AQ216" s="172"/>
      <c r="AR216" s="172">
        <f>SUM(AP216:AQ216)</f>
        <v>2399.6999999999998</v>
      </c>
      <c r="AS216" s="172"/>
      <c r="AT216" s="172">
        <f>SUM(AR216:AS216)</f>
        <v>2399.6999999999998</v>
      </c>
      <c r="AU216" s="172"/>
      <c r="AV216" s="172">
        <f>SUM(AT216:AU216)</f>
        <v>2399.6999999999998</v>
      </c>
      <c r="AW216" s="168"/>
    </row>
    <row r="217" spans="1:49" ht="47.25" hidden="1" outlineLevel="5" x14ac:dyDescent="0.2">
      <c r="A217" s="165" t="s">
        <v>35</v>
      </c>
      <c r="B217" s="165" t="s">
        <v>152</v>
      </c>
      <c r="C217" s="165" t="s">
        <v>156</v>
      </c>
      <c r="D217" s="165"/>
      <c r="E217" s="166" t="s">
        <v>157</v>
      </c>
      <c r="F217" s="167">
        <f t="shared" ref="F217:AV217" si="145">F218</f>
        <v>126.8</v>
      </c>
      <c r="G217" s="167">
        <f t="shared" si="145"/>
        <v>0</v>
      </c>
      <c r="H217" s="167">
        <f t="shared" si="145"/>
        <v>126.8</v>
      </c>
      <c r="I217" s="167">
        <f t="shared" si="145"/>
        <v>0</v>
      </c>
      <c r="J217" s="167">
        <f t="shared" si="145"/>
        <v>0</v>
      </c>
      <c r="K217" s="167">
        <f t="shared" si="145"/>
        <v>0</v>
      </c>
      <c r="L217" s="167">
        <f t="shared" si="145"/>
        <v>126.8</v>
      </c>
      <c r="M217" s="167">
        <f t="shared" si="145"/>
        <v>0</v>
      </c>
      <c r="N217" s="167">
        <f t="shared" si="145"/>
        <v>126.8</v>
      </c>
      <c r="O217" s="167">
        <f t="shared" si="145"/>
        <v>2.4</v>
      </c>
      <c r="P217" s="167">
        <f t="shared" si="145"/>
        <v>0</v>
      </c>
      <c r="Q217" s="167">
        <f t="shared" si="145"/>
        <v>129.19999999999999</v>
      </c>
      <c r="R217" s="167">
        <f t="shared" si="145"/>
        <v>0</v>
      </c>
      <c r="S217" s="167">
        <f t="shared" si="145"/>
        <v>129.19999999999999</v>
      </c>
      <c r="T217" s="167">
        <f t="shared" si="145"/>
        <v>0</v>
      </c>
      <c r="U217" s="167">
        <f t="shared" si="145"/>
        <v>0</v>
      </c>
      <c r="V217" s="167">
        <f t="shared" si="145"/>
        <v>0</v>
      </c>
      <c r="W217" s="167">
        <f t="shared" si="145"/>
        <v>0</v>
      </c>
      <c r="X217" s="167">
        <f t="shared" si="145"/>
        <v>129.19999999999999</v>
      </c>
      <c r="Y217" s="167">
        <f t="shared" si="145"/>
        <v>130.4</v>
      </c>
      <c r="Z217" s="167">
        <f t="shared" si="145"/>
        <v>0</v>
      </c>
      <c r="AA217" s="167">
        <f t="shared" si="145"/>
        <v>130.4</v>
      </c>
      <c r="AB217" s="167">
        <f t="shared" si="145"/>
        <v>0</v>
      </c>
      <c r="AC217" s="167">
        <f t="shared" si="145"/>
        <v>130.4</v>
      </c>
      <c r="AD217" s="167">
        <f t="shared" si="145"/>
        <v>0</v>
      </c>
      <c r="AE217" s="167">
        <f t="shared" si="145"/>
        <v>130.4</v>
      </c>
      <c r="AF217" s="167">
        <f t="shared" si="145"/>
        <v>0</v>
      </c>
      <c r="AG217" s="167">
        <f t="shared" si="145"/>
        <v>130.4</v>
      </c>
      <c r="AH217" s="167">
        <f t="shared" si="145"/>
        <v>0</v>
      </c>
      <c r="AI217" s="167">
        <f t="shared" si="145"/>
        <v>130.4</v>
      </c>
      <c r="AJ217" s="167">
        <f t="shared" si="145"/>
        <v>0</v>
      </c>
      <c r="AK217" s="167">
        <f t="shared" si="145"/>
        <v>130.4</v>
      </c>
      <c r="AL217" s="167">
        <f t="shared" si="145"/>
        <v>130.4</v>
      </c>
      <c r="AM217" s="167">
        <f t="shared" si="145"/>
        <v>0</v>
      </c>
      <c r="AN217" s="167">
        <f t="shared" si="145"/>
        <v>130.4</v>
      </c>
      <c r="AO217" s="167">
        <f t="shared" si="145"/>
        <v>0</v>
      </c>
      <c r="AP217" s="167">
        <f t="shared" si="145"/>
        <v>130.4</v>
      </c>
      <c r="AQ217" s="167">
        <f t="shared" si="145"/>
        <v>0</v>
      </c>
      <c r="AR217" s="167">
        <f t="shared" si="145"/>
        <v>130.4</v>
      </c>
      <c r="AS217" s="167">
        <f t="shared" si="145"/>
        <v>0</v>
      </c>
      <c r="AT217" s="167">
        <f t="shared" si="145"/>
        <v>130.4</v>
      </c>
      <c r="AU217" s="167">
        <f t="shared" si="145"/>
        <v>0</v>
      </c>
      <c r="AV217" s="167">
        <f t="shared" si="145"/>
        <v>130.4</v>
      </c>
      <c r="AW217" s="168"/>
    </row>
    <row r="218" spans="1:49" ht="31.5" hidden="1" outlineLevel="7" x14ac:dyDescent="0.2">
      <c r="A218" s="170" t="s">
        <v>35</v>
      </c>
      <c r="B218" s="170" t="s">
        <v>152</v>
      </c>
      <c r="C218" s="170" t="s">
        <v>156</v>
      </c>
      <c r="D218" s="170" t="s">
        <v>92</v>
      </c>
      <c r="E218" s="171" t="s">
        <v>93</v>
      </c>
      <c r="F218" s="172">
        <v>126.8</v>
      </c>
      <c r="G218" s="172"/>
      <c r="H218" s="172">
        <f>SUM(F218:G218)</f>
        <v>126.8</v>
      </c>
      <c r="I218" s="172"/>
      <c r="J218" s="172"/>
      <c r="K218" s="172"/>
      <c r="L218" s="172">
        <f>SUM(H218:K218)</f>
        <v>126.8</v>
      </c>
      <c r="M218" s="172"/>
      <c r="N218" s="172">
        <f>SUM(L218:M218)</f>
        <v>126.8</v>
      </c>
      <c r="O218" s="172">
        <v>2.4</v>
      </c>
      <c r="P218" s="172"/>
      <c r="Q218" s="172">
        <f>SUM(N218:P218)</f>
        <v>129.19999999999999</v>
      </c>
      <c r="R218" s="172"/>
      <c r="S218" s="172">
        <f>SUM(Q218:R218)</f>
        <v>129.19999999999999</v>
      </c>
      <c r="T218" s="172"/>
      <c r="U218" s="172"/>
      <c r="V218" s="172"/>
      <c r="W218" s="172"/>
      <c r="X218" s="172">
        <f>SUM(S218:W218)</f>
        <v>129.19999999999999</v>
      </c>
      <c r="Y218" s="172">
        <v>130.4</v>
      </c>
      <c r="Z218" s="172"/>
      <c r="AA218" s="172">
        <f>SUM(Y218:Z218)</f>
        <v>130.4</v>
      </c>
      <c r="AB218" s="172"/>
      <c r="AC218" s="172">
        <f>SUM(AA218:AB218)</f>
        <v>130.4</v>
      </c>
      <c r="AD218" s="172"/>
      <c r="AE218" s="172">
        <f>SUM(AC218:AD218)</f>
        <v>130.4</v>
      </c>
      <c r="AF218" s="172"/>
      <c r="AG218" s="172">
        <f>SUM(AE218:AF218)</f>
        <v>130.4</v>
      </c>
      <c r="AH218" s="172"/>
      <c r="AI218" s="172">
        <f>SUM(AG218:AH218)</f>
        <v>130.4</v>
      </c>
      <c r="AJ218" s="172"/>
      <c r="AK218" s="172">
        <f>SUM(AI218:AJ218)</f>
        <v>130.4</v>
      </c>
      <c r="AL218" s="172">
        <v>130.4</v>
      </c>
      <c r="AM218" s="172"/>
      <c r="AN218" s="172">
        <f>SUM(AL218:AM218)</f>
        <v>130.4</v>
      </c>
      <c r="AO218" s="172"/>
      <c r="AP218" s="172">
        <f>SUM(AN218:AO218)</f>
        <v>130.4</v>
      </c>
      <c r="AQ218" s="172"/>
      <c r="AR218" s="172">
        <f>SUM(AP218:AQ218)</f>
        <v>130.4</v>
      </c>
      <c r="AS218" s="172"/>
      <c r="AT218" s="172">
        <f>SUM(AR218:AS218)</f>
        <v>130.4</v>
      </c>
      <c r="AU218" s="172"/>
      <c r="AV218" s="172">
        <f>SUM(AT218:AU218)</f>
        <v>130.4</v>
      </c>
      <c r="AW218" s="168"/>
    </row>
    <row r="219" spans="1:49" ht="31.5" outlineLevel="2" x14ac:dyDescent="0.2">
      <c r="A219" s="165" t="s">
        <v>35</v>
      </c>
      <c r="B219" s="165" t="s">
        <v>152</v>
      </c>
      <c r="C219" s="165" t="s">
        <v>158</v>
      </c>
      <c r="D219" s="165"/>
      <c r="E219" s="166" t="s">
        <v>159</v>
      </c>
      <c r="F219" s="167">
        <f t="shared" ref="F219:AV219" si="146">F220</f>
        <v>675</v>
      </c>
      <c r="G219" s="167">
        <f t="shared" si="146"/>
        <v>1850</v>
      </c>
      <c r="H219" s="167">
        <f t="shared" si="146"/>
        <v>2525</v>
      </c>
      <c r="I219" s="167">
        <f t="shared" si="146"/>
        <v>0</v>
      </c>
      <c r="J219" s="167">
        <f t="shared" si="146"/>
        <v>0</v>
      </c>
      <c r="K219" s="167">
        <f t="shared" si="146"/>
        <v>0</v>
      </c>
      <c r="L219" s="167">
        <f t="shared" si="146"/>
        <v>2525</v>
      </c>
      <c r="M219" s="167">
        <f t="shared" si="146"/>
        <v>0</v>
      </c>
      <c r="N219" s="167">
        <f t="shared" si="146"/>
        <v>2525</v>
      </c>
      <c r="O219" s="167">
        <f t="shared" si="146"/>
        <v>0</v>
      </c>
      <c r="P219" s="167">
        <f t="shared" si="146"/>
        <v>0</v>
      </c>
      <c r="Q219" s="167">
        <f t="shared" si="146"/>
        <v>2525</v>
      </c>
      <c r="R219" s="167">
        <f t="shared" si="146"/>
        <v>0</v>
      </c>
      <c r="S219" s="167">
        <f t="shared" si="146"/>
        <v>2525</v>
      </c>
      <c r="T219" s="167">
        <f t="shared" si="146"/>
        <v>0</v>
      </c>
      <c r="U219" s="167">
        <f t="shared" si="146"/>
        <v>0</v>
      </c>
      <c r="V219" s="167">
        <f t="shared" si="146"/>
        <v>0</v>
      </c>
      <c r="W219" s="167">
        <f t="shared" si="146"/>
        <v>0</v>
      </c>
      <c r="X219" s="167">
        <f t="shared" si="146"/>
        <v>2525</v>
      </c>
      <c r="Y219" s="167">
        <f t="shared" si="146"/>
        <v>675</v>
      </c>
      <c r="Z219" s="167">
        <f t="shared" si="146"/>
        <v>600</v>
      </c>
      <c r="AA219" s="167">
        <f t="shared" si="146"/>
        <v>1275</v>
      </c>
      <c r="AB219" s="167">
        <f t="shared" si="146"/>
        <v>0</v>
      </c>
      <c r="AC219" s="167">
        <f t="shared" si="146"/>
        <v>1275</v>
      </c>
      <c r="AD219" s="167">
        <f t="shared" si="146"/>
        <v>0</v>
      </c>
      <c r="AE219" s="167">
        <f t="shared" si="146"/>
        <v>1275</v>
      </c>
      <c r="AF219" s="167">
        <f t="shared" si="146"/>
        <v>0</v>
      </c>
      <c r="AG219" s="167">
        <f t="shared" si="146"/>
        <v>1275</v>
      </c>
      <c r="AH219" s="167">
        <f t="shared" si="146"/>
        <v>0</v>
      </c>
      <c r="AI219" s="167">
        <f t="shared" si="146"/>
        <v>1275</v>
      </c>
      <c r="AJ219" s="167">
        <f t="shared" si="146"/>
        <v>0</v>
      </c>
      <c r="AK219" s="167">
        <f t="shared" si="146"/>
        <v>1275</v>
      </c>
      <c r="AL219" s="167">
        <f t="shared" si="146"/>
        <v>675</v>
      </c>
      <c r="AM219" s="167">
        <f t="shared" si="146"/>
        <v>600</v>
      </c>
      <c r="AN219" s="167">
        <f t="shared" si="146"/>
        <v>1275</v>
      </c>
      <c r="AO219" s="167">
        <f t="shared" si="146"/>
        <v>0</v>
      </c>
      <c r="AP219" s="167">
        <f t="shared" si="146"/>
        <v>1275</v>
      </c>
      <c r="AQ219" s="167">
        <f t="shared" si="146"/>
        <v>0</v>
      </c>
      <c r="AR219" s="167">
        <f t="shared" si="146"/>
        <v>1275</v>
      </c>
      <c r="AS219" s="167">
        <f t="shared" si="146"/>
        <v>0</v>
      </c>
      <c r="AT219" s="167">
        <f t="shared" si="146"/>
        <v>1275</v>
      </c>
      <c r="AU219" s="167">
        <f t="shared" si="146"/>
        <v>0</v>
      </c>
      <c r="AV219" s="167">
        <f t="shared" si="146"/>
        <v>1275</v>
      </c>
      <c r="AW219" s="168"/>
    </row>
    <row r="220" spans="1:49" ht="31.5" outlineLevel="3" x14ac:dyDescent="0.2">
      <c r="A220" s="165" t="s">
        <v>35</v>
      </c>
      <c r="B220" s="165" t="s">
        <v>152</v>
      </c>
      <c r="C220" s="165" t="s">
        <v>160</v>
      </c>
      <c r="D220" s="165"/>
      <c r="E220" s="166" t="s">
        <v>161</v>
      </c>
      <c r="F220" s="167">
        <f t="shared" ref="F220:AV220" si="147">F221+F224</f>
        <v>675</v>
      </c>
      <c r="G220" s="167">
        <f t="shared" si="147"/>
        <v>1850</v>
      </c>
      <c r="H220" s="167">
        <f t="shared" si="147"/>
        <v>2525</v>
      </c>
      <c r="I220" s="167">
        <f t="shared" si="147"/>
        <v>0</v>
      </c>
      <c r="J220" s="167">
        <f t="shared" si="147"/>
        <v>0</v>
      </c>
      <c r="K220" s="167">
        <f t="shared" si="147"/>
        <v>0</v>
      </c>
      <c r="L220" s="167">
        <f t="shared" si="147"/>
        <v>2525</v>
      </c>
      <c r="M220" s="167">
        <f t="shared" si="147"/>
        <v>0</v>
      </c>
      <c r="N220" s="167">
        <f t="shared" si="147"/>
        <v>2525</v>
      </c>
      <c r="O220" s="167">
        <f t="shared" si="147"/>
        <v>0</v>
      </c>
      <c r="P220" s="167">
        <f t="shared" si="147"/>
        <v>0</v>
      </c>
      <c r="Q220" s="167">
        <f t="shared" si="147"/>
        <v>2525</v>
      </c>
      <c r="R220" s="167">
        <f t="shared" si="147"/>
        <v>0</v>
      </c>
      <c r="S220" s="167">
        <f t="shared" si="147"/>
        <v>2525</v>
      </c>
      <c r="T220" s="167">
        <f t="shared" si="147"/>
        <v>0</v>
      </c>
      <c r="U220" s="167">
        <f t="shared" si="147"/>
        <v>0</v>
      </c>
      <c r="V220" s="167">
        <f t="shared" si="147"/>
        <v>0</v>
      </c>
      <c r="W220" s="167">
        <f t="shared" si="147"/>
        <v>0</v>
      </c>
      <c r="X220" s="167">
        <f t="shared" si="147"/>
        <v>2525</v>
      </c>
      <c r="Y220" s="167">
        <f t="shared" si="147"/>
        <v>675</v>
      </c>
      <c r="Z220" s="167">
        <f t="shared" si="147"/>
        <v>600</v>
      </c>
      <c r="AA220" s="167">
        <f t="shared" si="147"/>
        <v>1275</v>
      </c>
      <c r="AB220" s="167">
        <f t="shared" si="147"/>
        <v>0</v>
      </c>
      <c r="AC220" s="167">
        <f t="shared" si="147"/>
        <v>1275</v>
      </c>
      <c r="AD220" s="167">
        <f t="shared" si="147"/>
        <v>0</v>
      </c>
      <c r="AE220" s="167">
        <f t="shared" si="147"/>
        <v>1275</v>
      </c>
      <c r="AF220" s="167">
        <f t="shared" si="147"/>
        <v>0</v>
      </c>
      <c r="AG220" s="167">
        <f t="shared" si="147"/>
        <v>1275</v>
      </c>
      <c r="AH220" s="167">
        <f t="shared" si="147"/>
        <v>0</v>
      </c>
      <c r="AI220" s="167">
        <f t="shared" si="147"/>
        <v>1275</v>
      </c>
      <c r="AJ220" s="167">
        <f t="shared" si="147"/>
        <v>0</v>
      </c>
      <c r="AK220" s="167">
        <f t="shared" si="147"/>
        <v>1275</v>
      </c>
      <c r="AL220" s="167">
        <f t="shared" si="147"/>
        <v>675</v>
      </c>
      <c r="AM220" s="167">
        <f t="shared" si="147"/>
        <v>600</v>
      </c>
      <c r="AN220" s="167">
        <f t="shared" si="147"/>
        <v>1275</v>
      </c>
      <c r="AO220" s="167">
        <f t="shared" si="147"/>
        <v>0</v>
      </c>
      <c r="AP220" s="167">
        <f t="shared" si="147"/>
        <v>1275</v>
      </c>
      <c r="AQ220" s="167">
        <f t="shared" si="147"/>
        <v>0</v>
      </c>
      <c r="AR220" s="167">
        <f t="shared" si="147"/>
        <v>1275</v>
      </c>
      <c r="AS220" s="167">
        <f t="shared" si="147"/>
        <v>0</v>
      </c>
      <c r="AT220" s="167">
        <f t="shared" si="147"/>
        <v>1275</v>
      </c>
      <c r="AU220" s="167">
        <f t="shared" si="147"/>
        <v>0</v>
      </c>
      <c r="AV220" s="167">
        <f t="shared" si="147"/>
        <v>1275</v>
      </c>
      <c r="AW220" s="168"/>
    </row>
    <row r="221" spans="1:49" ht="31.5" outlineLevel="4" x14ac:dyDescent="0.2">
      <c r="A221" s="165" t="s">
        <v>35</v>
      </c>
      <c r="B221" s="165" t="s">
        <v>152</v>
      </c>
      <c r="C221" s="165" t="s">
        <v>162</v>
      </c>
      <c r="D221" s="165"/>
      <c r="E221" s="166" t="s">
        <v>163</v>
      </c>
      <c r="F221" s="167">
        <f t="shared" ref="F221:U222" si="148">F222</f>
        <v>475</v>
      </c>
      <c r="G221" s="167">
        <f t="shared" si="148"/>
        <v>1150</v>
      </c>
      <c r="H221" s="167">
        <f t="shared" si="148"/>
        <v>1625</v>
      </c>
      <c r="I221" s="167">
        <f t="shared" si="148"/>
        <v>0</v>
      </c>
      <c r="J221" s="167">
        <f t="shared" si="148"/>
        <v>0</v>
      </c>
      <c r="K221" s="167">
        <f t="shared" si="148"/>
        <v>0</v>
      </c>
      <c r="L221" s="167">
        <f t="shared" si="148"/>
        <v>1625</v>
      </c>
      <c r="M221" s="167">
        <f t="shared" si="148"/>
        <v>0</v>
      </c>
      <c r="N221" s="167">
        <f t="shared" si="148"/>
        <v>1625</v>
      </c>
      <c r="O221" s="167">
        <f t="shared" si="148"/>
        <v>0</v>
      </c>
      <c r="P221" s="167">
        <f t="shared" si="148"/>
        <v>0</v>
      </c>
      <c r="Q221" s="167">
        <f t="shared" si="148"/>
        <v>1625</v>
      </c>
      <c r="R221" s="167">
        <f t="shared" si="148"/>
        <v>0</v>
      </c>
      <c r="S221" s="167">
        <f t="shared" si="148"/>
        <v>1625</v>
      </c>
      <c r="T221" s="167">
        <f t="shared" si="148"/>
        <v>0</v>
      </c>
      <c r="U221" s="167">
        <f t="shared" si="148"/>
        <v>0</v>
      </c>
      <c r="V221" s="167">
        <f t="shared" ref="V221:AK222" si="149">V222</f>
        <v>0</v>
      </c>
      <c r="W221" s="167">
        <f t="shared" si="149"/>
        <v>-349.05198000000001</v>
      </c>
      <c r="X221" s="167">
        <f t="shared" si="149"/>
        <v>1275.94802</v>
      </c>
      <c r="Y221" s="167">
        <f t="shared" si="149"/>
        <v>475</v>
      </c>
      <c r="Z221" s="167">
        <f t="shared" si="149"/>
        <v>0</v>
      </c>
      <c r="AA221" s="167">
        <f t="shared" si="149"/>
        <v>475</v>
      </c>
      <c r="AB221" s="167">
        <f t="shared" si="149"/>
        <v>0</v>
      </c>
      <c r="AC221" s="167">
        <f t="shared" si="149"/>
        <v>475</v>
      </c>
      <c r="AD221" s="167">
        <f t="shared" si="149"/>
        <v>0</v>
      </c>
      <c r="AE221" s="167">
        <f t="shared" si="149"/>
        <v>475</v>
      </c>
      <c r="AF221" s="167">
        <f t="shared" si="149"/>
        <v>0</v>
      </c>
      <c r="AG221" s="167">
        <f t="shared" si="149"/>
        <v>475</v>
      </c>
      <c r="AH221" s="167">
        <f t="shared" si="149"/>
        <v>0</v>
      </c>
      <c r="AI221" s="167">
        <f t="shared" si="149"/>
        <v>475</v>
      </c>
      <c r="AJ221" s="167">
        <f t="shared" si="149"/>
        <v>0</v>
      </c>
      <c r="AK221" s="167">
        <f t="shared" si="149"/>
        <v>475</v>
      </c>
      <c r="AL221" s="167">
        <f t="shared" ref="AL221:AV222" si="150">AL222</f>
        <v>475</v>
      </c>
      <c r="AM221" s="167">
        <f t="shared" si="150"/>
        <v>0</v>
      </c>
      <c r="AN221" s="167">
        <f t="shared" si="150"/>
        <v>475</v>
      </c>
      <c r="AO221" s="167">
        <f t="shared" si="150"/>
        <v>0</v>
      </c>
      <c r="AP221" s="167">
        <f t="shared" si="150"/>
        <v>475</v>
      </c>
      <c r="AQ221" s="167">
        <f t="shared" si="150"/>
        <v>0</v>
      </c>
      <c r="AR221" s="167">
        <f t="shared" si="150"/>
        <v>475</v>
      </c>
      <c r="AS221" s="167">
        <f t="shared" si="150"/>
        <v>0</v>
      </c>
      <c r="AT221" s="167">
        <f t="shared" si="150"/>
        <v>475</v>
      </c>
      <c r="AU221" s="167">
        <f t="shared" si="150"/>
        <v>0</v>
      </c>
      <c r="AV221" s="167">
        <f t="shared" si="150"/>
        <v>475</v>
      </c>
      <c r="AW221" s="168"/>
    </row>
    <row r="222" spans="1:49" ht="31.5" outlineLevel="5" x14ac:dyDescent="0.2">
      <c r="A222" s="165" t="s">
        <v>35</v>
      </c>
      <c r="B222" s="165" t="s">
        <v>152</v>
      </c>
      <c r="C222" s="165" t="s">
        <v>164</v>
      </c>
      <c r="D222" s="165"/>
      <c r="E222" s="166" t="s">
        <v>165</v>
      </c>
      <c r="F222" s="167">
        <f t="shared" si="148"/>
        <v>475</v>
      </c>
      <c r="G222" s="167">
        <f t="shared" si="148"/>
        <v>1150</v>
      </c>
      <c r="H222" s="167">
        <f t="shared" si="148"/>
        <v>1625</v>
      </c>
      <c r="I222" s="167">
        <f t="shared" si="148"/>
        <v>0</v>
      </c>
      <c r="J222" s="167">
        <f t="shared" si="148"/>
        <v>0</v>
      </c>
      <c r="K222" s="167">
        <f t="shared" si="148"/>
        <v>0</v>
      </c>
      <c r="L222" s="167">
        <f t="shared" si="148"/>
        <v>1625</v>
      </c>
      <c r="M222" s="167">
        <f t="shared" si="148"/>
        <v>0</v>
      </c>
      <c r="N222" s="167">
        <f t="shared" si="148"/>
        <v>1625</v>
      </c>
      <c r="O222" s="167">
        <f t="shared" si="148"/>
        <v>0</v>
      </c>
      <c r="P222" s="167">
        <f t="shared" si="148"/>
        <v>0</v>
      </c>
      <c r="Q222" s="167">
        <f t="shared" si="148"/>
        <v>1625</v>
      </c>
      <c r="R222" s="167">
        <f t="shared" si="148"/>
        <v>0</v>
      </c>
      <c r="S222" s="167">
        <f t="shared" si="148"/>
        <v>1625</v>
      </c>
      <c r="T222" s="167">
        <f t="shared" si="148"/>
        <v>0</v>
      </c>
      <c r="U222" s="167">
        <f t="shared" si="148"/>
        <v>0</v>
      </c>
      <c r="V222" s="167">
        <f t="shared" si="149"/>
        <v>0</v>
      </c>
      <c r="W222" s="167">
        <f t="shared" si="149"/>
        <v>-349.05198000000001</v>
      </c>
      <c r="X222" s="167">
        <f t="shared" si="149"/>
        <v>1275.94802</v>
      </c>
      <c r="Y222" s="167">
        <f t="shared" si="149"/>
        <v>475</v>
      </c>
      <c r="Z222" s="167">
        <f t="shared" si="149"/>
        <v>0</v>
      </c>
      <c r="AA222" s="167">
        <f t="shared" si="149"/>
        <v>475</v>
      </c>
      <c r="AB222" s="167">
        <f t="shared" si="149"/>
        <v>0</v>
      </c>
      <c r="AC222" s="167">
        <f t="shared" si="149"/>
        <v>475</v>
      </c>
      <c r="AD222" s="167">
        <f t="shared" si="149"/>
        <v>0</v>
      </c>
      <c r="AE222" s="167">
        <f t="shared" si="149"/>
        <v>475</v>
      </c>
      <c r="AF222" s="167">
        <f t="shared" si="149"/>
        <v>0</v>
      </c>
      <c r="AG222" s="167">
        <f t="shared" si="149"/>
        <v>475</v>
      </c>
      <c r="AH222" s="167">
        <f t="shared" si="149"/>
        <v>0</v>
      </c>
      <c r="AI222" s="167">
        <f t="shared" si="149"/>
        <v>475</v>
      </c>
      <c r="AJ222" s="167">
        <f t="shared" si="149"/>
        <v>0</v>
      </c>
      <c r="AK222" s="167">
        <f t="shared" si="149"/>
        <v>475</v>
      </c>
      <c r="AL222" s="167">
        <f t="shared" si="150"/>
        <v>475</v>
      </c>
      <c r="AM222" s="167">
        <f t="shared" si="150"/>
        <v>0</v>
      </c>
      <c r="AN222" s="167">
        <f t="shared" si="150"/>
        <v>475</v>
      </c>
      <c r="AO222" s="167">
        <f t="shared" si="150"/>
        <v>0</v>
      </c>
      <c r="AP222" s="167">
        <f t="shared" si="150"/>
        <v>475</v>
      </c>
      <c r="AQ222" s="167">
        <f t="shared" si="150"/>
        <v>0</v>
      </c>
      <c r="AR222" s="167">
        <f t="shared" si="150"/>
        <v>475</v>
      </c>
      <c r="AS222" s="167">
        <f t="shared" si="150"/>
        <v>0</v>
      </c>
      <c r="AT222" s="167">
        <f t="shared" si="150"/>
        <v>475</v>
      </c>
      <c r="AU222" s="167">
        <f t="shared" si="150"/>
        <v>0</v>
      </c>
      <c r="AV222" s="167">
        <f t="shared" si="150"/>
        <v>475</v>
      </c>
      <c r="AW222" s="168"/>
    </row>
    <row r="223" spans="1:49" ht="21" customHeight="1" outlineLevel="7" x14ac:dyDescent="0.2">
      <c r="A223" s="170" t="s">
        <v>35</v>
      </c>
      <c r="B223" s="170" t="s">
        <v>152</v>
      </c>
      <c r="C223" s="170" t="s">
        <v>164</v>
      </c>
      <c r="D223" s="170" t="s">
        <v>27</v>
      </c>
      <c r="E223" s="171" t="s">
        <v>28</v>
      </c>
      <c r="F223" s="172">
        <v>475</v>
      </c>
      <c r="G223" s="172">
        <v>1150</v>
      </c>
      <c r="H223" s="172">
        <f>SUM(F223:G223)</f>
        <v>1625</v>
      </c>
      <c r="I223" s="172"/>
      <c r="J223" s="172"/>
      <c r="K223" s="172"/>
      <c r="L223" s="172">
        <f>SUM(H223:K223)</f>
        <v>1625</v>
      </c>
      <c r="M223" s="172"/>
      <c r="N223" s="172">
        <f>SUM(L223:M223)</f>
        <v>1625</v>
      </c>
      <c r="O223" s="172"/>
      <c r="P223" s="172"/>
      <c r="Q223" s="172">
        <f>SUM(N223:P223)</f>
        <v>1625</v>
      </c>
      <c r="R223" s="172"/>
      <c r="S223" s="172">
        <f>SUM(Q223:R223)</f>
        <v>1625</v>
      </c>
      <c r="T223" s="172"/>
      <c r="U223" s="172"/>
      <c r="V223" s="172"/>
      <c r="W223" s="172">
        <v>-349.05198000000001</v>
      </c>
      <c r="X223" s="172">
        <f>SUM(S223:W223)</f>
        <v>1275.94802</v>
      </c>
      <c r="Y223" s="172">
        <v>475</v>
      </c>
      <c r="Z223" s="172"/>
      <c r="AA223" s="172">
        <f>SUM(Y223:Z223)</f>
        <v>475</v>
      </c>
      <c r="AB223" s="172"/>
      <c r="AC223" s="172">
        <f>SUM(AA223:AB223)</f>
        <v>475</v>
      </c>
      <c r="AD223" s="172"/>
      <c r="AE223" s="172">
        <f>SUM(AC223:AD223)</f>
        <v>475</v>
      </c>
      <c r="AF223" s="172"/>
      <c r="AG223" s="172">
        <f>SUM(AE223:AF223)</f>
        <v>475</v>
      </c>
      <c r="AH223" s="172"/>
      <c r="AI223" s="172">
        <f>SUM(AG223:AH223)</f>
        <v>475</v>
      </c>
      <c r="AJ223" s="172"/>
      <c r="AK223" s="172">
        <f>SUM(AI223:AJ223)</f>
        <v>475</v>
      </c>
      <c r="AL223" s="172">
        <v>475</v>
      </c>
      <c r="AM223" s="172"/>
      <c r="AN223" s="172">
        <f>SUM(AL223:AM223)</f>
        <v>475</v>
      </c>
      <c r="AO223" s="172"/>
      <c r="AP223" s="172">
        <f>SUM(AN223:AO223)</f>
        <v>475</v>
      </c>
      <c r="AQ223" s="172"/>
      <c r="AR223" s="172">
        <f>SUM(AP223:AQ223)</f>
        <v>475</v>
      </c>
      <c r="AS223" s="172"/>
      <c r="AT223" s="172">
        <f>SUM(AR223:AS223)</f>
        <v>475</v>
      </c>
      <c r="AU223" s="172"/>
      <c r="AV223" s="172">
        <f>SUM(AT223:AU223)</f>
        <v>475</v>
      </c>
      <c r="AW223" s="168"/>
    </row>
    <row r="224" spans="1:49" ht="31.5" outlineLevel="4" x14ac:dyDescent="0.2">
      <c r="A224" s="165" t="s">
        <v>35</v>
      </c>
      <c r="B224" s="165" t="s">
        <v>152</v>
      </c>
      <c r="C224" s="165" t="s">
        <v>166</v>
      </c>
      <c r="D224" s="165"/>
      <c r="E224" s="166" t="s">
        <v>167</v>
      </c>
      <c r="F224" s="167">
        <f t="shared" ref="F224:U225" si="151">F225</f>
        <v>200</v>
      </c>
      <c r="G224" s="167">
        <f t="shared" si="151"/>
        <v>700</v>
      </c>
      <c r="H224" s="167">
        <f t="shared" si="151"/>
        <v>900</v>
      </c>
      <c r="I224" s="167">
        <f t="shared" si="151"/>
        <v>0</v>
      </c>
      <c r="J224" s="167">
        <f t="shared" si="151"/>
        <v>0</v>
      </c>
      <c r="K224" s="167">
        <f t="shared" si="151"/>
        <v>0</v>
      </c>
      <c r="L224" s="167">
        <f t="shared" si="151"/>
        <v>900</v>
      </c>
      <c r="M224" s="167">
        <f t="shared" si="151"/>
        <v>0</v>
      </c>
      <c r="N224" s="167">
        <f t="shared" si="151"/>
        <v>900</v>
      </c>
      <c r="O224" s="167">
        <f t="shared" si="151"/>
        <v>0</v>
      </c>
      <c r="P224" s="167">
        <f t="shared" si="151"/>
        <v>0</v>
      </c>
      <c r="Q224" s="167">
        <f t="shared" si="151"/>
        <v>900</v>
      </c>
      <c r="R224" s="167">
        <f t="shared" si="151"/>
        <v>0</v>
      </c>
      <c r="S224" s="167">
        <f t="shared" si="151"/>
        <v>900</v>
      </c>
      <c r="T224" s="167">
        <f t="shared" si="151"/>
        <v>0</v>
      </c>
      <c r="U224" s="167">
        <f t="shared" si="151"/>
        <v>0</v>
      </c>
      <c r="V224" s="167">
        <f t="shared" ref="V224:AK225" si="152">V225</f>
        <v>0</v>
      </c>
      <c r="W224" s="167">
        <f t="shared" si="152"/>
        <v>349.05198000000001</v>
      </c>
      <c r="X224" s="167">
        <f t="shared" si="152"/>
        <v>1249.05198</v>
      </c>
      <c r="Y224" s="167">
        <f t="shared" si="152"/>
        <v>200</v>
      </c>
      <c r="Z224" s="167">
        <f t="shared" si="152"/>
        <v>600</v>
      </c>
      <c r="AA224" s="167">
        <f t="shared" si="152"/>
        <v>800</v>
      </c>
      <c r="AB224" s="167">
        <f t="shared" si="152"/>
        <v>0</v>
      </c>
      <c r="AC224" s="167">
        <f t="shared" si="152"/>
        <v>800</v>
      </c>
      <c r="AD224" s="167">
        <f t="shared" si="152"/>
        <v>0</v>
      </c>
      <c r="AE224" s="167">
        <f t="shared" si="152"/>
        <v>800</v>
      </c>
      <c r="AF224" s="167">
        <f t="shared" si="152"/>
        <v>0</v>
      </c>
      <c r="AG224" s="167">
        <f t="shared" si="152"/>
        <v>800</v>
      </c>
      <c r="AH224" s="167">
        <f t="shared" si="152"/>
        <v>0</v>
      </c>
      <c r="AI224" s="167">
        <f t="shared" si="152"/>
        <v>800</v>
      </c>
      <c r="AJ224" s="167">
        <f t="shared" si="152"/>
        <v>0</v>
      </c>
      <c r="AK224" s="167">
        <f t="shared" si="152"/>
        <v>800</v>
      </c>
      <c r="AL224" s="167">
        <f t="shared" ref="AL224:AV225" si="153">AL225</f>
        <v>200</v>
      </c>
      <c r="AM224" s="167">
        <f t="shared" si="153"/>
        <v>600</v>
      </c>
      <c r="AN224" s="167">
        <f t="shared" si="153"/>
        <v>800</v>
      </c>
      <c r="AO224" s="167">
        <f t="shared" si="153"/>
        <v>0</v>
      </c>
      <c r="AP224" s="167">
        <f t="shared" si="153"/>
        <v>800</v>
      </c>
      <c r="AQ224" s="167">
        <f t="shared" si="153"/>
        <v>0</v>
      </c>
      <c r="AR224" s="167">
        <f t="shared" si="153"/>
        <v>800</v>
      </c>
      <c r="AS224" s="167">
        <f t="shared" si="153"/>
        <v>0</v>
      </c>
      <c r="AT224" s="167">
        <f t="shared" si="153"/>
        <v>800</v>
      </c>
      <c r="AU224" s="167">
        <f t="shared" si="153"/>
        <v>0</v>
      </c>
      <c r="AV224" s="167">
        <f t="shared" si="153"/>
        <v>800</v>
      </c>
      <c r="AW224" s="168"/>
    </row>
    <row r="225" spans="1:49" ht="31.5" outlineLevel="5" x14ac:dyDescent="0.2">
      <c r="A225" s="165" t="s">
        <v>35</v>
      </c>
      <c r="B225" s="165" t="s">
        <v>152</v>
      </c>
      <c r="C225" s="165" t="s">
        <v>168</v>
      </c>
      <c r="D225" s="165"/>
      <c r="E225" s="166" t="s">
        <v>169</v>
      </c>
      <c r="F225" s="167">
        <f t="shared" si="151"/>
        <v>200</v>
      </c>
      <c r="G225" s="167">
        <f t="shared" si="151"/>
        <v>700</v>
      </c>
      <c r="H225" s="167">
        <f t="shared" si="151"/>
        <v>900</v>
      </c>
      <c r="I225" s="167">
        <f t="shared" si="151"/>
        <v>0</v>
      </c>
      <c r="J225" s="167">
        <f t="shared" si="151"/>
        <v>0</v>
      </c>
      <c r="K225" s="167">
        <f t="shared" si="151"/>
        <v>0</v>
      </c>
      <c r="L225" s="167">
        <f t="shared" si="151"/>
        <v>900</v>
      </c>
      <c r="M225" s="167">
        <f t="shared" si="151"/>
        <v>0</v>
      </c>
      <c r="N225" s="167">
        <f t="shared" si="151"/>
        <v>900</v>
      </c>
      <c r="O225" s="167">
        <f t="shared" si="151"/>
        <v>0</v>
      </c>
      <c r="P225" s="167">
        <f t="shared" si="151"/>
        <v>0</v>
      </c>
      <c r="Q225" s="167">
        <f t="shared" si="151"/>
        <v>900</v>
      </c>
      <c r="R225" s="167">
        <f t="shared" si="151"/>
        <v>0</v>
      </c>
      <c r="S225" s="167">
        <f t="shared" si="151"/>
        <v>900</v>
      </c>
      <c r="T225" s="167">
        <f t="shared" si="151"/>
        <v>0</v>
      </c>
      <c r="U225" s="167">
        <f t="shared" si="151"/>
        <v>0</v>
      </c>
      <c r="V225" s="167">
        <f t="shared" si="152"/>
        <v>0</v>
      </c>
      <c r="W225" s="167">
        <f t="shared" si="152"/>
        <v>349.05198000000001</v>
      </c>
      <c r="X225" s="167">
        <f t="shared" si="152"/>
        <v>1249.05198</v>
      </c>
      <c r="Y225" s="167">
        <f t="shared" si="152"/>
        <v>200</v>
      </c>
      <c r="Z225" s="167">
        <f t="shared" si="152"/>
        <v>600</v>
      </c>
      <c r="AA225" s="167">
        <f t="shared" si="152"/>
        <v>800</v>
      </c>
      <c r="AB225" s="167">
        <f t="shared" si="152"/>
        <v>0</v>
      </c>
      <c r="AC225" s="167">
        <f t="shared" si="152"/>
        <v>800</v>
      </c>
      <c r="AD225" s="167">
        <f t="shared" si="152"/>
        <v>0</v>
      </c>
      <c r="AE225" s="167">
        <f t="shared" si="152"/>
        <v>800</v>
      </c>
      <c r="AF225" s="167">
        <f t="shared" si="152"/>
        <v>0</v>
      </c>
      <c r="AG225" s="167">
        <f t="shared" si="152"/>
        <v>800</v>
      </c>
      <c r="AH225" s="167">
        <f t="shared" si="152"/>
        <v>0</v>
      </c>
      <c r="AI225" s="167">
        <f t="shared" si="152"/>
        <v>800</v>
      </c>
      <c r="AJ225" s="167">
        <f t="shared" si="152"/>
        <v>0</v>
      </c>
      <c r="AK225" s="167">
        <f t="shared" si="152"/>
        <v>800</v>
      </c>
      <c r="AL225" s="167">
        <f t="shared" si="153"/>
        <v>200</v>
      </c>
      <c r="AM225" s="167">
        <f t="shared" si="153"/>
        <v>600</v>
      </c>
      <c r="AN225" s="167">
        <f t="shared" si="153"/>
        <v>800</v>
      </c>
      <c r="AO225" s="167">
        <f t="shared" si="153"/>
        <v>0</v>
      </c>
      <c r="AP225" s="167">
        <f t="shared" si="153"/>
        <v>800</v>
      </c>
      <c r="AQ225" s="167">
        <f t="shared" si="153"/>
        <v>0</v>
      </c>
      <c r="AR225" s="167">
        <f t="shared" si="153"/>
        <v>800</v>
      </c>
      <c r="AS225" s="167">
        <f t="shared" si="153"/>
        <v>0</v>
      </c>
      <c r="AT225" s="167">
        <f t="shared" si="153"/>
        <v>800</v>
      </c>
      <c r="AU225" s="167">
        <f t="shared" si="153"/>
        <v>0</v>
      </c>
      <c r="AV225" s="167">
        <f t="shared" si="153"/>
        <v>800</v>
      </c>
      <c r="AW225" s="168"/>
    </row>
    <row r="226" spans="1:49" ht="17.25" customHeight="1" outlineLevel="7" x14ac:dyDescent="0.2">
      <c r="A226" s="170" t="s">
        <v>35</v>
      </c>
      <c r="B226" s="170" t="s">
        <v>152</v>
      </c>
      <c r="C226" s="170" t="s">
        <v>168</v>
      </c>
      <c r="D226" s="170" t="s">
        <v>27</v>
      </c>
      <c r="E226" s="171" t="s">
        <v>28</v>
      </c>
      <c r="F226" s="172">
        <v>200</v>
      </c>
      <c r="G226" s="172">
        <v>700</v>
      </c>
      <c r="H226" s="172">
        <f>SUM(F226:G226)</f>
        <v>900</v>
      </c>
      <c r="I226" s="172"/>
      <c r="J226" s="172"/>
      <c r="K226" s="172"/>
      <c r="L226" s="172">
        <f>SUM(H226:K226)</f>
        <v>900</v>
      </c>
      <c r="M226" s="172"/>
      <c r="N226" s="172">
        <f>SUM(L226:M226)</f>
        <v>900</v>
      </c>
      <c r="O226" s="172"/>
      <c r="P226" s="172"/>
      <c r="Q226" s="172">
        <f>SUM(N226:P226)</f>
        <v>900</v>
      </c>
      <c r="R226" s="172"/>
      <c r="S226" s="172">
        <f>SUM(Q226:R226)</f>
        <v>900</v>
      </c>
      <c r="T226" s="172"/>
      <c r="U226" s="172"/>
      <c r="V226" s="172"/>
      <c r="W226" s="172">
        <v>349.05198000000001</v>
      </c>
      <c r="X226" s="172">
        <f>SUM(S226:W226)</f>
        <v>1249.05198</v>
      </c>
      <c r="Y226" s="172">
        <v>200</v>
      </c>
      <c r="Z226" s="172">
        <v>600</v>
      </c>
      <c r="AA226" s="172">
        <f>SUM(Y226:Z226)</f>
        <v>800</v>
      </c>
      <c r="AB226" s="172"/>
      <c r="AC226" s="172">
        <f>SUM(AA226:AB226)</f>
        <v>800</v>
      </c>
      <c r="AD226" s="172"/>
      <c r="AE226" s="172">
        <f>SUM(AC226:AD226)</f>
        <v>800</v>
      </c>
      <c r="AF226" s="172"/>
      <c r="AG226" s="172">
        <f>SUM(AE226:AF226)</f>
        <v>800</v>
      </c>
      <c r="AH226" s="172"/>
      <c r="AI226" s="172">
        <f>SUM(AG226:AH226)</f>
        <v>800</v>
      </c>
      <c r="AJ226" s="172"/>
      <c r="AK226" s="172">
        <f>SUM(AI226:AJ226)</f>
        <v>800</v>
      </c>
      <c r="AL226" s="172">
        <v>200</v>
      </c>
      <c r="AM226" s="172">
        <v>600</v>
      </c>
      <c r="AN226" s="172">
        <f>SUM(AL226:AM226)</f>
        <v>800</v>
      </c>
      <c r="AO226" s="172"/>
      <c r="AP226" s="172">
        <f>SUM(AN226:AO226)</f>
        <v>800</v>
      </c>
      <c r="AQ226" s="172"/>
      <c r="AR226" s="172">
        <f>SUM(AP226:AQ226)</f>
        <v>800</v>
      </c>
      <c r="AS226" s="172"/>
      <c r="AT226" s="172">
        <f>SUM(AR226:AS226)</f>
        <v>800</v>
      </c>
      <c r="AU226" s="172"/>
      <c r="AV226" s="172">
        <f>SUM(AT226:AU226)</f>
        <v>800</v>
      </c>
      <c r="AW226" s="168"/>
    </row>
    <row r="227" spans="1:49" ht="31.5" hidden="1" outlineLevel="2" x14ac:dyDescent="0.2">
      <c r="A227" s="165" t="s">
        <v>35</v>
      </c>
      <c r="B227" s="165" t="s">
        <v>152</v>
      </c>
      <c r="C227" s="165" t="s">
        <v>170</v>
      </c>
      <c r="D227" s="165"/>
      <c r="E227" s="166" t="s">
        <v>171</v>
      </c>
      <c r="F227" s="167">
        <f t="shared" ref="F227:U228" si="154">F228</f>
        <v>3364.4840000000004</v>
      </c>
      <c r="G227" s="167">
        <f t="shared" si="154"/>
        <v>0</v>
      </c>
      <c r="H227" s="167">
        <f t="shared" si="154"/>
        <v>3364.4840000000004</v>
      </c>
      <c r="I227" s="167">
        <f t="shared" si="154"/>
        <v>3.3000000000000002E-2</v>
      </c>
      <c r="J227" s="167">
        <f t="shared" si="154"/>
        <v>0</v>
      </c>
      <c r="K227" s="167">
        <f t="shared" si="154"/>
        <v>0</v>
      </c>
      <c r="L227" s="167">
        <f t="shared" si="154"/>
        <v>3364.5169999999998</v>
      </c>
      <c r="M227" s="167">
        <f t="shared" si="154"/>
        <v>0</v>
      </c>
      <c r="N227" s="167">
        <f t="shared" si="154"/>
        <v>3364.5169999999998</v>
      </c>
      <c r="O227" s="167">
        <f t="shared" si="154"/>
        <v>3.3000000000000002E-2</v>
      </c>
      <c r="P227" s="167">
        <f t="shared" si="154"/>
        <v>0</v>
      </c>
      <c r="Q227" s="167">
        <f t="shared" si="154"/>
        <v>3364.55</v>
      </c>
      <c r="R227" s="167">
        <f t="shared" si="154"/>
        <v>0</v>
      </c>
      <c r="S227" s="167">
        <f t="shared" si="154"/>
        <v>3364.55</v>
      </c>
      <c r="T227" s="167">
        <f t="shared" si="154"/>
        <v>0</v>
      </c>
      <c r="U227" s="167">
        <f t="shared" si="154"/>
        <v>0</v>
      </c>
      <c r="V227" s="167">
        <f t="shared" ref="V227:AK228" si="155">V228</f>
        <v>0</v>
      </c>
      <c r="W227" s="167">
        <f t="shared" si="155"/>
        <v>0</v>
      </c>
      <c r="X227" s="167">
        <f t="shared" si="155"/>
        <v>3364.55</v>
      </c>
      <c r="Y227" s="167">
        <f t="shared" si="155"/>
        <v>3200</v>
      </c>
      <c r="Z227" s="167">
        <f t="shared" si="155"/>
        <v>0</v>
      </c>
      <c r="AA227" s="167">
        <f t="shared" si="155"/>
        <v>3200</v>
      </c>
      <c r="AB227" s="167">
        <f t="shared" si="155"/>
        <v>0</v>
      </c>
      <c r="AC227" s="167">
        <f t="shared" si="155"/>
        <v>3200</v>
      </c>
      <c r="AD227" s="167">
        <f t="shared" si="155"/>
        <v>0</v>
      </c>
      <c r="AE227" s="167">
        <f t="shared" si="155"/>
        <v>3200</v>
      </c>
      <c r="AF227" s="167">
        <f t="shared" si="155"/>
        <v>3.3000000000000002E-2</v>
      </c>
      <c r="AG227" s="167">
        <f t="shared" si="155"/>
        <v>3200.0329999999999</v>
      </c>
      <c r="AH227" s="167">
        <f t="shared" si="155"/>
        <v>3.3000000000000002E-2</v>
      </c>
      <c r="AI227" s="167">
        <f t="shared" si="155"/>
        <v>3200.0659999999998</v>
      </c>
      <c r="AJ227" s="167">
        <f t="shared" si="155"/>
        <v>3.3000000000000002E-2</v>
      </c>
      <c r="AK227" s="167">
        <f t="shared" si="155"/>
        <v>3200.0989999999997</v>
      </c>
      <c r="AL227" s="167">
        <f t="shared" ref="AE227:AM228" si="156">AL228</f>
        <v>0</v>
      </c>
      <c r="AM227" s="167">
        <f t="shared" si="156"/>
        <v>0</v>
      </c>
      <c r="AN227" s="167"/>
      <c r="AO227" s="167">
        <f t="shared" ref="AO227:AV228" si="157">AO228</f>
        <v>666.68100000000004</v>
      </c>
      <c r="AP227" s="167">
        <f t="shared" si="157"/>
        <v>666.68100000000004</v>
      </c>
      <c r="AQ227" s="167">
        <f t="shared" si="157"/>
        <v>3.3000000000000002E-2</v>
      </c>
      <c r="AR227" s="167">
        <f t="shared" si="157"/>
        <v>666.71400000000006</v>
      </c>
      <c r="AS227" s="167">
        <f t="shared" si="157"/>
        <v>3.3000000000000002E-2</v>
      </c>
      <c r="AT227" s="167">
        <f t="shared" si="157"/>
        <v>666.74700000000007</v>
      </c>
      <c r="AU227" s="167">
        <f t="shared" si="157"/>
        <v>3.3000000000000002E-2</v>
      </c>
      <c r="AV227" s="167">
        <f t="shared" si="157"/>
        <v>666.78000000000009</v>
      </c>
      <c r="AW227" s="168"/>
    </row>
    <row r="228" spans="1:49" ht="15.75" hidden="1" outlineLevel="3" x14ac:dyDescent="0.2">
      <c r="A228" s="165" t="s">
        <v>35</v>
      </c>
      <c r="B228" s="165" t="s">
        <v>152</v>
      </c>
      <c r="C228" s="165" t="s">
        <v>172</v>
      </c>
      <c r="D228" s="165"/>
      <c r="E228" s="166" t="s">
        <v>597</v>
      </c>
      <c r="F228" s="167">
        <f t="shared" si="154"/>
        <v>3364.4840000000004</v>
      </c>
      <c r="G228" s="167">
        <f t="shared" si="154"/>
        <v>0</v>
      </c>
      <c r="H228" s="167">
        <f t="shared" si="154"/>
        <v>3364.4840000000004</v>
      </c>
      <c r="I228" s="167">
        <f t="shared" si="154"/>
        <v>3.3000000000000002E-2</v>
      </c>
      <c r="J228" s="167">
        <f t="shared" si="154"/>
        <v>0</v>
      </c>
      <c r="K228" s="167">
        <f t="shared" si="154"/>
        <v>0</v>
      </c>
      <c r="L228" s="167">
        <f t="shared" si="154"/>
        <v>3364.5169999999998</v>
      </c>
      <c r="M228" s="167">
        <f t="shared" si="154"/>
        <v>0</v>
      </c>
      <c r="N228" s="167">
        <f t="shared" si="154"/>
        <v>3364.5169999999998</v>
      </c>
      <c r="O228" s="167">
        <f t="shared" si="154"/>
        <v>3.3000000000000002E-2</v>
      </c>
      <c r="P228" s="167">
        <f t="shared" si="154"/>
        <v>0</v>
      </c>
      <c r="Q228" s="167">
        <f t="shared" si="154"/>
        <v>3364.55</v>
      </c>
      <c r="R228" s="167">
        <f t="shared" si="154"/>
        <v>0</v>
      </c>
      <c r="S228" s="167">
        <f t="shared" si="154"/>
        <v>3364.55</v>
      </c>
      <c r="T228" s="167">
        <f t="shared" si="154"/>
        <v>0</v>
      </c>
      <c r="U228" s="167">
        <f t="shared" si="154"/>
        <v>0</v>
      </c>
      <c r="V228" s="167">
        <f t="shared" si="155"/>
        <v>0</v>
      </c>
      <c r="W228" s="167">
        <f t="shared" si="155"/>
        <v>0</v>
      </c>
      <c r="X228" s="167">
        <f t="shared" si="155"/>
        <v>3364.55</v>
      </c>
      <c r="Y228" s="167">
        <f t="shared" si="155"/>
        <v>3200</v>
      </c>
      <c r="Z228" s="167">
        <f t="shared" si="155"/>
        <v>0</v>
      </c>
      <c r="AA228" s="167">
        <f t="shared" si="155"/>
        <v>3200</v>
      </c>
      <c r="AB228" s="167">
        <f t="shared" si="155"/>
        <v>0</v>
      </c>
      <c r="AC228" s="167">
        <f t="shared" si="155"/>
        <v>3200</v>
      </c>
      <c r="AD228" s="167">
        <f t="shared" si="155"/>
        <v>0</v>
      </c>
      <c r="AE228" s="167">
        <f t="shared" si="156"/>
        <v>3200</v>
      </c>
      <c r="AF228" s="167">
        <f t="shared" si="156"/>
        <v>3.3000000000000002E-2</v>
      </c>
      <c r="AG228" s="167">
        <f t="shared" si="156"/>
        <v>3200.0329999999999</v>
      </c>
      <c r="AH228" s="167">
        <f t="shared" si="156"/>
        <v>3.3000000000000002E-2</v>
      </c>
      <c r="AI228" s="167">
        <f t="shared" si="156"/>
        <v>3200.0659999999998</v>
      </c>
      <c r="AJ228" s="167">
        <f t="shared" si="156"/>
        <v>3.3000000000000002E-2</v>
      </c>
      <c r="AK228" s="167">
        <f t="shared" si="156"/>
        <v>3200.0989999999997</v>
      </c>
      <c r="AL228" s="167">
        <f t="shared" si="156"/>
        <v>0</v>
      </c>
      <c r="AM228" s="167">
        <f t="shared" si="156"/>
        <v>0</v>
      </c>
      <c r="AN228" s="167"/>
      <c r="AO228" s="167">
        <f t="shared" si="157"/>
        <v>666.68100000000004</v>
      </c>
      <c r="AP228" s="167">
        <f t="shared" si="157"/>
        <v>666.68100000000004</v>
      </c>
      <c r="AQ228" s="167">
        <f t="shared" si="157"/>
        <v>3.3000000000000002E-2</v>
      </c>
      <c r="AR228" s="167">
        <f t="shared" si="157"/>
        <v>666.71400000000006</v>
      </c>
      <c r="AS228" s="167">
        <f t="shared" si="157"/>
        <v>3.3000000000000002E-2</v>
      </c>
      <c r="AT228" s="167">
        <f t="shared" si="157"/>
        <v>666.74700000000007</v>
      </c>
      <c r="AU228" s="167">
        <f t="shared" si="157"/>
        <v>3.3000000000000002E-2</v>
      </c>
      <c r="AV228" s="167">
        <f t="shared" si="157"/>
        <v>666.78000000000009</v>
      </c>
      <c r="AW228" s="168"/>
    </row>
    <row r="229" spans="1:49" ht="31.5" hidden="1" outlineLevel="4" x14ac:dyDescent="0.2">
      <c r="A229" s="165" t="s">
        <v>35</v>
      </c>
      <c r="B229" s="165" t="s">
        <v>152</v>
      </c>
      <c r="C229" s="165" t="s">
        <v>173</v>
      </c>
      <c r="D229" s="165"/>
      <c r="E229" s="166" t="s">
        <v>174</v>
      </c>
      <c r="F229" s="167">
        <f t="shared" ref="F229:AM229" si="158">F230+F232</f>
        <v>3364.4840000000004</v>
      </c>
      <c r="G229" s="167">
        <f t="shared" si="158"/>
        <v>0</v>
      </c>
      <c r="H229" s="167">
        <f t="shared" si="158"/>
        <v>3364.4840000000004</v>
      </c>
      <c r="I229" s="167">
        <f t="shared" si="158"/>
        <v>3.3000000000000002E-2</v>
      </c>
      <c r="J229" s="167">
        <f t="shared" si="158"/>
        <v>0</v>
      </c>
      <c r="K229" s="167">
        <f t="shared" si="158"/>
        <v>0</v>
      </c>
      <c r="L229" s="167">
        <f t="shared" si="158"/>
        <v>3364.5169999999998</v>
      </c>
      <c r="M229" s="167">
        <f t="shared" si="158"/>
        <v>0</v>
      </c>
      <c r="N229" s="167">
        <f t="shared" si="158"/>
        <v>3364.5169999999998</v>
      </c>
      <c r="O229" s="167">
        <f t="shared" si="158"/>
        <v>3.3000000000000002E-2</v>
      </c>
      <c r="P229" s="167">
        <f t="shared" si="158"/>
        <v>0</v>
      </c>
      <c r="Q229" s="167">
        <f t="shared" si="158"/>
        <v>3364.55</v>
      </c>
      <c r="R229" s="167">
        <f t="shared" si="158"/>
        <v>0</v>
      </c>
      <c r="S229" s="167">
        <f t="shared" si="158"/>
        <v>3364.55</v>
      </c>
      <c r="T229" s="167">
        <f t="shared" si="158"/>
        <v>0</v>
      </c>
      <c r="U229" s="167">
        <f t="shared" si="158"/>
        <v>0</v>
      </c>
      <c r="V229" s="167">
        <f t="shared" si="158"/>
        <v>0</v>
      </c>
      <c r="W229" s="167">
        <f t="shared" si="158"/>
        <v>0</v>
      </c>
      <c r="X229" s="167">
        <f t="shared" si="158"/>
        <v>3364.55</v>
      </c>
      <c r="Y229" s="167">
        <f t="shared" si="158"/>
        <v>3200</v>
      </c>
      <c r="Z229" s="167">
        <f t="shared" si="158"/>
        <v>0</v>
      </c>
      <c r="AA229" s="167">
        <f t="shared" si="158"/>
        <v>3200</v>
      </c>
      <c r="AB229" s="167">
        <f t="shared" si="158"/>
        <v>0</v>
      </c>
      <c r="AC229" s="167">
        <f t="shared" si="158"/>
        <v>3200</v>
      </c>
      <c r="AD229" s="167">
        <f t="shared" si="158"/>
        <v>0</v>
      </c>
      <c r="AE229" s="167">
        <f t="shared" si="158"/>
        <v>3200</v>
      </c>
      <c r="AF229" s="167">
        <f t="shared" si="158"/>
        <v>3.3000000000000002E-2</v>
      </c>
      <c r="AG229" s="167">
        <f t="shared" si="158"/>
        <v>3200.0329999999999</v>
      </c>
      <c r="AH229" s="167">
        <f t="shared" si="158"/>
        <v>3.3000000000000002E-2</v>
      </c>
      <c r="AI229" s="167">
        <f t="shared" si="158"/>
        <v>3200.0659999999998</v>
      </c>
      <c r="AJ229" s="167">
        <f t="shared" si="158"/>
        <v>3.3000000000000002E-2</v>
      </c>
      <c r="AK229" s="167">
        <f t="shared" si="158"/>
        <v>3200.0989999999997</v>
      </c>
      <c r="AL229" s="167">
        <f t="shared" si="158"/>
        <v>0</v>
      </c>
      <c r="AM229" s="167">
        <f t="shared" si="158"/>
        <v>0</v>
      </c>
      <c r="AN229" s="167"/>
      <c r="AO229" s="167">
        <f t="shared" ref="AO229:AV229" si="159">AO230+AO232</f>
        <v>666.68100000000004</v>
      </c>
      <c r="AP229" s="167">
        <f t="shared" si="159"/>
        <v>666.68100000000004</v>
      </c>
      <c r="AQ229" s="167">
        <f t="shared" si="159"/>
        <v>3.3000000000000002E-2</v>
      </c>
      <c r="AR229" s="167">
        <f t="shared" si="159"/>
        <v>666.71400000000006</v>
      </c>
      <c r="AS229" s="167">
        <f t="shared" si="159"/>
        <v>3.3000000000000002E-2</v>
      </c>
      <c r="AT229" s="167">
        <f t="shared" si="159"/>
        <v>666.74700000000007</v>
      </c>
      <c r="AU229" s="167">
        <f t="shared" si="159"/>
        <v>3.3000000000000002E-2</v>
      </c>
      <c r="AV229" s="167">
        <f t="shared" si="159"/>
        <v>666.78000000000009</v>
      </c>
      <c r="AW229" s="168"/>
    </row>
    <row r="230" spans="1:49" ht="47.25" hidden="1" outlineLevel="5" x14ac:dyDescent="0.2">
      <c r="A230" s="165" t="s">
        <v>35</v>
      </c>
      <c r="B230" s="165" t="s">
        <v>152</v>
      </c>
      <c r="C230" s="165" t="s">
        <v>175</v>
      </c>
      <c r="D230" s="165"/>
      <c r="E230" s="166" t="s">
        <v>567</v>
      </c>
      <c r="F230" s="167">
        <f t="shared" ref="F230:AM230" si="160">F231</f>
        <v>841.18399999999997</v>
      </c>
      <c r="G230" s="167">
        <f t="shared" si="160"/>
        <v>0</v>
      </c>
      <c r="H230" s="167">
        <f t="shared" si="160"/>
        <v>841.18399999999997</v>
      </c>
      <c r="I230" s="167">
        <f t="shared" si="160"/>
        <v>0</v>
      </c>
      <c r="J230" s="167">
        <f t="shared" si="160"/>
        <v>0</v>
      </c>
      <c r="K230" s="167">
        <f t="shared" si="160"/>
        <v>0</v>
      </c>
      <c r="L230" s="167">
        <f t="shared" si="160"/>
        <v>841.18399999999997</v>
      </c>
      <c r="M230" s="167">
        <f t="shared" si="160"/>
        <v>0</v>
      </c>
      <c r="N230" s="167">
        <f t="shared" si="160"/>
        <v>841.18399999999997</v>
      </c>
      <c r="O230" s="167">
        <f t="shared" si="160"/>
        <v>0</v>
      </c>
      <c r="P230" s="167">
        <f t="shared" si="160"/>
        <v>0</v>
      </c>
      <c r="Q230" s="167">
        <f t="shared" si="160"/>
        <v>841.18399999999997</v>
      </c>
      <c r="R230" s="167">
        <f t="shared" si="160"/>
        <v>0</v>
      </c>
      <c r="S230" s="167">
        <f t="shared" si="160"/>
        <v>841.18399999999997</v>
      </c>
      <c r="T230" s="167">
        <f t="shared" si="160"/>
        <v>0</v>
      </c>
      <c r="U230" s="167">
        <f t="shared" si="160"/>
        <v>0</v>
      </c>
      <c r="V230" s="167">
        <f t="shared" si="160"/>
        <v>0</v>
      </c>
      <c r="W230" s="167">
        <f t="shared" si="160"/>
        <v>0</v>
      </c>
      <c r="X230" s="167">
        <f t="shared" si="160"/>
        <v>841.18399999999997</v>
      </c>
      <c r="Y230" s="167">
        <f t="shared" si="160"/>
        <v>800</v>
      </c>
      <c r="Z230" s="167">
        <f t="shared" si="160"/>
        <v>0</v>
      </c>
      <c r="AA230" s="167">
        <f t="shared" si="160"/>
        <v>800</v>
      </c>
      <c r="AB230" s="167">
        <f t="shared" si="160"/>
        <v>0</v>
      </c>
      <c r="AC230" s="167">
        <f t="shared" si="160"/>
        <v>800</v>
      </c>
      <c r="AD230" s="167">
        <f t="shared" si="160"/>
        <v>0</v>
      </c>
      <c r="AE230" s="167">
        <f t="shared" si="160"/>
        <v>800</v>
      </c>
      <c r="AF230" s="167">
        <f t="shared" si="160"/>
        <v>0</v>
      </c>
      <c r="AG230" s="167">
        <f t="shared" si="160"/>
        <v>800</v>
      </c>
      <c r="AH230" s="167">
        <f t="shared" si="160"/>
        <v>0</v>
      </c>
      <c r="AI230" s="167">
        <f t="shared" si="160"/>
        <v>800</v>
      </c>
      <c r="AJ230" s="167">
        <f t="shared" si="160"/>
        <v>0</v>
      </c>
      <c r="AK230" s="167">
        <f t="shared" si="160"/>
        <v>800</v>
      </c>
      <c r="AL230" s="167">
        <f t="shared" si="160"/>
        <v>0</v>
      </c>
      <c r="AM230" s="167">
        <f t="shared" si="160"/>
        <v>0</v>
      </c>
      <c r="AN230" s="167"/>
      <c r="AO230" s="167">
        <f t="shared" ref="AO230:AV230" si="161">AO231</f>
        <v>666.68100000000004</v>
      </c>
      <c r="AP230" s="167">
        <f t="shared" si="161"/>
        <v>666.68100000000004</v>
      </c>
      <c r="AQ230" s="167">
        <f t="shared" si="161"/>
        <v>0</v>
      </c>
      <c r="AR230" s="167">
        <f t="shared" si="161"/>
        <v>666.68100000000004</v>
      </c>
      <c r="AS230" s="167">
        <f t="shared" si="161"/>
        <v>0</v>
      </c>
      <c r="AT230" s="167">
        <f t="shared" si="161"/>
        <v>666.68100000000004</v>
      </c>
      <c r="AU230" s="167">
        <f t="shared" si="161"/>
        <v>0</v>
      </c>
      <c r="AV230" s="167">
        <f t="shared" si="161"/>
        <v>666.68100000000004</v>
      </c>
      <c r="AW230" s="168"/>
    </row>
    <row r="231" spans="1:49" ht="31.5" hidden="1" outlineLevel="7" x14ac:dyDescent="0.2">
      <c r="A231" s="170" t="s">
        <v>35</v>
      </c>
      <c r="B231" s="170" t="s">
        <v>152</v>
      </c>
      <c r="C231" s="170" t="s">
        <v>175</v>
      </c>
      <c r="D231" s="170" t="s">
        <v>92</v>
      </c>
      <c r="E231" s="171" t="s">
        <v>93</v>
      </c>
      <c r="F231" s="177">
        <v>841.18399999999997</v>
      </c>
      <c r="G231" s="172"/>
      <c r="H231" s="172">
        <f>SUM(F231:G231)</f>
        <v>841.18399999999997</v>
      </c>
      <c r="I231" s="172"/>
      <c r="J231" s="172"/>
      <c r="K231" s="172"/>
      <c r="L231" s="172">
        <f>SUM(H231:K231)</f>
        <v>841.18399999999997</v>
      </c>
      <c r="M231" s="172"/>
      <c r="N231" s="172">
        <f>SUM(L231:M231)</f>
        <v>841.18399999999997</v>
      </c>
      <c r="O231" s="172"/>
      <c r="P231" s="172"/>
      <c r="Q231" s="172">
        <f>SUM(N231:P231)</f>
        <v>841.18399999999997</v>
      </c>
      <c r="R231" s="172"/>
      <c r="S231" s="172">
        <f>SUM(Q231:R231)</f>
        <v>841.18399999999997</v>
      </c>
      <c r="T231" s="172"/>
      <c r="U231" s="172"/>
      <c r="V231" s="172"/>
      <c r="W231" s="172"/>
      <c r="X231" s="172">
        <f>SUM(S231:W231)</f>
        <v>841.18399999999997</v>
      </c>
      <c r="Y231" s="172">
        <v>800</v>
      </c>
      <c r="Z231" s="172"/>
      <c r="AA231" s="172">
        <f>SUM(Y231:Z231)</f>
        <v>800</v>
      </c>
      <c r="AB231" s="172"/>
      <c r="AC231" s="172">
        <f>SUM(AA231:AB231)</f>
        <v>800</v>
      </c>
      <c r="AD231" s="172"/>
      <c r="AE231" s="172">
        <f>SUM(AC231:AD231)</f>
        <v>800</v>
      </c>
      <c r="AF231" s="172"/>
      <c r="AG231" s="172">
        <f>SUM(AE231:AF231)</f>
        <v>800</v>
      </c>
      <c r="AH231" s="172"/>
      <c r="AI231" s="172">
        <f>SUM(AG231:AH231)</f>
        <v>800</v>
      </c>
      <c r="AJ231" s="172"/>
      <c r="AK231" s="172">
        <f>SUM(AI231:AJ231)</f>
        <v>800</v>
      </c>
      <c r="AL231" s="172"/>
      <c r="AM231" s="172"/>
      <c r="AN231" s="172"/>
      <c r="AO231" s="172">
        <v>666.68100000000004</v>
      </c>
      <c r="AP231" s="172">
        <f>SUM(AN231:AO231)</f>
        <v>666.68100000000004</v>
      </c>
      <c r="AQ231" s="172"/>
      <c r="AR231" s="172">
        <f>SUM(AP231:AQ231)</f>
        <v>666.68100000000004</v>
      </c>
      <c r="AS231" s="172"/>
      <c r="AT231" s="172">
        <f>SUM(AR231:AS231)</f>
        <v>666.68100000000004</v>
      </c>
      <c r="AU231" s="172"/>
      <c r="AV231" s="172">
        <f>SUM(AT231:AU231)</f>
        <v>666.68100000000004</v>
      </c>
      <c r="AW231" s="168"/>
    </row>
    <row r="232" spans="1:49" ht="47.25" hidden="1" outlineLevel="5" x14ac:dyDescent="0.2">
      <c r="A232" s="165" t="s">
        <v>35</v>
      </c>
      <c r="B232" s="165" t="s">
        <v>152</v>
      </c>
      <c r="C232" s="165" t="s">
        <v>175</v>
      </c>
      <c r="D232" s="165"/>
      <c r="E232" s="166" t="s">
        <v>576</v>
      </c>
      <c r="F232" s="167">
        <f t="shared" ref="F232:AM232" si="162">F233</f>
        <v>2523.3000000000002</v>
      </c>
      <c r="G232" s="167">
        <f t="shared" si="162"/>
        <v>0</v>
      </c>
      <c r="H232" s="167">
        <f t="shared" si="162"/>
        <v>2523.3000000000002</v>
      </c>
      <c r="I232" s="167">
        <f t="shared" si="162"/>
        <v>3.3000000000000002E-2</v>
      </c>
      <c r="J232" s="167">
        <f t="shared" si="162"/>
        <v>0</v>
      </c>
      <c r="K232" s="167">
        <f t="shared" si="162"/>
        <v>0</v>
      </c>
      <c r="L232" s="167">
        <f t="shared" si="162"/>
        <v>2523.3330000000001</v>
      </c>
      <c r="M232" s="167">
        <f t="shared" si="162"/>
        <v>0</v>
      </c>
      <c r="N232" s="167">
        <f t="shared" si="162"/>
        <v>2523.3330000000001</v>
      </c>
      <c r="O232" s="167">
        <f t="shared" si="162"/>
        <v>3.3000000000000002E-2</v>
      </c>
      <c r="P232" s="167">
        <f t="shared" si="162"/>
        <v>0</v>
      </c>
      <c r="Q232" s="167">
        <f t="shared" si="162"/>
        <v>2523.366</v>
      </c>
      <c r="R232" s="167">
        <f t="shared" si="162"/>
        <v>0</v>
      </c>
      <c r="S232" s="167">
        <f t="shared" si="162"/>
        <v>2523.366</v>
      </c>
      <c r="T232" s="167">
        <f t="shared" si="162"/>
        <v>0</v>
      </c>
      <c r="U232" s="167">
        <f t="shared" si="162"/>
        <v>0</v>
      </c>
      <c r="V232" s="167">
        <f t="shared" si="162"/>
        <v>0</v>
      </c>
      <c r="W232" s="167">
        <f t="shared" si="162"/>
        <v>0</v>
      </c>
      <c r="X232" s="167">
        <f t="shared" si="162"/>
        <v>2523.366</v>
      </c>
      <c r="Y232" s="167">
        <f t="shared" si="162"/>
        <v>2400</v>
      </c>
      <c r="Z232" s="167">
        <f t="shared" si="162"/>
        <v>0</v>
      </c>
      <c r="AA232" s="167">
        <f t="shared" si="162"/>
        <v>2400</v>
      </c>
      <c r="AB232" s="167">
        <f t="shared" si="162"/>
        <v>0</v>
      </c>
      <c r="AC232" s="167">
        <f t="shared" si="162"/>
        <v>2400</v>
      </c>
      <c r="AD232" s="167">
        <f t="shared" si="162"/>
        <v>0</v>
      </c>
      <c r="AE232" s="167">
        <f t="shared" si="162"/>
        <v>2400</v>
      </c>
      <c r="AF232" s="167">
        <f t="shared" si="162"/>
        <v>3.3000000000000002E-2</v>
      </c>
      <c r="AG232" s="167">
        <f t="shared" si="162"/>
        <v>2400.0329999999999</v>
      </c>
      <c r="AH232" s="167">
        <f t="shared" si="162"/>
        <v>3.3000000000000002E-2</v>
      </c>
      <c r="AI232" s="167">
        <f t="shared" si="162"/>
        <v>2400.0659999999998</v>
      </c>
      <c r="AJ232" s="167">
        <f t="shared" si="162"/>
        <v>3.3000000000000002E-2</v>
      </c>
      <c r="AK232" s="167">
        <f t="shared" si="162"/>
        <v>2400.0989999999997</v>
      </c>
      <c r="AL232" s="167">
        <f t="shared" si="162"/>
        <v>0</v>
      </c>
      <c r="AM232" s="167">
        <f t="shared" si="162"/>
        <v>0</v>
      </c>
      <c r="AN232" s="167"/>
      <c r="AO232" s="167">
        <f t="shared" ref="AO232:AV232" si="163">AO233</f>
        <v>0</v>
      </c>
      <c r="AP232" s="167">
        <f t="shared" si="163"/>
        <v>0</v>
      </c>
      <c r="AQ232" s="167">
        <f t="shared" si="163"/>
        <v>3.3000000000000002E-2</v>
      </c>
      <c r="AR232" s="167">
        <f t="shared" si="163"/>
        <v>3.3000000000000002E-2</v>
      </c>
      <c r="AS232" s="167">
        <f t="shared" si="163"/>
        <v>3.3000000000000002E-2</v>
      </c>
      <c r="AT232" s="167">
        <f t="shared" si="163"/>
        <v>6.6000000000000003E-2</v>
      </c>
      <c r="AU232" s="167">
        <f t="shared" si="163"/>
        <v>3.3000000000000002E-2</v>
      </c>
      <c r="AV232" s="167">
        <f t="shared" si="163"/>
        <v>9.9000000000000005E-2</v>
      </c>
      <c r="AW232" s="168"/>
    </row>
    <row r="233" spans="1:49" ht="31.5" hidden="1" outlineLevel="7" x14ac:dyDescent="0.2">
      <c r="A233" s="170" t="s">
        <v>35</v>
      </c>
      <c r="B233" s="170" t="s">
        <v>152</v>
      </c>
      <c r="C233" s="170" t="s">
        <v>175</v>
      </c>
      <c r="D233" s="170" t="s">
        <v>92</v>
      </c>
      <c r="E233" s="171" t="s">
        <v>93</v>
      </c>
      <c r="F233" s="172">
        <v>2523.3000000000002</v>
      </c>
      <c r="G233" s="172"/>
      <c r="H233" s="172">
        <f>SUM(F233:G233)</f>
        <v>2523.3000000000002</v>
      </c>
      <c r="I233" s="172">
        <v>3.3000000000000002E-2</v>
      </c>
      <c r="J233" s="172"/>
      <c r="K233" s="172"/>
      <c r="L233" s="172">
        <f>SUM(H233:K233)</f>
        <v>2523.3330000000001</v>
      </c>
      <c r="M233" s="172"/>
      <c r="N233" s="172">
        <f>SUM(L233:M233)</f>
        <v>2523.3330000000001</v>
      </c>
      <c r="O233" s="172">
        <v>3.3000000000000002E-2</v>
      </c>
      <c r="P233" s="172"/>
      <c r="Q233" s="172">
        <f>SUM(N233:P233)</f>
        <v>2523.366</v>
      </c>
      <c r="R233" s="172"/>
      <c r="S233" s="172">
        <f>SUM(Q233:R233)</f>
        <v>2523.366</v>
      </c>
      <c r="T233" s="172"/>
      <c r="U233" s="172"/>
      <c r="V233" s="172"/>
      <c r="W233" s="172"/>
      <c r="X233" s="172">
        <f>SUM(S233:W233)</f>
        <v>2523.366</v>
      </c>
      <c r="Y233" s="172">
        <v>2400</v>
      </c>
      <c r="Z233" s="172"/>
      <c r="AA233" s="172">
        <f>SUM(Y233:Z233)</f>
        <v>2400</v>
      </c>
      <c r="AB233" s="172"/>
      <c r="AC233" s="172">
        <f>SUM(AA233:AB233)</f>
        <v>2400</v>
      </c>
      <c r="AD233" s="172"/>
      <c r="AE233" s="172">
        <f>SUM(AC233:AD233)</f>
        <v>2400</v>
      </c>
      <c r="AF233" s="172">
        <v>3.3000000000000002E-2</v>
      </c>
      <c r="AG233" s="172">
        <f>SUM(AE233:AF233)</f>
        <v>2400.0329999999999</v>
      </c>
      <c r="AH233" s="172">
        <v>3.3000000000000002E-2</v>
      </c>
      <c r="AI233" s="172">
        <f>SUM(AG233:AH233)</f>
        <v>2400.0659999999998</v>
      </c>
      <c r="AJ233" s="172">
        <v>3.3000000000000002E-2</v>
      </c>
      <c r="AK233" s="172">
        <f>SUM(AI233:AJ233)</f>
        <v>2400.0989999999997</v>
      </c>
      <c r="AL233" s="172"/>
      <c r="AM233" s="172"/>
      <c r="AN233" s="172"/>
      <c r="AO233" s="172"/>
      <c r="AP233" s="172">
        <f>SUM(AN233:AO233)</f>
        <v>0</v>
      </c>
      <c r="AQ233" s="172">
        <v>3.3000000000000002E-2</v>
      </c>
      <c r="AR233" s="172">
        <f>SUM(AP233:AQ233)</f>
        <v>3.3000000000000002E-2</v>
      </c>
      <c r="AS233" s="172">
        <v>3.3000000000000002E-2</v>
      </c>
      <c r="AT233" s="172">
        <f>SUM(AR233:AS233)</f>
        <v>6.6000000000000003E-2</v>
      </c>
      <c r="AU233" s="172">
        <v>3.3000000000000002E-2</v>
      </c>
      <c r="AV233" s="172">
        <f>SUM(AT233:AU233)</f>
        <v>9.9000000000000005E-2</v>
      </c>
      <c r="AW233" s="168"/>
    </row>
    <row r="234" spans="1:49" ht="15.75" hidden="1" outlineLevel="1" x14ac:dyDescent="0.2">
      <c r="A234" s="165" t="s">
        <v>35</v>
      </c>
      <c r="B234" s="165" t="s">
        <v>176</v>
      </c>
      <c r="C234" s="165"/>
      <c r="D234" s="165"/>
      <c r="E234" s="166" t="s">
        <v>177</v>
      </c>
      <c r="F234" s="167">
        <f t="shared" ref="F234:AV234" si="164">F235</f>
        <v>748.3</v>
      </c>
      <c r="G234" s="167">
        <f t="shared" si="164"/>
        <v>0</v>
      </c>
      <c r="H234" s="167">
        <f t="shared" si="164"/>
        <v>748.3</v>
      </c>
      <c r="I234" s="167">
        <f t="shared" si="164"/>
        <v>0</v>
      </c>
      <c r="J234" s="167">
        <f t="shared" si="164"/>
        <v>0</v>
      </c>
      <c r="K234" s="167">
        <f t="shared" si="164"/>
        <v>0</v>
      </c>
      <c r="L234" s="167">
        <f t="shared" si="164"/>
        <v>748.3</v>
      </c>
      <c r="M234" s="167">
        <f t="shared" si="164"/>
        <v>0</v>
      </c>
      <c r="N234" s="167">
        <f t="shared" si="164"/>
        <v>748.3</v>
      </c>
      <c r="O234" s="167">
        <f t="shared" si="164"/>
        <v>0</v>
      </c>
      <c r="P234" s="167">
        <f t="shared" si="164"/>
        <v>0</v>
      </c>
      <c r="Q234" s="167">
        <f t="shared" si="164"/>
        <v>748.3</v>
      </c>
      <c r="R234" s="167">
        <f t="shared" si="164"/>
        <v>35</v>
      </c>
      <c r="S234" s="167">
        <f t="shared" si="164"/>
        <v>783.3</v>
      </c>
      <c r="T234" s="167">
        <f t="shared" si="164"/>
        <v>0</v>
      </c>
      <c r="U234" s="167">
        <f t="shared" si="164"/>
        <v>0</v>
      </c>
      <c r="V234" s="167">
        <f t="shared" si="164"/>
        <v>0</v>
      </c>
      <c r="W234" s="167">
        <f t="shared" si="164"/>
        <v>0</v>
      </c>
      <c r="X234" s="167">
        <f t="shared" si="164"/>
        <v>783.3</v>
      </c>
      <c r="Y234" s="167">
        <f t="shared" si="164"/>
        <v>699.3</v>
      </c>
      <c r="Z234" s="167">
        <f t="shared" si="164"/>
        <v>0</v>
      </c>
      <c r="AA234" s="167">
        <f t="shared" si="164"/>
        <v>699.3</v>
      </c>
      <c r="AB234" s="167">
        <f t="shared" si="164"/>
        <v>0</v>
      </c>
      <c r="AC234" s="167">
        <f t="shared" si="164"/>
        <v>699.3</v>
      </c>
      <c r="AD234" s="167">
        <f t="shared" si="164"/>
        <v>0</v>
      </c>
      <c r="AE234" s="167">
        <f t="shared" si="164"/>
        <v>699.3</v>
      </c>
      <c r="AF234" s="167">
        <f t="shared" si="164"/>
        <v>0</v>
      </c>
      <c r="AG234" s="167">
        <f t="shared" si="164"/>
        <v>699.3</v>
      </c>
      <c r="AH234" s="167">
        <f t="shared" si="164"/>
        <v>0</v>
      </c>
      <c r="AI234" s="167">
        <f t="shared" si="164"/>
        <v>699.3</v>
      </c>
      <c r="AJ234" s="167">
        <f t="shared" si="164"/>
        <v>0</v>
      </c>
      <c r="AK234" s="167">
        <f t="shared" si="164"/>
        <v>699.3</v>
      </c>
      <c r="AL234" s="167">
        <f t="shared" si="164"/>
        <v>699.3</v>
      </c>
      <c r="AM234" s="167">
        <f t="shared" si="164"/>
        <v>0</v>
      </c>
      <c r="AN234" s="167">
        <f t="shared" si="164"/>
        <v>699.3</v>
      </c>
      <c r="AO234" s="167">
        <f t="shared" si="164"/>
        <v>0</v>
      </c>
      <c r="AP234" s="167">
        <f t="shared" si="164"/>
        <v>699.3</v>
      </c>
      <c r="AQ234" s="167">
        <f t="shared" si="164"/>
        <v>0</v>
      </c>
      <c r="AR234" s="167">
        <f t="shared" si="164"/>
        <v>699.3</v>
      </c>
      <c r="AS234" s="167">
        <f t="shared" si="164"/>
        <v>0</v>
      </c>
      <c r="AT234" s="167">
        <f t="shared" si="164"/>
        <v>699.3</v>
      </c>
      <c r="AU234" s="167">
        <f t="shared" si="164"/>
        <v>0</v>
      </c>
      <c r="AV234" s="167">
        <f t="shared" si="164"/>
        <v>699.3</v>
      </c>
      <c r="AW234" s="168"/>
    </row>
    <row r="235" spans="1:49" ht="47.25" hidden="1" outlineLevel="2" x14ac:dyDescent="0.2">
      <c r="A235" s="165" t="s">
        <v>35</v>
      </c>
      <c r="B235" s="165" t="s">
        <v>176</v>
      </c>
      <c r="C235" s="165" t="s">
        <v>76</v>
      </c>
      <c r="D235" s="165"/>
      <c r="E235" s="166" t="s">
        <v>77</v>
      </c>
      <c r="F235" s="167">
        <f t="shared" ref="F235:AV235" si="165">F236+F241</f>
        <v>748.3</v>
      </c>
      <c r="G235" s="167">
        <f t="shared" si="165"/>
        <v>0</v>
      </c>
      <c r="H235" s="167">
        <f t="shared" si="165"/>
        <v>748.3</v>
      </c>
      <c r="I235" s="167">
        <f t="shared" si="165"/>
        <v>0</v>
      </c>
      <c r="J235" s="167">
        <f t="shared" si="165"/>
        <v>0</v>
      </c>
      <c r="K235" s="167">
        <f t="shared" si="165"/>
        <v>0</v>
      </c>
      <c r="L235" s="167">
        <f t="shared" si="165"/>
        <v>748.3</v>
      </c>
      <c r="M235" s="167">
        <f t="shared" si="165"/>
        <v>0</v>
      </c>
      <c r="N235" s="167">
        <f t="shared" si="165"/>
        <v>748.3</v>
      </c>
      <c r="O235" s="167">
        <f t="shared" si="165"/>
        <v>0</v>
      </c>
      <c r="P235" s="167">
        <f t="shared" si="165"/>
        <v>0</v>
      </c>
      <c r="Q235" s="167">
        <f t="shared" si="165"/>
        <v>748.3</v>
      </c>
      <c r="R235" s="167">
        <f t="shared" si="165"/>
        <v>35</v>
      </c>
      <c r="S235" s="167">
        <f t="shared" si="165"/>
        <v>783.3</v>
      </c>
      <c r="T235" s="167">
        <f t="shared" si="165"/>
        <v>0</v>
      </c>
      <c r="U235" s="167">
        <f t="shared" si="165"/>
        <v>0</v>
      </c>
      <c r="V235" s="167">
        <f t="shared" si="165"/>
        <v>0</v>
      </c>
      <c r="W235" s="167">
        <f t="shared" si="165"/>
        <v>0</v>
      </c>
      <c r="X235" s="167">
        <f t="shared" si="165"/>
        <v>783.3</v>
      </c>
      <c r="Y235" s="167">
        <f t="shared" si="165"/>
        <v>699.3</v>
      </c>
      <c r="Z235" s="167">
        <f t="shared" si="165"/>
        <v>0</v>
      </c>
      <c r="AA235" s="167">
        <f t="shared" si="165"/>
        <v>699.3</v>
      </c>
      <c r="AB235" s="167">
        <f t="shared" si="165"/>
        <v>0</v>
      </c>
      <c r="AC235" s="167">
        <f t="shared" si="165"/>
        <v>699.3</v>
      </c>
      <c r="AD235" s="167">
        <f t="shared" si="165"/>
        <v>0</v>
      </c>
      <c r="AE235" s="167">
        <f t="shared" si="165"/>
        <v>699.3</v>
      </c>
      <c r="AF235" s="167">
        <f t="shared" si="165"/>
        <v>0</v>
      </c>
      <c r="AG235" s="167">
        <f t="shared" si="165"/>
        <v>699.3</v>
      </c>
      <c r="AH235" s="167">
        <f t="shared" si="165"/>
        <v>0</v>
      </c>
      <c r="AI235" s="167">
        <f t="shared" si="165"/>
        <v>699.3</v>
      </c>
      <c r="AJ235" s="167">
        <f t="shared" si="165"/>
        <v>0</v>
      </c>
      <c r="AK235" s="167">
        <f t="shared" si="165"/>
        <v>699.3</v>
      </c>
      <c r="AL235" s="167">
        <f t="shared" si="165"/>
        <v>699.3</v>
      </c>
      <c r="AM235" s="167">
        <f t="shared" si="165"/>
        <v>0</v>
      </c>
      <c r="AN235" s="167">
        <f t="shared" si="165"/>
        <v>699.3</v>
      </c>
      <c r="AO235" s="167">
        <f t="shared" si="165"/>
        <v>0</v>
      </c>
      <c r="AP235" s="167">
        <f t="shared" si="165"/>
        <v>699.3</v>
      </c>
      <c r="AQ235" s="167">
        <f t="shared" si="165"/>
        <v>0</v>
      </c>
      <c r="AR235" s="167">
        <f t="shared" si="165"/>
        <v>699.3</v>
      </c>
      <c r="AS235" s="167">
        <f t="shared" si="165"/>
        <v>0</v>
      </c>
      <c r="AT235" s="167">
        <f t="shared" si="165"/>
        <v>699.3</v>
      </c>
      <c r="AU235" s="167">
        <f t="shared" si="165"/>
        <v>0</v>
      </c>
      <c r="AV235" s="167">
        <f t="shared" si="165"/>
        <v>699.3</v>
      </c>
      <c r="AW235" s="168"/>
    </row>
    <row r="236" spans="1:49" ht="31.5" hidden="1" outlineLevel="3" x14ac:dyDescent="0.2">
      <c r="A236" s="165" t="s">
        <v>35</v>
      </c>
      <c r="B236" s="165" t="s">
        <v>176</v>
      </c>
      <c r="C236" s="165" t="s">
        <v>124</v>
      </c>
      <c r="D236" s="165"/>
      <c r="E236" s="166" t="s">
        <v>125</v>
      </c>
      <c r="F236" s="167">
        <f t="shared" ref="F236:U237" si="166">F237</f>
        <v>263.3</v>
      </c>
      <c r="G236" s="167">
        <f t="shared" si="166"/>
        <v>0</v>
      </c>
      <c r="H236" s="167">
        <f t="shared" si="166"/>
        <v>263.3</v>
      </c>
      <c r="I236" s="167">
        <f t="shared" si="166"/>
        <v>0</v>
      </c>
      <c r="J236" s="167">
        <f t="shared" si="166"/>
        <v>0</v>
      </c>
      <c r="K236" s="167">
        <f t="shared" si="166"/>
        <v>0</v>
      </c>
      <c r="L236" s="167">
        <f t="shared" si="166"/>
        <v>263.3</v>
      </c>
      <c r="M236" s="167">
        <f t="shared" si="166"/>
        <v>0</v>
      </c>
      <c r="N236" s="167">
        <f t="shared" si="166"/>
        <v>263.3</v>
      </c>
      <c r="O236" s="167">
        <f t="shared" si="166"/>
        <v>0</v>
      </c>
      <c r="P236" s="167">
        <f t="shared" si="166"/>
        <v>0</v>
      </c>
      <c r="Q236" s="167">
        <f t="shared" si="166"/>
        <v>263.3</v>
      </c>
      <c r="R236" s="167">
        <f t="shared" si="166"/>
        <v>35</v>
      </c>
      <c r="S236" s="167">
        <f t="shared" si="166"/>
        <v>298.3</v>
      </c>
      <c r="T236" s="167">
        <f t="shared" si="166"/>
        <v>0</v>
      </c>
      <c r="U236" s="167">
        <f t="shared" si="166"/>
        <v>0</v>
      </c>
      <c r="V236" s="167">
        <f t="shared" ref="V236:AK237" si="167">V237</f>
        <v>0</v>
      </c>
      <c r="W236" s="167">
        <f t="shared" si="167"/>
        <v>0</v>
      </c>
      <c r="X236" s="167">
        <f t="shared" si="167"/>
        <v>298.3</v>
      </c>
      <c r="Y236" s="167">
        <f t="shared" si="167"/>
        <v>263.3</v>
      </c>
      <c r="Z236" s="167">
        <f t="shared" si="167"/>
        <v>0</v>
      </c>
      <c r="AA236" s="167">
        <f t="shared" si="167"/>
        <v>263.3</v>
      </c>
      <c r="AB236" s="167">
        <f t="shared" si="167"/>
        <v>0</v>
      </c>
      <c r="AC236" s="167">
        <f t="shared" si="167"/>
        <v>263.3</v>
      </c>
      <c r="AD236" s="167">
        <f t="shared" si="167"/>
        <v>0</v>
      </c>
      <c r="AE236" s="167">
        <f t="shared" si="167"/>
        <v>263.3</v>
      </c>
      <c r="AF236" s="167">
        <f t="shared" si="167"/>
        <v>0</v>
      </c>
      <c r="AG236" s="167">
        <f t="shared" si="167"/>
        <v>263.3</v>
      </c>
      <c r="AH236" s="167">
        <f t="shared" si="167"/>
        <v>0</v>
      </c>
      <c r="AI236" s="167">
        <f t="shared" si="167"/>
        <v>263.3</v>
      </c>
      <c r="AJ236" s="167">
        <f t="shared" si="167"/>
        <v>0</v>
      </c>
      <c r="AK236" s="167">
        <f t="shared" si="167"/>
        <v>263.3</v>
      </c>
      <c r="AL236" s="167">
        <f t="shared" ref="AL236:AV237" si="168">AL237</f>
        <v>263.3</v>
      </c>
      <c r="AM236" s="167">
        <f t="shared" si="168"/>
        <v>0</v>
      </c>
      <c r="AN236" s="167">
        <f t="shared" si="168"/>
        <v>263.3</v>
      </c>
      <c r="AO236" s="167">
        <f t="shared" si="168"/>
        <v>0</v>
      </c>
      <c r="AP236" s="167">
        <f t="shared" si="168"/>
        <v>263.3</v>
      </c>
      <c r="AQ236" s="167">
        <f t="shared" si="168"/>
        <v>0</v>
      </c>
      <c r="AR236" s="167">
        <f t="shared" si="168"/>
        <v>263.3</v>
      </c>
      <c r="AS236" s="167">
        <f t="shared" si="168"/>
        <v>0</v>
      </c>
      <c r="AT236" s="167">
        <f t="shared" si="168"/>
        <v>263.3</v>
      </c>
      <c r="AU236" s="167">
        <f t="shared" si="168"/>
        <v>0</v>
      </c>
      <c r="AV236" s="167">
        <f t="shared" si="168"/>
        <v>263.3</v>
      </c>
      <c r="AW236" s="168"/>
    </row>
    <row r="237" spans="1:49" ht="31.5" hidden="1" outlineLevel="4" x14ac:dyDescent="0.2">
      <c r="A237" s="165" t="s">
        <v>35</v>
      </c>
      <c r="B237" s="165" t="s">
        <v>176</v>
      </c>
      <c r="C237" s="165" t="s">
        <v>137</v>
      </c>
      <c r="D237" s="165"/>
      <c r="E237" s="166" t="s">
        <v>598</v>
      </c>
      <c r="F237" s="167">
        <f t="shared" si="166"/>
        <v>263.3</v>
      </c>
      <c r="G237" s="167">
        <f t="shared" si="166"/>
        <v>0</v>
      </c>
      <c r="H237" s="167">
        <f t="shared" si="166"/>
        <v>263.3</v>
      </c>
      <c r="I237" s="167">
        <f t="shared" si="166"/>
        <v>0</v>
      </c>
      <c r="J237" s="167">
        <f t="shared" si="166"/>
        <v>0</v>
      </c>
      <c r="K237" s="167">
        <f t="shared" si="166"/>
        <v>0</v>
      </c>
      <c r="L237" s="167">
        <f t="shared" si="166"/>
        <v>263.3</v>
      </c>
      <c r="M237" s="167">
        <f t="shared" si="166"/>
        <v>0</v>
      </c>
      <c r="N237" s="167">
        <f t="shared" si="166"/>
        <v>263.3</v>
      </c>
      <c r="O237" s="167">
        <f t="shared" si="166"/>
        <v>0</v>
      </c>
      <c r="P237" s="167">
        <f t="shared" si="166"/>
        <v>0</v>
      </c>
      <c r="Q237" s="167">
        <f t="shared" si="166"/>
        <v>263.3</v>
      </c>
      <c r="R237" s="167">
        <f t="shared" si="166"/>
        <v>35</v>
      </c>
      <c r="S237" s="167">
        <f t="shared" si="166"/>
        <v>298.3</v>
      </c>
      <c r="T237" s="167">
        <f t="shared" si="166"/>
        <v>0</v>
      </c>
      <c r="U237" s="167">
        <f t="shared" si="166"/>
        <v>0</v>
      </c>
      <c r="V237" s="167">
        <f t="shared" si="167"/>
        <v>0</v>
      </c>
      <c r="W237" s="167">
        <f t="shared" si="167"/>
        <v>0</v>
      </c>
      <c r="X237" s="167">
        <f t="shared" si="167"/>
        <v>298.3</v>
      </c>
      <c r="Y237" s="167">
        <f t="shared" si="167"/>
        <v>263.3</v>
      </c>
      <c r="Z237" s="167">
        <f t="shared" si="167"/>
        <v>0</v>
      </c>
      <c r="AA237" s="167">
        <f t="shared" si="167"/>
        <v>263.3</v>
      </c>
      <c r="AB237" s="167">
        <f t="shared" si="167"/>
        <v>0</v>
      </c>
      <c r="AC237" s="167">
        <f t="shared" si="167"/>
        <v>263.3</v>
      </c>
      <c r="AD237" s="167">
        <f t="shared" si="167"/>
        <v>0</v>
      </c>
      <c r="AE237" s="167">
        <f t="shared" si="167"/>
        <v>263.3</v>
      </c>
      <c r="AF237" s="167">
        <f t="shared" si="167"/>
        <v>0</v>
      </c>
      <c r="AG237" s="167">
        <f t="shared" si="167"/>
        <v>263.3</v>
      </c>
      <c r="AH237" s="167">
        <f t="shared" si="167"/>
        <v>0</v>
      </c>
      <c r="AI237" s="167">
        <f t="shared" si="167"/>
        <v>263.3</v>
      </c>
      <c r="AJ237" s="167">
        <f t="shared" si="167"/>
        <v>0</v>
      </c>
      <c r="AK237" s="167">
        <f t="shared" si="167"/>
        <v>263.3</v>
      </c>
      <c r="AL237" s="167">
        <f t="shared" si="168"/>
        <v>263.3</v>
      </c>
      <c r="AM237" s="167">
        <f t="shared" si="168"/>
        <v>0</v>
      </c>
      <c r="AN237" s="167">
        <f t="shared" si="168"/>
        <v>263.3</v>
      </c>
      <c r="AO237" s="167">
        <f t="shared" si="168"/>
        <v>0</v>
      </c>
      <c r="AP237" s="167">
        <f t="shared" si="168"/>
        <v>263.3</v>
      </c>
      <c r="AQ237" s="167">
        <f t="shared" si="168"/>
        <v>0</v>
      </c>
      <c r="AR237" s="167">
        <f t="shared" si="168"/>
        <v>263.3</v>
      </c>
      <c r="AS237" s="167">
        <f t="shared" si="168"/>
        <v>0</v>
      </c>
      <c r="AT237" s="167">
        <f t="shared" si="168"/>
        <v>263.3</v>
      </c>
      <c r="AU237" s="167">
        <f t="shared" si="168"/>
        <v>0</v>
      </c>
      <c r="AV237" s="167">
        <f t="shared" si="168"/>
        <v>263.3</v>
      </c>
      <c r="AW237" s="168"/>
    </row>
    <row r="238" spans="1:49" ht="18.75" hidden="1" customHeight="1" outlineLevel="5" x14ac:dyDescent="0.2">
      <c r="A238" s="165" t="s">
        <v>35</v>
      </c>
      <c r="B238" s="165" t="s">
        <v>176</v>
      </c>
      <c r="C238" s="165" t="s">
        <v>178</v>
      </c>
      <c r="D238" s="165"/>
      <c r="E238" s="166" t="s">
        <v>179</v>
      </c>
      <c r="F238" s="167">
        <f t="shared" ref="F238:AV238" si="169">F239+F240</f>
        <v>263.3</v>
      </c>
      <c r="G238" s="167">
        <f t="shared" si="169"/>
        <v>0</v>
      </c>
      <c r="H238" s="167">
        <f t="shared" si="169"/>
        <v>263.3</v>
      </c>
      <c r="I238" s="167">
        <f t="shared" si="169"/>
        <v>0</v>
      </c>
      <c r="J238" s="167">
        <f t="shared" si="169"/>
        <v>0</v>
      </c>
      <c r="K238" s="167">
        <f t="shared" si="169"/>
        <v>0</v>
      </c>
      <c r="L238" s="167">
        <f t="shared" si="169"/>
        <v>263.3</v>
      </c>
      <c r="M238" s="167">
        <f t="shared" si="169"/>
        <v>0</v>
      </c>
      <c r="N238" s="167">
        <f t="shared" si="169"/>
        <v>263.3</v>
      </c>
      <c r="O238" s="167">
        <f t="shared" si="169"/>
        <v>0</v>
      </c>
      <c r="P238" s="167">
        <f t="shared" si="169"/>
        <v>0</v>
      </c>
      <c r="Q238" s="167">
        <f t="shared" si="169"/>
        <v>263.3</v>
      </c>
      <c r="R238" s="167">
        <f t="shared" si="169"/>
        <v>35</v>
      </c>
      <c r="S238" s="167">
        <f t="shared" si="169"/>
        <v>298.3</v>
      </c>
      <c r="T238" s="167">
        <f t="shared" si="169"/>
        <v>0</v>
      </c>
      <c r="U238" s="167">
        <f t="shared" si="169"/>
        <v>0</v>
      </c>
      <c r="V238" s="167">
        <f t="shared" si="169"/>
        <v>0</v>
      </c>
      <c r="W238" s="167">
        <f t="shared" si="169"/>
        <v>0</v>
      </c>
      <c r="X238" s="167">
        <f t="shared" si="169"/>
        <v>298.3</v>
      </c>
      <c r="Y238" s="167">
        <f t="shared" si="169"/>
        <v>263.3</v>
      </c>
      <c r="Z238" s="167">
        <f t="shared" si="169"/>
        <v>0</v>
      </c>
      <c r="AA238" s="167">
        <f t="shared" si="169"/>
        <v>263.3</v>
      </c>
      <c r="AB238" s="167">
        <f t="shared" si="169"/>
        <v>0</v>
      </c>
      <c r="AC238" s="167">
        <f t="shared" si="169"/>
        <v>263.3</v>
      </c>
      <c r="AD238" s="167">
        <f t="shared" si="169"/>
        <v>0</v>
      </c>
      <c r="AE238" s="167">
        <f t="shared" si="169"/>
        <v>263.3</v>
      </c>
      <c r="AF238" s="167">
        <f t="shared" si="169"/>
        <v>0</v>
      </c>
      <c r="AG238" s="167">
        <f t="shared" si="169"/>
        <v>263.3</v>
      </c>
      <c r="AH238" s="167">
        <f t="shared" si="169"/>
        <v>0</v>
      </c>
      <c r="AI238" s="167">
        <f t="shared" si="169"/>
        <v>263.3</v>
      </c>
      <c r="AJ238" s="167">
        <f t="shared" si="169"/>
        <v>0</v>
      </c>
      <c r="AK238" s="167">
        <f t="shared" si="169"/>
        <v>263.3</v>
      </c>
      <c r="AL238" s="167">
        <f t="shared" si="169"/>
        <v>263.3</v>
      </c>
      <c r="AM238" s="167">
        <f t="shared" si="169"/>
        <v>0</v>
      </c>
      <c r="AN238" s="167">
        <f t="shared" si="169"/>
        <v>263.3</v>
      </c>
      <c r="AO238" s="167">
        <f t="shared" si="169"/>
        <v>0</v>
      </c>
      <c r="AP238" s="167">
        <f t="shared" si="169"/>
        <v>263.3</v>
      </c>
      <c r="AQ238" s="167">
        <f t="shared" si="169"/>
        <v>0</v>
      </c>
      <c r="AR238" s="167">
        <f t="shared" si="169"/>
        <v>263.3</v>
      </c>
      <c r="AS238" s="167">
        <f t="shared" si="169"/>
        <v>0</v>
      </c>
      <c r="AT238" s="167">
        <f t="shared" si="169"/>
        <v>263.3</v>
      </c>
      <c r="AU238" s="167">
        <f t="shared" si="169"/>
        <v>0</v>
      </c>
      <c r="AV238" s="167">
        <f t="shared" si="169"/>
        <v>263.3</v>
      </c>
      <c r="AW238" s="168"/>
    </row>
    <row r="239" spans="1:49" ht="31.5" hidden="1" outlineLevel="7" x14ac:dyDescent="0.2">
      <c r="A239" s="170" t="s">
        <v>35</v>
      </c>
      <c r="B239" s="170" t="s">
        <v>176</v>
      </c>
      <c r="C239" s="170" t="s">
        <v>178</v>
      </c>
      <c r="D239" s="170" t="s">
        <v>11</v>
      </c>
      <c r="E239" s="171" t="s">
        <v>12</v>
      </c>
      <c r="F239" s="172">
        <v>145</v>
      </c>
      <c r="G239" s="172"/>
      <c r="H239" s="172">
        <f>SUM(F239:G239)</f>
        <v>145</v>
      </c>
      <c r="I239" s="172"/>
      <c r="J239" s="172"/>
      <c r="K239" s="172"/>
      <c r="L239" s="172">
        <f>SUM(H239:K239)</f>
        <v>145</v>
      </c>
      <c r="M239" s="172"/>
      <c r="N239" s="172">
        <f>SUM(L239:M239)</f>
        <v>145</v>
      </c>
      <c r="O239" s="172"/>
      <c r="P239" s="172">
        <v>118.3</v>
      </c>
      <c r="Q239" s="172">
        <f>SUM(N239:P239)</f>
        <v>263.3</v>
      </c>
      <c r="R239" s="172">
        <v>35</v>
      </c>
      <c r="S239" s="172">
        <f>SUM(Q239:R239)</f>
        <v>298.3</v>
      </c>
      <c r="T239" s="172"/>
      <c r="U239" s="172"/>
      <c r="V239" s="172"/>
      <c r="W239" s="172"/>
      <c r="X239" s="172">
        <f>SUM(S239:W239)</f>
        <v>298.3</v>
      </c>
      <c r="Y239" s="172">
        <v>145</v>
      </c>
      <c r="Z239" s="172"/>
      <c r="AA239" s="172">
        <f>SUM(Y239:Z239)</f>
        <v>145</v>
      </c>
      <c r="AB239" s="172"/>
      <c r="AC239" s="172">
        <f>SUM(AA239:AB239)</f>
        <v>145</v>
      </c>
      <c r="AD239" s="172"/>
      <c r="AE239" s="172">
        <f>SUM(AC239:AD239)</f>
        <v>145</v>
      </c>
      <c r="AF239" s="172"/>
      <c r="AG239" s="172">
        <f>SUM(AE239:AF239)</f>
        <v>145</v>
      </c>
      <c r="AH239" s="172"/>
      <c r="AI239" s="172">
        <f>SUM(AG239:AH239)</f>
        <v>145</v>
      </c>
      <c r="AJ239" s="172"/>
      <c r="AK239" s="172">
        <f>SUM(AI239:AJ239)</f>
        <v>145</v>
      </c>
      <c r="AL239" s="172">
        <v>145</v>
      </c>
      <c r="AM239" s="172"/>
      <c r="AN239" s="172">
        <f>SUM(AL239:AM239)</f>
        <v>145</v>
      </c>
      <c r="AO239" s="172"/>
      <c r="AP239" s="172">
        <f>SUM(AN239:AO239)</f>
        <v>145</v>
      </c>
      <c r="AQ239" s="172"/>
      <c r="AR239" s="172">
        <f>SUM(AP239:AQ239)</f>
        <v>145</v>
      </c>
      <c r="AS239" s="172"/>
      <c r="AT239" s="172">
        <f>SUM(AR239:AS239)</f>
        <v>145</v>
      </c>
      <c r="AU239" s="172"/>
      <c r="AV239" s="172">
        <f>SUM(AT239:AU239)</f>
        <v>145</v>
      </c>
      <c r="AW239" s="168"/>
    </row>
    <row r="240" spans="1:49" ht="31.5" hidden="1" outlineLevel="7" x14ac:dyDescent="0.2">
      <c r="A240" s="170" t="s">
        <v>35</v>
      </c>
      <c r="B240" s="170" t="s">
        <v>176</v>
      </c>
      <c r="C240" s="170" t="s">
        <v>178</v>
      </c>
      <c r="D240" s="170" t="s">
        <v>92</v>
      </c>
      <c r="E240" s="171" t="s">
        <v>93</v>
      </c>
      <c r="F240" s="172">
        <v>118.3</v>
      </c>
      <c r="G240" s="172"/>
      <c r="H240" s="172">
        <f>SUM(F240:G240)</f>
        <v>118.3</v>
      </c>
      <c r="I240" s="172"/>
      <c r="J240" s="172"/>
      <c r="K240" s="172"/>
      <c r="L240" s="172">
        <f>SUM(H240:K240)</f>
        <v>118.3</v>
      </c>
      <c r="M240" s="172"/>
      <c r="N240" s="172">
        <f>SUM(L240:M240)</f>
        <v>118.3</v>
      </c>
      <c r="O240" s="172"/>
      <c r="P240" s="172">
        <v>-118.3</v>
      </c>
      <c r="Q240" s="172"/>
      <c r="R240" s="172"/>
      <c r="S240" s="172">
        <f>SUM(Q240:R240)</f>
        <v>0</v>
      </c>
      <c r="T240" s="172"/>
      <c r="U240" s="172"/>
      <c r="V240" s="172"/>
      <c r="W240" s="172"/>
      <c r="X240" s="172">
        <f>SUM(S240:W240)</f>
        <v>0</v>
      </c>
      <c r="Y240" s="172">
        <v>118.3</v>
      </c>
      <c r="Z240" s="172"/>
      <c r="AA240" s="172">
        <f>SUM(Y240:Z240)</f>
        <v>118.3</v>
      </c>
      <c r="AB240" s="172"/>
      <c r="AC240" s="172">
        <f>SUM(AA240:AB240)</f>
        <v>118.3</v>
      </c>
      <c r="AD240" s="172"/>
      <c r="AE240" s="172">
        <f>SUM(AC240:AD240)</f>
        <v>118.3</v>
      </c>
      <c r="AF240" s="172"/>
      <c r="AG240" s="172">
        <f>SUM(AE240:AF240)</f>
        <v>118.3</v>
      </c>
      <c r="AH240" s="172"/>
      <c r="AI240" s="172">
        <f>SUM(AG240:AH240)</f>
        <v>118.3</v>
      </c>
      <c r="AJ240" s="172"/>
      <c r="AK240" s="172">
        <f>SUM(AI240:AJ240)</f>
        <v>118.3</v>
      </c>
      <c r="AL240" s="172">
        <v>118.3</v>
      </c>
      <c r="AM240" s="172"/>
      <c r="AN240" s="172">
        <f>SUM(AL240:AM240)</f>
        <v>118.3</v>
      </c>
      <c r="AO240" s="172"/>
      <c r="AP240" s="172">
        <f>SUM(AN240:AO240)</f>
        <v>118.3</v>
      </c>
      <c r="AQ240" s="172"/>
      <c r="AR240" s="172">
        <f>SUM(AP240:AQ240)</f>
        <v>118.3</v>
      </c>
      <c r="AS240" s="172"/>
      <c r="AT240" s="172">
        <f>SUM(AR240:AS240)</f>
        <v>118.3</v>
      </c>
      <c r="AU240" s="172"/>
      <c r="AV240" s="172">
        <f>SUM(AT240:AU240)</f>
        <v>118.3</v>
      </c>
      <c r="AW240" s="168"/>
    </row>
    <row r="241" spans="1:49" ht="31.5" hidden="1" outlineLevel="3" x14ac:dyDescent="0.2">
      <c r="A241" s="165" t="s">
        <v>35</v>
      </c>
      <c r="B241" s="165" t="s">
        <v>176</v>
      </c>
      <c r="C241" s="165" t="s">
        <v>180</v>
      </c>
      <c r="D241" s="165"/>
      <c r="E241" s="166" t="s">
        <v>181</v>
      </c>
      <c r="F241" s="167">
        <f t="shared" ref="F241:U243" si="170">F242</f>
        <v>485</v>
      </c>
      <c r="G241" s="167">
        <f t="shared" si="170"/>
        <v>0</v>
      </c>
      <c r="H241" s="167">
        <f t="shared" si="170"/>
        <v>485</v>
      </c>
      <c r="I241" s="167">
        <f t="shared" si="170"/>
        <v>0</v>
      </c>
      <c r="J241" s="167">
        <f t="shared" si="170"/>
        <v>0</v>
      </c>
      <c r="K241" s="167">
        <f t="shared" si="170"/>
        <v>0</v>
      </c>
      <c r="L241" s="167">
        <f t="shared" si="170"/>
        <v>485</v>
      </c>
      <c r="M241" s="167">
        <f t="shared" si="170"/>
        <v>0</v>
      </c>
      <c r="N241" s="167">
        <f t="shared" si="170"/>
        <v>485</v>
      </c>
      <c r="O241" s="167">
        <f t="shared" si="170"/>
        <v>0</v>
      </c>
      <c r="P241" s="167">
        <f t="shared" si="170"/>
        <v>0</v>
      </c>
      <c r="Q241" s="167">
        <f t="shared" si="170"/>
        <v>485</v>
      </c>
      <c r="R241" s="167">
        <f t="shared" si="170"/>
        <v>0</v>
      </c>
      <c r="S241" s="167">
        <f t="shared" si="170"/>
        <v>485</v>
      </c>
      <c r="T241" s="167">
        <f t="shared" si="170"/>
        <v>0</v>
      </c>
      <c r="U241" s="167">
        <f t="shared" si="170"/>
        <v>0</v>
      </c>
      <c r="V241" s="167">
        <f t="shared" ref="V241:AK243" si="171">V242</f>
        <v>0</v>
      </c>
      <c r="W241" s="167">
        <f t="shared" si="171"/>
        <v>0</v>
      </c>
      <c r="X241" s="167">
        <f t="shared" si="171"/>
        <v>485</v>
      </c>
      <c r="Y241" s="167">
        <f t="shared" si="171"/>
        <v>436</v>
      </c>
      <c r="Z241" s="167">
        <f t="shared" si="171"/>
        <v>0</v>
      </c>
      <c r="AA241" s="167">
        <f t="shared" si="171"/>
        <v>436</v>
      </c>
      <c r="AB241" s="167">
        <f t="shared" si="171"/>
        <v>0</v>
      </c>
      <c r="AC241" s="167">
        <f t="shared" si="171"/>
        <v>436</v>
      </c>
      <c r="AD241" s="167">
        <f t="shared" si="171"/>
        <v>0</v>
      </c>
      <c r="AE241" s="167">
        <f t="shared" si="171"/>
        <v>436</v>
      </c>
      <c r="AF241" s="167">
        <f t="shared" si="171"/>
        <v>0</v>
      </c>
      <c r="AG241" s="167">
        <f t="shared" si="171"/>
        <v>436</v>
      </c>
      <c r="AH241" s="167">
        <f t="shared" si="171"/>
        <v>0</v>
      </c>
      <c r="AI241" s="167">
        <f t="shared" si="171"/>
        <v>436</v>
      </c>
      <c r="AJ241" s="167">
        <f t="shared" si="171"/>
        <v>0</v>
      </c>
      <c r="AK241" s="167">
        <f t="shared" si="171"/>
        <v>436</v>
      </c>
      <c r="AL241" s="167">
        <f t="shared" ref="AL241:AV243" si="172">AL242</f>
        <v>436</v>
      </c>
      <c r="AM241" s="167">
        <f t="shared" si="172"/>
        <v>0</v>
      </c>
      <c r="AN241" s="167">
        <f t="shared" si="172"/>
        <v>436</v>
      </c>
      <c r="AO241" s="167">
        <f t="shared" si="172"/>
        <v>0</v>
      </c>
      <c r="AP241" s="167">
        <f t="shared" si="172"/>
        <v>436</v>
      </c>
      <c r="AQ241" s="167">
        <f t="shared" si="172"/>
        <v>0</v>
      </c>
      <c r="AR241" s="167">
        <f t="shared" si="172"/>
        <v>436</v>
      </c>
      <c r="AS241" s="167">
        <f t="shared" si="172"/>
        <v>0</v>
      </c>
      <c r="AT241" s="167">
        <f t="shared" si="172"/>
        <v>436</v>
      </c>
      <c r="AU241" s="167">
        <f t="shared" si="172"/>
        <v>0</v>
      </c>
      <c r="AV241" s="167">
        <f t="shared" si="172"/>
        <v>436</v>
      </c>
      <c r="AW241" s="168"/>
    </row>
    <row r="242" spans="1:49" ht="15.75" hidden="1" outlineLevel="4" x14ac:dyDescent="0.2">
      <c r="A242" s="165" t="s">
        <v>35</v>
      </c>
      <c r="B242" s="165" t="s">
        <v>176</v>
      </c>
      <c r="C242" s="165" t="s">
        <v>182</v>
      </c>
      <c r="D242" s="165"/>
      <c r="E242" s="166" t="s">
        <v>183</v>
      </c>
      <c r="F242" s="167">
        <f t="shared" si="170"/>
        <v>485</v>
      </c>
      <c r="G242" s="167">
        <f t="shared" si="170"/>
        <v>0</v>
      </c>
      <c r="H242" s="167">
        <f t="shared" si="170"/>
        <v>485</v>
      </c>
      <c r="I242" s="167">
        <f t="shared" si="170"/>
        <v>0</v>
      </c>
      <c r="J242" s="167">
        <f t="shared" si="170"/>
        <v>0</v>
      </c>
      <c r="K242" s="167">
        <f t="shared" si="170"/>
        <v>0</v>
      </c>
      <c r="L242" s="167">
        <f t="shared" si="170"/>
        <v>485</v>
      </c>
      <c r="M242" s="167">
        <f t="shared" si="170"/>
        <v>0</v>
      </c>
      <c r="N242" s="167">
        <f t="shared" si="170"/>
        <v>485</v>
      </c>
      <c r="O242" s="167">
        <f t="shared" si="170"/>
        <v>0</v>
      </c>
      <c r="P242" s="167">
        <f t="shared" si="170"/>
        <v>0</v>
      </c>
      <c r="Q242" s="167">
        <f t="shared" si="170"/>
        <v>485</v>
      </c>
      <c r="R242" s="167">
        <f t="shared" si="170"/>
        <v>0</v>
      </c>
      <c r="S242" s="167">
        <f t="shared" si="170"/>
        <v>485</v>
      </c>
      <c r="T242" s="167">
        <f t="shared" si="170"/>
        <v>0</v>
      </c>
      <c r="U242" s="167">
        <f t="shared" si="170"/>
        <v>0</v>
      </c>
      <c r="V242" s="167">
        <f t="shared" si="171"/>
        <v>0</v>
      </c>
      <c r="W242" s="167">
        <f t="shared" si="171"/>
        <v>0</v>
      </c>
      <c r="X242" s="167">
        <f t="shared" si="171"/>
        <v>485</v>
      </c>
      <c r="Y242" s="167">
        <f t="shared" si="171"/>
        <v>436</v>
      </c>
      <c r="Z242" s="167">
        <f t="shared" si="171"/>
        <v>0</v>
      </c>
      <c r="AA242" s="167">
        <f t="shared" si="171"/>
        <v>436</v>
      </c>
      <c r="AB242" s="167">
        <f t="shared" si="171"/>
        <v>0</v>
      </c>
      <c r="AC242" s="167">
        <f t="shared" si="171"/>
        <v>436</v>
      </c>
      <c r="AD242" s="167">
        <f t="shared" si="171"/>
        <v>0</v>
      </c>
      <c r="AE242" s="167">
        <f t="shared" si="171"/>
        <v>436</v>
      </c>
      <c r="AF242" s="167">
        <f t="shared" si="171"/>
        <v>0</v>
      </c>
      <c r="AG242" s="167">
        <f t="shared" si="171"/>
        <v>436</v>
      </c>
      <c r="AH242" s="167">
        <f t="shared" si="171"/>
        <v>0</v>
      </c>
      <c r="AI242" s="167">
        <f t="shared" si="171"/>
        <v>436</v>
      </c>
      <c r="AJ242" s="167">
        <f t="shared" si="171"/>
        <v>0</v>
      </c>
      <c r="AK242" s="167">
        <f t="shared" si="171"/>
        <v>436</v>
      </c>
      <c r="AL242" s="167">
        <f t="shared" si="172"/>
        <v>436</v>
      </c>
      <c r="AM242" s="167">
        <f t="shared" si="172"/>
        <v>0</v>
      </c>
      <c r="AN242" s="167">
        <f t="shared" si="172"/>
        <v>436</v>
      </c>
      <c r="AO242" s="167">
        <f t="shared" si="172"/>
        <v>0</v>
      </c>
      <c r="AP242" s="167">
        <f t="shared" si="172"/>
        <v>436</v>
      </c>
      <c r="AQ242" s="167">
        <f t="shared" si="172"/>
        <v>0</v>
      </c>
      <c r="AR242" s="167">
        <f t="shared" si="172"/>
        <v>436</v>
      </c>
      <c r="AS242" s="167">
        <f t="shared" si="172"/>
        <v>0</v>
      </c>
      <c r="AT242" s="167">
        <f t="shared" si="172"/>
        <v>436</v>
      </c>
      <c r="AU242" s="167">
        <f t="shared" si="172"/>
        <v>0</v>
      </c>
      <c r="AV242" s="167">
        <f t="shared" si="172"/>
        <v>436</v>
      </c>
      <c r="AW242" s="168"/>
    </row>
    <row r="243" spans="1:49" ht="15.75" hidden="1" outlineLevel="5" x14ac:dyDescent="0.2">
      <c r="A243" s="165" t="s">
        <v>35</v>
      </c>
      <c r="B243" s="165" t="s">
        <v>176</v>
      </c>
      <c r="C243" s="165" t="s">
        <v>184</v>
      </c>
      <c r="D243" s="165"/>
      <c r="E243" s="166" t="s">
        <v>185</v>
      </c>
      <c r="F243" s="167">
        <f t="shared" si="170"/>
        <v>485</v>
      </c>
      <c r="G243" s="167">
        <f t="shared" si="170"/>
        <v>0</v>
      </c>
      <c r="H243" s="167">
        <f t="shared" si="170"/>
        <v>485</v>
      </c>
      <c r="I243" s="167">
        <f t="shared" si="170"/>
        <v>0</v>
      </c>
      <c r="J243" s="167">
        <f t="shared" si="170"/>
        <v>0</v>
      </c>
      <c r="K243" s="167">
        <f t="shared" si="170"/>
        <v>0</v>
      </c>
      <c r="L243" s="167">
        <f t="shared" si="170"/>
        <v>485</v>
      </c>
      <c r="M243" s="167">
        <f t="shared" si="170"/>
        <v>0</v>
      </c>
      <c r="N243" s="167">
        <f t="shared" si="170"/>
        <v>485</v>
      </c>
      <c r="O243" s="167">
        <f t="shared" si="170"/>
        <v>0</v>
      </c>
      <c r="P243" s="167">
        <f t="shared" si="170"/>
        <v>0</v>
      </c>
      <c r="Q243" s="167">
        <f t="shared" si="170"/>
        <v>485</v>
      </c>
      <c r="R243" s="167">
        <f t="shared" si="170"/>
        <v>0</v>
      </c>
      <c r="S243" s="167">
        <f t="shared" si="170"/>
        <v>485</v>
      </c>
      <c r="T243" s="167">
        <f t="shared" si="170"/>
        <v>0</v>
      </c>
      <c r="U243" s="167">
        <f t="shared" si="170"/>
        <v>0</v>
      </c>
      <c r="V243" s="167">
        <f t="shared" si="171"/>
        <v>0</v>
      </c>
      <c r="W243" s="167">
        <f t="shared" si="171"/>
        <v>0</v>
      </c>
      <c r="X243" s="167">
        <f t="shared" si="171"/>
        <v>485</v>
      </c>
      <c r="Y243" s="167">
        <f t="shared" si="171"/>
        <v>436</v>
      </c>
      <c r="Z243" s="167">
        <f t="shared" si="171"/>
        <v>0</v>
      </c>
      <c r="AA243" s="167">
        <f t="shared" si="171"/>
        <v>436</v>
      </c>
      <c r="AB243" s="167">
        <f t="shared" si="171"/>
        <v>0</v>
      </c>
      <c r="AC243" s="167">
        <f t="shared" si="171"/>
        <v>436</v>
      </c>
      <c r="AD243" s="167">
        <f t="shared" si="171"/>
        <v>0</v>
      </c>
      <c r="AE243" s="167">
        <f t="shared" si="171"/>
        <v>436</v>
      </c>
      <c r="AF243" s="167">
        <f t="shared" si="171"/>
        <v>0</v>
      </c>
      <c r="AG243" s="167">
        <f t="shared" si="171"/>
        <v>436</v>
      </c>
      <c r="AH243" s="167">
        <f t="shared" si="171"/>
        <v>0</v>
      </c>
      <c r="AI243" s="167">
        <f t="shared" si="171"/>
        <v>436</v>
      </c>
      <c r="AJ243" s="167">
        <f t="shared" si="171"/>
        <v>0</v>
      </c>
      <c r="AK243" s="167">
        <f t="shared" si="171"/>
        <v>436</v>
      </c>
      <c r="AL243" s="167">
        <f t="shared" si="172"/>
        <v>436</v>
      </c>
      <c r="AM243" s="167">
        <f t="shared" si="172"/>
        <v>0</v>
      </c>
      <c r="AN243" s="167">
        <f t="shared" si="172"/>
        <v>436</v>
      </c>
      <c r="AO243" s="167">
        <f t="shared" si="172"/>
        <v>0</v>
      </c>
      <c r="AP243" s="167">
        <f t="shared" si="172"/>
        <v>436</v>
      </c>
      <c r="AQ243" s="167">
        <f t="shared" si="172"/>
        <v>0</v>
      </c>
      <c r="AR243" s="167">
        <f t="shared" si="172"/>
        <v>436</v>
      </c>
      <c r="AS243" s="167">
        <f t="shared" si="172"/>
        <v>0</v>
      </c>
      <c r="AT243" s="167">
        <f t="shared" si="172"/>
        <v>436</v>
      </c>
      <c r="AU243" s="167">
        <f t="shared" si="172"/>
        <v>0</v>
      </c>
      <c r="AV243" s="167">
        <f t="shared" si="172"/>
        <v>436</v>
      </c>
      <c r="AW243" s="168"/>
    </row>
    <row r="244" spans="1:49" ht="31.5" hidden="1" outlineLevel="7" x14ac:dyDescent="0.2">
      <c r="A244" s="170" t="s">
        <v>35</v>
      </c>
      <c r="B244" s="170" t="s">
        <v>176</v>
      </c>
      <c r="C244" s="170" t="s">
        <v>184</v>
      </c>
      <c r="D244" s="170" t="s">
        <v>11</v>
      </c>
      <c r="E244" s="171" t="s">
        <v>12</v>
      </c>
      <c r="F244" s="172">
        <v>485</v>
      </c>
      <c r="G244" s="172"/>
      <c r="H244" s="172">
        <f>SUM(F244:G244)</f>
        <v>485</v>
      </c>
      <c r="I244" s="172"/>
      <c r="J244" s="172"/>
      <c r="K244" s="172"/>
      <c r="L244" s="172">
        <f>SUM(H244:K244)</f>
        <v>485</v>
      </c>
      <c r="M244" s="172"/>
      <c r="N244" s="172">
        <f>SUM(L244:M244)</f>
        <v>485</v>
      </c>
      <c r="O244" s="172"/>
      <c r="P244" s="172"/>
      <c r="Q244" s="172">
        <f>SUM(N244:P244)</f>
        <v>485</v>
      </c>
      <c r="R244" s="172"/>
      <c r="S244" s="172">
        <f>SUM(Q244:R244)</f>
        <v>485</v>
      </c>
      <c r="T244" s="172"/>
      <c r="U244" s="172"/>
      <c r="V244" s="172"/>
      <c r="W244" s="172"/>
      <c r="X244" s="172">
        <f>SUM(S244:W244)</f>
        <v>485</v>
      </c>
      <c r="Y244" s="172">
        <v>436</v>
      </c>
      <c r="Z244" s="172"/>
      <c r="AA244" s="172">
        <f>SUM(Y244:Z244)</f>
        <v>436</v>
      </c>
      <c r="AB244" s="172"/>
      <c r="AC244" s="172">
        <f>SUM(AA244:AB244)</f>
        <v>436</v>
      </c>
      <c r="AD244" s="172"/>
      <c r="AE244" s="172">
        <f>SUM(AC244:AD244)</f>
        <v>436</v>
      </c>
      <c r="AF244" s="172"/>
      <c r="AG244" s="172">
        <f>SUM(AE244:AF244)</f>
        <v>436</v>
      </c>
      <c r="AH244" s="172"/>
      <c r="AI244" s="172">
        <f>SUM(AG244:AH244)</f>
        <v>436</v>
      </c>
      <c r="AJ244" s="172"/>
      <c r="AK244" s="172">
        <f>SUM(AI244:AJ244)</f>
        <v>436</v>
      </c>
      <c r="AL244" s="172">
        <v>436</v>
      </c>
      <c r="AM244" s="172"/>
      <c r="AN244" s="172">
        <f>SUM(AL244:AM244)</f>
        <v>436</v>
      </c>
      <c r="AO244" s="172"/>
      <c r="AP244" s="172">
        <f>SUM(AN244:AO244)</f>
        <v>436</v>
      </c>
      <c r="AQ244" s="172"/>
      <c r="AR244" s="172">
        <f>SUM(AP244:AQ244)</f>
        <v>436</v>
      </c>
      <c r="AS244" s="172"/>
      <c r="AT244" s="172">
        <f>SUM(AR244:AS244)</f>
        <v>436</v>
      </c>
      <c r="AU244" s="172"/>
      <c r="AV244" s="172">
        <f>SUM(AT244:AU244)</f>
        <v>436</v>
      </c>
      <c r="AW244" s="168"/>
    </row>
    <row r="245" spans="1:49" ht="15.75" outlineLevel="1" x14ac:dyDescent="0.2">
      <c r="A245" s="165" t="s">
        <v>35</v>
      </c>
      <c r="B245" s="165" t="s">
        <v>186</v>
      </c>
      <c r="C245" s="165"/>
      <c r="D245" s="165"/>
      <c r="E245" s="166" t="s">
        <v>187</v>
      </c>
      <c r="F245" s="167">
        <f t="shared" ref="F245:U249" si="173">F246</f>
        <v>3000</v>
      </c>
      <c r="G245" s="167">
        <f t="shared" si="173"/>
        <v>0</v>
      </c>
      <c r="H245" s="167">
        <f t="shared" si="173"/>
        <v>3000</v>
      </c>
      <c r="I245" s="167">
        <f t="shared" si="173"/>
        <v>0</v>
      </c>
      <c r="J245" s="167">
        <f t="shared" si="173"/>
        <v>2.2434799999999999</v>
      </c>
      <c r="K245" s="167">
        <f t="shared" si="173"/>
        <v>0</v>
      </c>
      <c r="L245" s="167">
        <f t="shared" si="173"/>
        <v>3002.2434800000001</v>
      </c>
      <c r="M245" s="167">
        <f t="shared" si="173"/>
        <v>41.5</v>
      </c>
      <c r="N245" s="167">
        <f t="shared" si="173"/>
        <v>3043.7434800000001</v>
      </c>
      <c r="O245" s="167">
        <f t="shared" si="173"/>
        <v>0</v>
      </c>
      <c r="P245" s="167">
        <f t="shared" si="173"/>
        <v>0</v>
      </c>
      <c r="Q245" s="167">
        <f t="shared" si="173"/>
        <v>3043.7434800000001</v>
      </c>
      <c r="R245" s="167">
        <f t="shared" si="173"/>
        <v>0</v>
      </c>
      <c r="S245" s="167">
        <f t="shared" si="173"/>
        <v>3043.7434800000001</v>
      </c>
      <c r="T245" s="167">
        <f t="shared" si="173"/>
        <v>0</v>
      </c>
      <c r="U245" s="167">
        <f t="shared" si="173"/>
        <v>0</v>
      </c>
      <c r="V245" s="167">
        <f t="shared" ref="V245:AK249" si="174">V246</f>
        <v>0</v>
      </c>
      <c r="W245" s="167">
        <f t="shared" si="174"/>
        <v>1300</v>
      </c>
      <c r="X245" s="167">
        <f t="shared" si="174"/>
        <v>4343.7434800000001</v>
      </c>
      <c r="Y245" s="167">
        <f t="shared" si="174"/>
        <v>3000</v>
      </c>
      <c r="Z245" s="167">
        <f t="shared" si="174"/>
        <v>0</v>
      </c>
      <c r="AA245" s="167">
        <f t="shared" si="174"/>
        <v>3000</v>
      </c>
      <c r="AB245" s="167">
        <f t="shared" si="174"/>
        <v>0</v>
      </c>
      <c r="AC245" s="167">
        <f t="shared" si="174"/>
        <v>3000</v>
      </c>
      <c r="AD245" s="167">
        <f t="shared" si="174"/>
        <v>0</v>
      </c>
      <c r="AE245" s="167">
        <f t="shared" si="174"/>
        <v>3000</v>
      </c>
      <c r="AF245" s="167">
        <f t="shared" si="174"/>
        <v>0</v>
      </c>
      <c r="AG245" s="167">
        <f t="shared" si="174"/>
        <v>3000</v>
      </c>
      <c r="AH245" s="167">
        <f t="shared" si="174"/>
        <v>0</v>
      </c>
      <c r="AI245" s="167">
        <f t="shared" si="174"/>
        <v>3000</v>
      </c>
      <c r="AJ245" s="167">
        <f t="shared" si="174"/>
        <v>0</v>
      </c>
      <c r="AK245" s="167">
        <f t="shared" si="174"/>
        <v>3000</v>
      </c>
      <c r="AL245" s="167">
        <f t="shared" ref="AL245:AV249" si="175">AL246</f>
        <v>3000</v>
      </c>
      <c r="AM245" s="167">
        <f t="shared" si="175"/>
        <v>0</v>
      </c>
      <c r="AN245" s="167">
        <f t="shared" si="175"/>
        <v>3000</v>
      </c>
      <c r="AO245" s="167">
        <f t="shared" si="175"/>
        <v>0</v>
      </c>
      <c r="AP245" s="167">
        <f t="shared" si="175"/>
        <v>3000</v>
      </c>
      <c r="AQ245" s="167">
        <f t="shared" si="175"/>
        <v>0</v>
      </c>
      <c r="AR245" s="167">
        <f t="shared" si="175"/>
        <v>3000</v>
      </c>
      <c r="AS245" s="167">
        <f t="shared" si="175"/>
        <v>0</v>
      </c>
      <c r="AT245" s="167">
        <f t="shared" si="175"/>
        <v>3000</v>
      </c>
      <c r="AU245" s="167">
        <f t="shared" si="175"/>
        <v>0</v>
      </c>
      <c r="AV245" s="167">
        <f t="shared" si="175"/>
        <v>3000</v>
      </c>
      <c r="AW245" s="168"/>
    </row>
    <row r="246" spans="1:49" ht="31.5" outlineLevel="2" x14ac:dyDescent="0.2">
      <c r="A246" s="165" t="s">
        <v>35</v>
      </c>
      <c r="B246" s="165" t="s">
        <v>186</v>
      </c>
      <c r="C246" s="165" t="s">
        <v>170</v>
      </c>
      <c r="D246" s="165"/>
      <c r="E246" s="166" t="s">
        <v>171</v>
      </c>
      <c r="F246" s="167">
        <f t="shared" si="173"/>
        <v>3000</v>
      </c>
      <c r="G246" s="167">
        <f t="shared" si="173"/>
        <v>0</v>
      </c>
      <c r="H246" s="167">
        <f t="shared" si="173"/>
        <v>3000</v>
      </c>
      <c r="I246" s="167">
        <f t="shared" si="173"/>
        <v>0</v>
      </c>
      <c r="J246" s="167">
        <f t="shared" si="173"/>
        <v>2.2434799999999999</v>
      </c>
      <c r="K246" s="167">
        <f t="shared" si="173"/>
        <v>0</v>
      </c>
      <c r="L246" s="167">
        <f t="shared" si="173"/>
        <v>3002.2434800000001</v>
      </c>
      <c r="M246" s="167">
        <f t="shared" si="173"/>
        <v>41.5</v>
      </c>
      <c r="N246" s="167">
        <f t="shared" si="173"/>
        <v>3043.7434800000001</v>
      </c>
      <c r="O246" s="167">
        <f t="shared" si="173"/>
        <v>0</v>
      </c>
      <c r="P246" s="167">
        <f t="shared" si="173"/>
        <v>0</v>
      </c>
      <c r="Q246" s="167">
        <f t="shared" si="173"/>
        <v>3043.7434800000001</v>
      </c>
      <c r="R246" s="167">
        <f t="shared" si="173"/>
        <v>0</v>
      </c>
      <c r="S246" s="167">
        <f t="shared" si="173"/>
        <v>3043.7434800000001</v>
      </c>
      <c r="T246" s="167">
        <f t="shared" si="173"/>
        <v>0</v>
      </c>
      <c r="U246" s="167">
        <f t="shared" si="173"/>
        <v>0</v>
      </c>
      <c r="V246" s="167">
        <f t="shared" si="174"/>
        <v>0</v>
      </c>
      <c r="W246" s="167">
        <f t="shared" si="174"/>
        <v>1300</v>
      </c>
      <c r="X246" s="167">
        <f t="shared" si="174"/>
        <v>4343.7434800000001</v>
      </c>
      <c r="Y246" s="167">
        <f t="shared" si="174"/>
        <v>3000</v>
      </c>
      <c r="Z246" s="167">
        <f t="shared" si="174"/>
        <v>0</v>
      </c>
      <c r="AA246" s="167">
        <f t="shared" si="174"/>
        <v>3000</v>
      </c>
      <c r="AB246" s="167">
        <f t="shared" si="174"/>
        <v>0</v>
      </c>
      <c r="AC246" s="167">
        <f t="shared" si="174"/>
        <v>3000</v>
      </c>
      <c r="AD246" s="167">
        <f t="shared" si="174"/>
        <v>0</v>
      </c>
      <c r="AE246" s="167">
        <f t="shared" si="174"/>
        <v>3000</v>
      </c>
      <c r="AF246" s="167">
        <f t="shared" si="174"/>
        <v>0</v>
      </c>
      <c r="AG246" s="167">
        <f t="shared" si="174"/>
        <v>3000</v>
      </c>
      <c r="AH246" s="167">
        <f t="shared" si="174"/>
        <v>0</v>
      </c>
      <c r="AI246" s="167">
        <f t="shared" si="174"/>
        <v>3000</v>
      </c>
      <c r="AJ246" s="167">
        <f t="shared" si="174"/>
        <v>0</v>
      </c>
      <c r="AK246" s="167">
        <f t="shared" si="174"/>
        <v>3000</v>
      </c>
      <c r="AL246" s="167">
        <f t="shared" si="175"/>
        <v>3000</v>
      </c>
      <c r="AM246" s="167">
        <f t="shared" si="175"/>
        <v>0</v>
      </c>
      <c r="AN246" s="167">
        <f t="shared" si="175"/>
        <v>3000</v>
      </c>
      <c r="AO246" s="167">
        <f t="shared" si="175"/>
        <v>0</v>
      </c>
      <c r="AP246" s="167">
        <f t="shared" si="175"/>
        <v>3000</v>
      </c>
      <c r="AQ246" s="167">
        <f t="shared" si="175"/>
        <v>0</v>
      </c>
      <c r="AR246" s="167">
        <f t="shared" si="175"/>
        <v>3000</v>
      </c>
      <c r="AS246" s="167">
        <f t="shared" si="175"/>
        <v>0</v>
      </c>
      <c r="AT246" s="167">
        <f t="shared" si="175"/>
        <v>3000</v>
      </c>
      <c r="AU246" s="167">
        <f t="shared" si="175"/>
        <v>0</v>
      </c>
      <c r="AV246" s="167">
        <f t="shared" si="175"/>
        <v>3000</v>
      </c>
      <c r="AW246" s="168"/>
    </row>
    <row r="247" spans="1:49" ht="47.25" outlineLevel="3" x14ac:dyDescent="0.2">
      <c r="A247" s="165" t="s">
        <v>35</v>
      </c>
      <c r="B247" s="165" t="s">
        <v>186</v>
      </c>
      <c r="C247" s="165" t="s">
        <v>188</v>
      </c>
      <c r="D247" s="165"/>
      <c r="E247" s="166" t="s">
        <v>189</v>
      </c>
      <c r="F247" s="167">
        <f t="shared" si="173"/>
        <v>3000</v>
      </c>
      <c r="G247" s="167">
        <f t="shared" si="173"/>
        <v>0</v>
      </c>
      <c r="H247" s="167">
        <f t="shared" si="173"/>
        <v>3000</v>
      </c>
      <c r="I247" s="167">
        <f t="shared" si="173"/>
        <v>0</v>
      </c>
      <c r="J247" s="167">
        <f t="shared" si="173"/>
        <v>2.2434799999999999</v>
      </c>
      <c r="K247" s="167">
        <f t="shared" si="173"/>
        <v>0</v>
      </c>
      <c r="L247" s="167">
        <f t="shared" si="173"/>
        <v>3002.2434800000001</v>
      </c>
      <c r="M247" s="167">
        <f t="shared" si="173"/>
        <v>41.5</v>
      </c>
      <c r="N247" s="167">
        <f t="shared" si="173"/>
        <v>3043.7434800000001</v>
      </c>
      <c r="O247" s="167">
        <f t="shared" si="173"/>
        <v>0</v>
      </c>
      <c r="P247" s="167">
        <f t="shared" si="173"/>
        <v>0</v>
      </c>
      <c r="Q247" s="167">
        <f t="shared" si="173"/>
        <v>3043.7434800000001</v>
      </c>
      <c r="R247" s="167">
        <f t="shared" si="173"/>
        <v>0</v>
      </c>
      <c r="S247" s="167">
        <f t="shared" si="173"/>
        <v>3043.7434800000001</v>
      </c>
      <c r="T247" s="167">
        <f t="shared" si="173"/>
        <v>0</v>
      </c>
      <c r="U247" s="167">
        <f t="shared" si="173"/>
        <v>0</v>
      </c>
      <c r="V247" s="167">
        <f t="shared" si="174"/>
        <v>0</v>
      </c>
      <c r="W247" s="167">
        <f t="shared" si="174"/>
        <v>1300</v>
      </c>
      <c r="X247" s="167">
        <f t="shared" si="174"/>
        <v>4343.7434800000001</v>
      </c>
      <c r="Y247" s="167">
        <f t="shared" si="174"/>
        <v>3000</v>
      </c>
      <c r="Z247" s="167">
        <f t="shared" si="174"/>
        <v>0</v>
      </c>
      <c r="AA247" s="167">
        <f t="shared" si="174"/>
        <v>3000</v>
      </c>
      <c r="AB247" s="167">
        <f t="shared" si="174"/>
        <v>0</v>
      </c>
      <c r="AC247" s="167">
        <f t="shared" si="174"/>
        <v>3000</v>
      </c>
      <c r="AD247" s="167">
        <f t="shared" si="174"/>
        <v>0</v>
      </c>
      <c r="AE247" s="167">
        <f t="shared" si="174"/>
        <v>3000</v>
      </c>
      <c r="AF247" s="167">
        <f t="shared" si="174"/>
        <v>0</v>
      </c>
      <c r="AG247" s="167">
        <f t="shared" si="174"/>
        <v>3000</v>
      </c>
      <c r="AH247" s="167">
        <f t="shared" si="174"/>
        <v>0</v>
      </c>
      <c r="AI247" s="167">
        <f t="shared" si="174"/>
        <v>3000</v>
      </c>
      <c r="AJ247" s="167">
        <f t="shared" si="174"/>
        <v>0</v>
      </c>
      <c r="AK247" s="167">
        <f t="shared" si="174"/>
        <v>3000</v>
      </c>
      <c r="AL247" s="167">
        <f t="shared" si="175"/>
        <v>3000</v>
      </c>
      <c r="AM247" s="167">
        <f t="shared" si="175"/>
        <v>0</v>
      </c>
      <c r="AN247" s="167">
        <f t="shared" si="175"/>
        <v>3000</v>
      </c>
      <c r="AO247" s="167">
        <f t="shared" si="175"/>
        <v>0</v>
      </c>
      <c r="AP247" s="167">
        <f t="shared" si="175"/>
        <v>3000</v>
      </c>
      <c r="AQ247" s="167">
        <f t="shared" si="175"/>
        <v>0</v>
      </c>
      <c r="AR247" s="167">
        <f t="shared" si="175"/>
        <v>3000</v>
      </c>
      <c r="AS247" s="167">
        <f t="shared" si="175"/>
        <v>0</v>
      </c>
      <c r="AT247" s="167">
        <f t="shared" si="175"/>
        <v>3000</v>
      </c>
      <c r="AU247" s="167">
        <f t="shared" si="175"/>
        <v>0</v>
      </c>
      <c r="AV247" s="167">
        <f t="shared" si="175"/>
        <v>3000</v>
      </c>
      <c r="AW247" s="168"/>
    </row>
    <row r="248" spans="1:49" ht="47.25" outlineLevel="4" x14ac:dyDescent="0.2">
      <c r="A248" s="165" t="s">
        <v>35</v>
      </c>
      <c r="B248" s="165" t="s">
        <v>186</v>
      </c>
      <c r="C248" s="165" t="s">
        <v>190</v>
      </c>
      <c r="D248" s="165"/>
      <c r="E248" s="166" t="s">
        <v>114</v>
      </c>
      <c r="F248" s="167">
        <f t="shared" si="173"/>
        <v>3000</v>
      </c>
      <c r="G248" s="167">
        <f t="shared" si="173"/>
        <v>0</v>
      </c>
      <c r="H248" s="167">
        <f t="shared" si="173"/>
        <v>3000</v>
      </c>
      <c r="I248" s="167">
        <f t="shared" si="173"/>
        <v>0</v>
      </c>
      <c r="J248" s="167">
        <f t="shared" si="173"/>
        <v>2.2434799999999999</v>
      </c>
      <c r="K248" s="167">
        <f t="shared" si="173"/>
        <v>0</v>
      </c>
      <c r="L248" s="167">
        <f t="shared" si="173"/>
        <v>3002.2434800000001</v>
      </c>
      <c r="M248" s="167">
        <f t="shared" si="173"/>
        <v>41.5</v>
      </c>
      <c r="N248" s="167">
        <f t="shared" si="173"/>
        <v>3043.7434800000001</v>
      </c>
      <c r="O248" s="167">
        <f t="shared" si="173"/>
        <v>0</v>
      </c>
      <c r="P248" s="167">
        <f t="shared" si="173"/>
        <v>0</v>
      </c>
      <c r="Q248" s="167">
        <f t="shared" si="173"/>
        <v>3043.7434800000001</v>
      </c>
      <c r="R248" s="167">
        <f t="shared" si="173"/>
        <v>0</v>
      </c>
      <c r="S248" s="167">
        <f t="shared" si="173"/>
        <v>3043.7434800000001</v>
      </c>
      <c r="T248" s="167">
        <f t="shared" si="173"/>
        <v>0</v>
      </c>
      <c r="U248" s="167">
        <f t="shared" si="173"/>
        <v>0</v>
      </c>
      <c r="V248" s="167">
        <f t="shared" si="174"/>
        <v>0</v>
      </c>
      <c r="W248" s="167">
        <f t="shared" si="174"/>
        <v>1300</v>
      </c>
      <c r="X248" s="167">
        <f t="shared" si="174"/>
        <v>4343.7434800000001</v>
      </c>
      <c r="Y248" s="167">
        <f t="shared" si="174"/>
        <v>3000</v>
      </c>
      <c r="Z248" s="167">
        <f t="shared" si="174"/>
        <v>0</v>
      </c>
      <c r="AA248" s="167">
        <f t="shared" si="174"/>
        <v>3000</v>
      </c>
      <c r="AB248" s="167">
        <f t="shared" si="174"/>
        <v>0</v>
      </c>
      <c r="AC248" s="167">
        <f t="shared" si="174"/>
        <v>3000</v>
      </c>
      <c r="AD248" s="167">
        <f t="shared" si="174"/>
        <v>0</v>
      </c>
      <c r="AE248" s="167">
        <f t="shared" si="174"/>
        <v>3000</v>
      </c>
      <c r="AF248" s="167">
        <f t="shared" si="174"/>
        <v>0</v>
      </c>
      <c r="AG248" s="167">
        <f t="shared" si="174"/>
        <v>3000</v>
      </c>
      <c r="AH248" s="167">
        <f t="shared" si="174"/>
        <v>0</v>
      </c>
      <c r="AI248" s="167">
        <f t="shared" si="174"/>
        <v>3000</v>
      </c>
      <c r="AJ248" s="167">
        <f t="shared" si="174"/>
        <v>0</v>
      </c>
      <c r="AK248" s="167">
        <f t="shared" si="174"/>
        <v>3000</v>
      </c>
      <c r="AL248" s="167">
        <f t="shared" si="175"/>
        <v>3000</v>
      </c>
      <c r="AM248" s="167">
        <f t="shared" si="175"/>
        <v>0</v>
      </c>
      <c r="AN248" s="167">
        <f t="shared" si="175"/>
        <v>3000</v>
      </c>
      <c r="AO248" s="167">
        <f t="shared" si="175"/>
        <v>0</v>
      </c>
      <c r="AP248" s="167">
        <f t="shared" si="175"/>
        <v>3000</v>
      </c>
      <c r="AQ248" s="167">
        <f t="shared" si="175"/>
        <v>0</v>
      </c>
      <c r="AR248" s="167">
        <f t="shared" si="175"/>
        <v>3000</v>
      </c>
      <c r="AS248" s="167">
        <f t="shared" si="175"/>
        <v>0</v>
      </c>
      <c r="AT248" s="167">
        <f t="shared" si="175"/>
        <v>3000</v>
      </c>
      <c r="AU248" s="167">
        <f t="shared" si="175"/>
        <v>0</v>
      </c>
      <c r="AV248" s="167">
        <f t="shared" si="175"/>
        <v>3000</v>
      </c>
      <c r="AW248" s="168"/>
    </row>
    <row r="249" spans="1:49" ht="31.5" outlineLevel="5" x14ac:dyDescent="0.2">
      <c r="A249" s="165" t="s">
        <v>35</v>
      </c>
      <c r="B249" s="165" t="s">
        <v>186</v>
      </c>
      <c r="C249" s="165" t="s">
        <v>191</v>
      </c>
      <c r="D249" s="165"/>
      <c r="E249" s="166" t="s">
        <v>192</v>
      </c>
      <c r="F249" s="167">
        <f t="shared" si="173"/>
        <v>3000</v>
      </c>
      <c r="G249" s="167">
        <f t="shared" si="173"/>
        <v>0</v>
      </c>
      <c r="H249" s="167">
        <f t="shared" si="173"/>
        <v>3000</v>
      </c>
      <c r="I249" s="167">
        <f t="shared" si="173"/>
        <v>0</v>
      </c>
      <c r="J249" s="167">
        <f t="shared" si="173"/>
        <v>2.2434799999999999</v>
      </c>
      <c r="K249" s="167">
        <f t="shared" si="173"/>
        <v>0</v>
      </c>
      <c r="L249" s="167">
        <f t="shared" si="173"/>
        <v>3002.2434800000001</v>
      </c>
      <c r="M249" s="167">
        <f t="shared" si="173"/>
        <v>41.5</v>
      </c>
      <c r="N249" s="167">
        <f t="shared" si="173"/>
        <v>3043.7434800000001</v>
      </c>
      <c r="O249" s="167">
        <f t="shared" si="173"/>
        <v>0</v>
      </c>
      <c r="P249" s="167">
        <f t="shared" si="173"/>
        <v>0</v>
      </c>
      <c r="Q249" s="167">
        <f t="shared" si="173"/>
        <v>3043.7434800000001</v>
      </c>
      <c r="R249" s="167">
        <f t="shared" si="173"/>
        <v>0</v>
      </c>
      <c r="S249" s="167">
        <f t="shared" si="173"/>
        <v>3043.7434800000001</v>
      </c>
      <c r="T249" s="167">
        <f t="shared" si="173"/>
        <v>0</v>
      </c>
      <c r="U249" s="167">
        <f t="shared" si="173"/>
        <v>0</v>
      </c>
      <c r="V249" s="167">
        <f t="shared" si="174"/>
        <v>0</v>
      </c>
      <c r="W249" s="167">
        <f t="shared" si="174"/>
        <v>1300</v>
      </c>
      <c r="X249" s="167">
        <f t="shared" si="174"/>
        <v>4343.7434800000001</v>
      </c>
      <c r="Y249" s="167">
        <f t="shared" si="174"/>
        <v>3000</v>
      </c>
      <c r="Z249" s="167">
        <f t="shared" si="174"/>
        <v>0</v>
      </c>
      <c r="AA249" s="167">
        <f t="shared" si="174"/>
        <v>3000</v>
      </c>
      <c r="AB249" s="167">
        <f t="shared" si="174"/>
        <v>0</v>
      </c>
      <c r="AC249" s="167">
        <f t="shared" si="174"/>
        <v>3000</v>
      </c>
      <c r="AD249" s="167">
        <f t="shared" si="174"/>
        <v>0</v>
      </c>
      <c r="AE249" s="167">
        <f t="shared" si="174"/>
        <v>3000</v>
      </c>
      <c r="AF249" s="167">
        <f t="shared" si="174"/>
        <v>0</v>
      </c>
      <c r="AG249" s="167">
        <f t="shared" si="174"/>
        <v>3000</v>
      </c>
      <c r="AH249" s="167">
        <f t="shared" si="174"/>
        <v>0</v>
      </c>
      <c r="AI249" s="167">
        <f t="shared" si="174"/>
        <v>3000</v>
      </c>
      <c r="AJ249" s="167">
        <f t="shared" si="174"/>
        <v>0</v>
      </c>
      <c r="AK249" s="167">
        <f t="shared" si="174"/>
        <v>3000</v>
      </c>
      <c r="AL249" s="167">
        <f t="shared" si="175"/>
        <v>3000</v>
      </c>
      <c r="AM249" s="167">
        <f t="shared" si="175"/>
        <v>0</v>
      </c>
      <c r="AN249" s="167">
        <f t="shared" si="175"/>
        <v>3000</v>
      </c>
      <c r="AO249" s="167">
        <f t="shared" si="175"/>
        <v>0</v>
      </c>
      <c r="AP249" s="167">
        <f t="shared" si="175"/>
        <v>3000</v>
      </c>
      <c r="AQ249" s="167">
        <f t="shared" si="175"/>
        <v>0</v>
      </c>
      <c r="AR249" s="167">
        <f t="shared" si="175"/>
        <v>3000</v>
      </c>
      <c r="AS249" s="167">
        <f t="shared" si="175"/>
        <v>0</v>
      </c>
      <c r="AT249" s="167">
        <f t="shared" si="175"/>
        <v>3000</v>
      </c>
      <c r="AU249" s="167">
        <f t="shared" si="175"/>
        <v>0</v>
      </c>
      <c r="AV249" s="167">
        <f t="shared" si="175"/>
        <v>3000</v>
      </c>
      <c r="AW249" s="168"/>
    </row>
    <row r="250" spans="1:49" ht="31.5" outlineLevel="7" x14ac:dyDescent="0.2">
      <c r="A250" s="170" t="s">
        <v>35</v>
      </c>
      <c r="B250" s="170" t="s">
        <v>186</v>
      </c>
      <c r="C250" s="170" t="s">
        <v>191</v>
      </c>
      <c r="D250" s="170" t="s">
        <v>11</v>
      </c>
      <c r="E250" s="171" t="s">
        <v>12</v>
      </c>
      <c r="F250" s="172">
        <v>3000</v>
      </c>
      <c r="G250" s="172"/>
      <c r="H250" s="172">
        <f>SUM(F250:G250)</f>
        <v>3000</v>
      </c>
      <c r="I250" s="172"/>
      <c r="J250" s="172">
        <v>2.2434799999999999</v>
      </c>
      <c r="K250" s="172"/>
      <c r="L250" s="172">
        <f>SUM(H250:K250)</f>
        <v>3002.2434800000001</v>
      </c>
      <c r="M250" s="172">
        <v>41.5</v>
      </c>
      <c r="N250" s="172">
        <f>SUM(L250:M250)</f>
        <v>3043.7434800000001</v>
      </c>
      <c r="O250" s="172"/>
      <c r="P250" s="172"/>
      <c r="Q250" s="172">
        <f>SUM(N250:P250)</f>
        <v>3043.7434800000001</v>
      </c>
      <c r="R250" s="172"/>
      <c r="S250" s="172">
        <f>SUM(Q250:R250)</f>
        <v>3043.7434800000001</v>
      </c>
      <c r="T250" s="172"/>
      <c r="U250" s="172"/>
      <c r="V250" s="172"/>
      <c r="W250" s="172">
        <v>1300</v>
      </c>
      <c r="X250" s="172">
        <f>SUM(S250:W250)</f>
        <v>4343.7434800000001</v>
      </c>
      <c r="Y250" s="172">
        <v>3000</v>
      </c>
      <c r="Z250" s="172"/>
      <c r="AA250" s="172">
        <f>SUM(Y250:Z250)</f>
        <v>3000</v>
      </c>
      <c r="AB250" s="172"/>
      <c r="AC250" s="172">
        <f>SUM(AA250:AB250)</f>
        <v>3000</v>
      </c>
      <c r="AD250" s="172"/>
      <c r="AE250" s="172">
        <f>SUM(AC250:AD250)</f>
        <v>3000</v>
      </c>
      <c r="AF250" s="172"/>
      <c r="AG250" s="172">
        <f>SUM(AE250:AF250)</f>
        <v>3000</v>
      </c>
      <c r="AH250" s="172"/>
      <c r="AI250" s="172">
        <f>SUM(AG250:AH250)</f>
        <v>3000</v>
      </c>
      <c r="AJ250" s="172"/>
      <c r="AK250" s="172">
        <f>SUM(AI250:AJ250)</f>
        <v>3000</v>
      </c>
      <c r="AL250" s="172">
        <v>3000</v>
      </c>
      <c r="AM250" s="172"/>
      <c r="AN250" s="172">
        <f>SUM(AL250:AM250)</f>
        <v>3000</v>
      </c>
      <c r="AO250" s="172"/>
      <c r="AP250" s="172">
        <f>SUM(AN250:AO250)</f>
        <v>3000</v>
      </c>
      <c r="AQ250" s="172"/>
      <c r="AR250" s="172">
        <f>SUM(AP250:AQ250)</f>
        <v>3000</v>
      </c>
      <c r="AS250" s="172"/>
      <c r="AT250" s="172">
        <f>SUM(AR250:AS250)</f>
        <v>3000</v>
      </c>
      <c r="AU250" s="172"/>
      <c r="AV250" s="172">
        <f>SUM(AT250:AU250)</f>
        <v>3000</v>
      </c>
      <c r="AW250" s="168"/>
    </row>
    <row r="251" spans="1:49" ht="15.75" outlineLevel="1" x14ac:dyDescent="0.2">
      <c r="A251" s="165" t="s">
        <v>35</v>
      </c>
      <c r="B251" s="165" t="s">
        <v>193</v>
      </c>
      <c r="C251" s="165"/>
      <c r="D251" s="165"/>
      <c r="E251" s="166" t="s">
        <v>194</v>
      </c>
      <c r="F251" s="167">
        <f t="shared" ref="F251:U252" si="176">F252</f>
        <v>256683.59999999998</v>
      </c>
      <c r="G251" s="167">
        <f t="shared" si="176"/>
        <v>0</v>
      </c>
      <c r="H251" s="167">
        <f t="shared" si="176"/>
        <v>256683.59999999998</v>
      </c>
      <c r="I251" s="167">
        <f t="shared" si="176"/>
        <v>0</v>
      </c>
      <c r="J251" s="167">
        <f t="shared" si="176"/>
        <v>68173.925080000001</v>
      </c>
      <c r="K251" s="167">
        <f t="shared" si="176"/>
        <v>0</v>
      </c>
      <c r="L251" s="167">
        <f t="shared" si="176"/>
        <v>324857.52507999999</v>
      </c>
      <c r="M251" s="183">
        <f t="shared" si="176"/>
        <v>3.3360000000000001E-2</v>
      </c>
      <c r="N251" s="167">
        <f t="shared" si="176"/>
        <v>324857.55843999999</v>
      </c>
      <c r="O251" s="167">
        <f t="shared" si="176"/>
        <v>0</v>
      </c>
      <c r="P251" s="167">
        <f t="shared" si="176"/>
        <v>0</v>
      </c>
      <c r="Q251" s="167">
        <f t="shared" si="176"/>
        <v>324857.55843999999</v>
      </c>
      <c r="R251" s="167">
        <f t="shared" si="176"/>
        <v>0</v>
      </c>
      <c r="S251" s="167">
        <f t="shared" si="176"/>
        <v>324857.55843999994</v>
      </c>
      <c r="T251" s="167">
        <f t="shared" si="176"/>
        <v>0</v>
      </c>
      <c r="U251" s="167">
        <f t="shared" si="176"/>
        <v>0</v>
      </c>
      <c r="V251" s="167">
        <f t="shared" ref="V251:AK252" si="177">V252</f>
        <v>0</v>
      </c>
      <c r="W251" s="167">
        <f t="shared" si="177"/>
        <v>5200</v>
      </c>
      <c r="X251" s="167">
        <f t="shared" si="177"/>
        <v>330057.55843999994</v>
      </c>
      <c r="Y251" s="167">
        <f t="shared" si="177"/>
        <v>232099.9</v>
      </c>
      <c r="Z251" s="167">
        <f t="shared" si="177"/>
        <v>0</v>
      </c>
      <c r="AA251" s="167">
        <f t="shared" si="177"/>
        <v>232099.9</v>
      </c>
      <c r="AB251" s="167">
        <f t="shared" si="177"/>
        <v>0</v>
      </c>
      <c r="AC251" s="167">
        <f t="shared" si="177"/>
        <v>232099.9</v>
      </c>
      <c r="AD251" s="167">
        <f t="shared" si="177"/>
        <v>0</v>
      </c>
      <c r="AE251" s="167">
        <f t="shared" si="177"/>
        <v>232099.9</v>
      </c>
      <c r="AF251" s="167">
        <f t="shared" si="177"/>
        <v>0</v>
      </c>
      <c r="AG251" s="167">
        <f t="shared" si="177"/>
        <v>232099.9</v>
      </c>
      <c r="AH251" s="167">
        <f t="shared" si="177"/>
        <v>0</v>
      </c>
      <c r="AI251" s="167">
        <f t="shared" si="177"/>
        <v>232099.9</v>
      </c>
      <c r="AJ251" s="167">
        <f t="shared" si="177"/>
        <v>0</v>
      </c>
      <c r="AK251" s="167">
        <f t="shared" si="177"/>
        <v>232099.9</v>
      </c>
      <c r="AL251" s="167">
        <f t="shared" ref="AL251:AV252" si="178">AL252</f>
        <v>227139.6</v>
      </c>
      <c r="AM251" s="167">
        <f t="shared" si="178"/>
        <v>0</v>
      </c>
      <c r="AN251" s="167">
        <f t="shared" si="178"/>
        <v>227139.6</v>
      </c>
      <c r="AO251" s="167">
        <f t="shared" si="178"/>
        <v>0</v>
      </c>
      <c r="AP251" s="167">
        <f t="shared" si="178"/>
        <v>227139.6</v>
      </c>
      <c r="AQ251" s="167">
        <f t="shared" si="178"/>
        <v>0</v>
      </c>
      <c r="AR251" s="167">
        <f t="shared" si="178"/>
        <v>227139.6</v>
      </c>
      <c r="AS251" s="167">
        <f t="shared" si="178"/>
        <v>0</v>
      </c>
      <c r="AT251" s="167">
        <f t="shared" si="178"/>
        <v>227139.6</v>
      </c>
      <c r="AU251" s="167">
        <f t="shared" si="178"/>
        <v>0</v>
      </c>
      <c r="AV251" s="167">
        <f t="shared" si="178"/>
        <v>227139.6</v>
      </c>
      <c r="AW251" s="168"/>
    </row>
    <row r="252" spans="1:49" ht="31.5" outlineLevel="2" x14ac:dyDescent="0.2">
      <c r="A252" s="165" t="s">
        <v>35</v>
      </c>
      <c r="B252" s="165" t="s">
        <v>193</v>
      </c>
      <c r="C252" s="165" t="s">
        <v>170</v>
      </c>
      <c r="D252" s="165"/>
      <c r="E252" s="166" t="s">
        <v>171</v>
      </c>
      <c r="F252" s="167">
        <f t="shared" si="176"/>
        <v>256683.59999999998</v>
      </c>
      <c r="G252" s="167">
        <f t="shared" si="176"/>
        <v>0</v>
      </c>
      <c r="H252" s="167">
        <f t="shared" si="176"/>
        <v>256683.59999999998</v>
      </c>
      <c r="I252" s="167">
        <f t="shared" si="176"/>
        <v>0</v>
      </c>
      <c r="J252" s="167">
        <f t="shared" si="176"/>
        <v>68173.925080000001</v>
      </c>
      <c r="K252" s="167">
        <f t="shared" si="176"/>
        <v>0</v>
      </c>
      <c r="L252" s="167">
        <f t="shared" si="176"/>
        <v>324857.52507999999</v>
      </c>
      <c r="M252" s="183">
        <f t="shared" si="176"/>
        <v>3.3360000000000001E-2</v>
      </c>
      <c r="N252" s="167">
        <f t="shared" si="176"/>
        <v>324857.55843999999</v>
      </c>
      <c r="O252" s="167">
        <f t="shared" si="176"/>
        <v>0</v>
      </c>
      <c r="P252" s="167">
        <f t="shared" si="176"/>
        <v>0</v>
      </c>
      <c r="Q252" s="167">
        <f t="shared" si="176"/>
        <v>324857.55843999999</v>
      </c>
      <c r="R252" s="167">
        <f t="shared" si="176"/>
        <v>0</v>
      </c>
      <c r="S252" s="167">
        <f t="shared" si="176"/>
        <v>324857.55843999994</v>
      </c>
      <c r="T252" s="167">
        <f t="shared" si="176"/>
        <v>0</v>
      </c>
      <c r="U252" s="167">
        <f t="shared" si="176"/>
        <v>0</v>
      </c>
      <c r="V252" s="167">
        <f t="shared" si="177"/>
        <v>0</v>
      </c>
      <c r="W252" s="167">
        <f t="shared" si="177"/>
        <v>5200</v>
      </c>
      <c r="X252" s="167">
        <f t="shared" si="177"/>
        <v>330057.55843999994</v>
      </c>
      <c r="Y252" s="167">
        <f t="shared" si="177"/>
        <v>232099.9</v>
      </c>
      <c r="Z252" s="167">
        <f t="shared" si="177"/>
        <v>0</v>
      </c>
      <c r="AA252" s="167">
        <f t="shared" si="177"/>
        <v>232099.9</v>
      </c>
      <c r="AB252" s="167">
        <f t="shared" si="177"/>
        <v>0</v>
      </c>
      <c r="AC252" s="167">
        <f t="shared" si="177"/>
        <v>232099.9</v>
      </c>
      <c r="AD252" s="167">
        <f t="shared" si="177"/>
        <v>0</v>
      </c>
      <c r="AE252" s="167">
        <f t="shared" si="177"/>
        <v>232099.9</v>
      </c>
      <c r="AF252" s="167">
        <f t="shared" si="177"/>
        <v>0</v>
      </c>
      <c r="AG252" s="167">
        <f t="shared" si="177"/>
        <v>232099.9</v>
      </c>
      <c r="AH252" s="167">
        <f t="shared" si="177"/>
        <v>0</v>
      </c>
      <c r="AI252" s="167">
        <f t="shared" si="177"/>
        <v>232099.9</v>
      </c>
      <c r="AJ252" s="167">
        <f t="shared" si="177"/>
        <v>0</v>
      </c>
      <c r="AK252" s="167">
        <f t="shared" si="177"/>
        <v>232099.9</v>
      </c>
      <c r="AL252" s="167">
        <f t="shared" si="178"/>
        <v>227139.6</v>
      </c>
      <c r="AM252" s="167">
        <f t="shared" si="178"/>
        <v>0</v>
      </c>
      <c r="AN252" s="167">
        <f t="shared" si="178"/>
        <v>227139.6</v>
      </c>
      <c r="AO252" s="167">
        <f t="shared" si="178"/>
        <v>0</v>
      </c>
      <c r="AP252" s="167">
        <f t="shared" si="178"/>
        <v>227139.6</v>
      </c>
      <c r="AQ252" s="167">
        <f t="shared" si="178"/>
        <v>0</v>
      </c>
      <c r="AR252" s="167">
        <f t="shared" si="178"/>
        <v>227139.6</v>
      </c>
      <c r="AS252" s="167">
        <f t="shared" si="178"/>
        <v>0</v>
      </c>
      <c r="AT252" s="167">
        <f t="shared" si="178"/>
        <v>227139.6</v>
      </c>
      <c r="AU252" s="167">
        <f t="shared" si="178"/>
        <v>0</v>
      </c>
      <c r="AV252" s="167">
        <f t="shared" si="178"/>
        <v>227139.6</v>
      </c>
      <c r="AW252" s="168"/>
    </row>
    <row r="253" spans="1:49" ht="31.5" outlineLevel="3" collapsed="1" x14ac:dyDescent="0.2">
      <c r="A253" s="165" t="s">
        <v>35</v>
      </c>
      <c r="B253" s="165" t="s">
        <v>193</v>
      </c>
      <c r="C253" s="165" t="s">
        <v>195</v>
      </c>
      <c r="D253" s="165"/>
      <c r="E253" s="166" t="s">
        <v>196</v>
      </c>
      <c r="F253" s="167">
        <f t="shared" ref="F253:AV253" si="179">F254+F257</f>
        <v>256683.59999999998</v>
      </c>
      <c r="G253" s="167">
        <f t="shared" si="179"/>
        <v>0</v>
      </c>
      <c r="H253" s="167">
        <f t="shared" si="179"/>
        <v>256683.59999999998</v>
      </c>
      <c r="I253" s="167">
        <f t="shared" si="179"/>
        <v>0</v>
      </c>
      <c r="J253" s="167">
        <f t="shared" si="179"/>
        <v>68173.925080000001</v>
      </c>
      <c r="K253" s="167">
        <f t="shared" si="179"/>
        <v>0</v>
      </c>
      <c r="L253" s="167">
        <f t="shared" si="179"/>
        <v>324857.52507999999</v>
      </c>
      <c r="M253" s="183">
        <f t="shared" si="179"/>
        <v>3.3360000000000001E-2</v>
      </c>
      <c r="N253" s="167">
        <f t="shared" si="179"/>
        <v>324857.55843999999</v>
      </c>
      <c r="O253" s="167">
        <f t="shared" si="179"/>
        <v>0</v>
      </c>
      <c r="P253" s="167">
        <f t="shared" si="179"/>
        <v>0</v>
      </c>
      <c r="Q253" s="167">
        <f t="shared" si="179"/>
        <v>324857.55843999999</v>
      </c>
      <c r="R253" s="167">
        <f t="shared" si="179"/>
        <v>0</v>
      </c>
      <c r="S253" s="167">
        <f t="shared" si="179"/>
        <v>324857.55843999994</v>
      </c>
      <c r="T253" s="167">
        <f t="shared" si="179"/>
        <v>0</v>
      </c>
      <c r="U253" s="167">
        <f t="shared" si="179"/>
        <v>0</v>
      </c>
      <c r="V253" s="167">
        <f t="shared" si="179"/>
        <v>0</v>
      </c>
      <c r="W253" s="167">
        <f t="shared" si="179"/>
        <v>5200</v>
      </c>
      <c r="X253" s="167">
        <f t="shared" si="179"/>
        <v>330057.55843999994</v>
      </c>
      <c r="Y253" s="167">
        <f t="shared" si="179"/>
        <v>232099.9</v>
      </c>
      <c r="Z253" s="167">
        <f t="shared" si="179"/>
        <v>0</v>
      </c>
      <c r="AA253" s="167">
        <f t="shared" si="179"/>
        <v>232099.9</v>
      </c>
      <c r="AB253" s="167">
        <f t="shared" si="179"/>
        <v>0</v>
      </c>
      <c r="AC253" s="167">
        <f t="shared" si="179"/>
        <v>232099.9</v>
      </c>
      <c r="AD253" s="167">
        <f t="shared" si="179"/>
        <v>0</v>
      </c>
      <c r="AE253" s="167">
        <f t="shared" si="179"/>
        <v>232099.9</v>
      </c>
      <c r="AF253" s="167">
        <f t="shared" si="179"/>
        <v>0</v>
      </c>
      <c r="AG253" s="167">
        <f t="shared" si="179"/>
        <v>232099.9</v>
      </c>
      <c r="AH253" s="167">
        <f t="shared" si="179"/>
        <v>0</v>
      </c>
      <c r="AI253" s="167">
        <f t="shared" si="179"/>
        <v>232099.9</v>
      </c>
      <c r="AJ253" s="167">
        <f t="shared" si="179"/>
        <v>0</v>
      </c>
      <c r="AK253" s="167">
        <f t="shared" si="179"/>
        <v>232099.9</v>
      </c>
      <c r="AL253" s="167">
        <f t="shared" si="179"/>
        <v>227139.6</v>
      </c>
      <c r="AM253" s="167">
        <f t="shared" si="179"/>
        <v>0</v>
      </c>
      <c r="AN253" s="167">
        <f t="shared" si="179"/>
        <v>227139.6</v>
      </c>
      <c r="AO253" s="167">
        <f t="shared" si="179"/>
        <v>0</v>
      </c>
      <c r="AP253" s="167">
        <f t="shared" si="179"/>
        <v>227139.6</v>
      </c>
      <c r="AQ253" s="167">
        <f t="shared" si="179"/>
        <v>0</v>
      </c>
      <c r="AR253" s="167">
        <f t="shared" si="179"/>
        <v>227139.6</v>
      </c>
      <c r="AS253" s="167">
        <f t="shared" si="179"/>
        <v>0</v>
      </c>
      <c r="AT253" s="167">
        <f t="shared" si="179"/>
        <v>227139.6</v>
      </c>
      <c r="AU253" s="167">
        <f t="shared" si="179"/>
        <v>0</v>
      </c>
      <c r="AV253" s="167">
        <f t="shared" si="179"/>
        <v>227139.6</v>
      </c>
      <c r="AW253" s="168"/>
    </row>
    <row r="254" spans="1:49" ht="31.5" hidden="1" outlineLevel="4" x14ac:dyDescent="0.2">
      <c r="A254" s="165" t="s">
        <v>35</v>
      </c>
      <c r="B254" s="165" t="s">
        <v>193</v>
      </c>
      <c r="C254" s="165" t="s">
        <v>197</v>
      </c>
      <c r="D254" s="165"/>
      <c r="E254" s="166" t="s">
        <v>198</v>
      </c>
      <c r="F254" s="167">
        <f t="shared" ref="F254:U255" si="180">F255</f>
        <v>178114.3</v>
      </c>
      <c r="G254" s="167">
        <f t="shared" si="180"/>
        <v>0</v>
      </c>
      <c r="H254" s="167">
        <f t="shared" si="180"/>
        <v>178114.3</v>
      </c>
      <c r="I254" s="167">
        <f t="shared" si="180"/>
        <v>0</v>
      </c>
      <c r="J254" s="167">
        <f t="shared" si="180"/>
        <v>0</v>
      </c>
      <c r="K254" s="167">
        <f t="shared" si="180"/>
        <v>0</v>
      </c>
      <c r="L254" s="167">
        <f t="shared" si="180"/>
        <v>178114.3</v>
      </c>
      <c r="M254" s="183">
        <f t="shared" si="180"/>
        <v>0</v>
      </c>
      <c r="N254" s="167">
        <f t="shared" si="180"/>
        <v>178114.3</v>
      </c>
      <c r="O254" s="167">
        <f t="shared" si="180"/>
        <v>0</v>
      </c>
      <c r="P254" s="167">
        <f t="shared" si="180"/>
        <v>0</v>
      </c>
      <c r="Q254" s="167">
        <f t="shared" si="180"/>
        <v>178114.3</v>
      </c>
      <c r="R254" s="167">
        <f t="shared" si="180"/>
        <v>-489.19920000000002</v>
      </c>
      <c r="S254" s="167">
        <f t="shared" si="180"/>
        <v>177625.10079999999</v>
      </c>
      <c r="T254" s="167">
        <f t="shared" si="180"/>
        <v>0</v>
      </c>
      <c r="U254" s="167">
        <f t="shared" si="180"/>
        <v>0</v>
      </c>
      <c r="V254" s="167">
        <f t="shared" ref="V254:AK255" si="181">V255</f>
        <v>0</v>
      </c>
      <c r="W254" s="167">
        <f t="shared" si="181"/>
        <v>0</v>
      </c>
      <c r="X254" s="167">
        <f t="shared" si="181"/>
        <v>177625.10079999999</v>
      </c>
      <c r="Y254" s="167">
        <f t="shared" si="181"/>
        <v>180000</v>
      </c>
      <c r="Z254" s="167">
        <f t="shared" si="181"/>
        <v>0</v>
      </c>
      <c r="AA254" s="167">
        <f t="shared" si="181"/>
        <v>180000</v>
      </c>
      <c r="AB254" s="167">
        <f t="shared" si="181"/>
        <v>0</v>
      </c>
      <c r="AC254" s="167">
        <f t="shared" si="181"/>
        <v>180000</v>
      </c>
      <c r="AD254" s="167">
        <f t="shared" si="181"/>
        <v>0</v>
      </c>
      <c r="AE254" s="167">
        <f t="shared" si="181"/>
        <v>180000</v>
      </c>
      <c r="AF254" s="167">
        <f t="shared" si="181"/>
        <v>0</v>
      </c>
      <c r="AG254" s="167">
        <f t="shared" si="181"/>
        <v>180000</v>
      </c>
      <c r="AH254" s="167">
        <f t="shared" si="181"/>
        <v>0</v>
      </c>
      <c r="AI254" s="167">
        <f t="shared" si="181"/>
        <v>180000</v>
      </c>
      <c r="AJ254" s="167">
        <f t="shared" si="181"/>
        <v>0</v>
      </c>
      <c r="AK254" s="167">
        <f t="shared" si="181"/>
        <v>180000</v>
      </c>
      <c r="AL254" s="167">
        <f t="shared" ref="AL254:AV255" si="182">AL255</f>
        <v>170000</v>
      </c>
      <c r="AM254" s="167">
        <f t="shared" si="182"/>
        <v>0</v>
      </c>
      <c r="AN254" s="167">
        <f t="shared" si="182"/>
        <v>170000</v>
      </c>
      <c r="AO254" s="167">
        <f t="shared" si="182"/>
        <v>0</v>
      </c>
      <c r="AP254" s="167">
        <f t="shared" si="182"/>
        <v>170000</v>
      </c>
      <c r="AQ254" s="167">
        <f t="shared" si="182"/>
        <v>0</v>
      </c>
      <c r="AR254" s="167">
        <f t="shared" si="182"/>
        <v>170000</v>
      </c>
      <c r="AS254" s="167">
        <f t="shared" si="182"/>
        <v>0</v>
      </c>
      <c r="AT254" s="167">
        <f t="shared" si="182"/>
        <v>170000</v>
      </c>
      <c r="AU254" s="167">
        <f t="shared" si="182"/>
        <v>0</v>
      </c>
      <c r="AV254" s="167">
        <f t="shared" si="182"/>
        <v>170000</v>
      </c>
      <c r="AW254" s="168"/>
    </row>
    <row r="255" spans="1:49" ht="15.75" hidden="1" outlineLevel="5" x14ac:dyDescent="0.2">
      <c r="A255" s="165" t="s">
        <v>35</v>
      </c>
      <c r="B255" s="165" t="s">
        <v>193</v>
      </c>
      <c r="C255" s="165" t="s">
        <v>199</v>
      </c>
      <c r="D255" s="165"/>
      <c r="E255" s="166" t="s">
        <v>200</v>
      </c>
      <c r="F255" s="167">
        <f t="shared" si="180"/>
        <v>178114.3</v>
      </c>
      <c r="G255" s="167">
        <f t="shared" si="180"/>
        <v>0</v>
      </c>
      <c r="H255" s="167">
        <f t="shared" si="180"/>
        <v>178114.3</v>
      </c>
      <c r="I255" s="167">
        <f t="shared" si="180"/>
        <v>0</v>
      </c>
      <c r="J255" s="167">
        <f t="shared" si="180"/>
        <v>0</v>
      </c>
      <c r="K255" s="167">
        <f t="shared" si="180"/>
        <v>0</v>
      </c>
      <c r="L255" s="167">
        <f t="shared" si="180"/>
        <v>178114.3</v>
      </c>
      <c r="M255" s="183">
        <f t="shared" si="180"/>
        <v>0</v>
      </c>
      <c r="N255" s="167">
        <f t="shared" si="180"/>
        <v>178114.3</v>
      </c>
      <c r="O255" s="167">
        <f t="shared" si="180"/>
        <v>0</v>
      </c>
      <c r="P255" s="167">
        <f t="shared" si="180"/>
        <v>0</v>
      </c>
      <c r="Q255" s="167">
        <f t="shared" si="180"/>
        <v>178114.3</v>
      </c>
      <c r="R255" s="167">
        <f t="shared" si="180"/>
        <v>-489.19920000000002</v>
      </c>
      <c r="S255" s="167">
        <f t="shared" si="180"/>
        <v>177625.10079999999</v>
      </c>
      <c r="T255" s="167">
        <f t="shared" si="180"/>
        <v>0</v>
      </c>
      <c r="U255" s="167">
        <f t="shared" si="180"/>
        <v>0</v>
      </c>
      <c r="V255" s="167">
        <f t="shared" si="181"/>
        <v>0</v>
      </c>
      <c r="W255" s="167">
        <f t="shared" si="181"/>
        <v>0</v>
      </c>
      <c r="X255" s="167">
        <f t="shared" si="181"/>
        <v>177625.10079999999</v>
      </c>
      <c r="Y255" s="167">
        <f t="shared" si="181"/>
        <v>180000</v>
      </c>
      <c r="Z255" s="167">
        <f t="shared" si="181"/>
        <v>0</v>
      </c>
      <c r="AA255" s="167">
        <f t="shared" si="181"/>
        <v>180000</v>
      </c>
      <c r="AB255" s="167">
        <f t="shared" si="181"/>
        <v>0</v>
      </c>
      <c r="AC255" s="167">
        <f t="shared" si="181"/>
        <v>180000</v>
      </c>
      <c r="AD255" s="167">
        <f t="shared" si="181"/>
        <v>0</v>
      </c>
      <c r="AE255" s="167">
        <f t="shared" si="181"/>
        <v>180000</v>
      </c>
      <c r="AF255" s="167">
        <f t="shared" si="181"/>
        <v>0</v>
      </c>
      <c r="AG255" s="167">
        <f t="shared" si="181"/>
        <v>180000</v>
      </c>
      <c r="AH255" s="167">
        <f t="shared" si="181"/>
        <v>0</v>
      </c>
      <c r="AI255" s="167">
        <f t="shared" si="181"/>
        <v>180000</v>
      </c>
      <c r="AJ255" s="167">
        <f t="shared" si="181"/>
        <v>0</v>
      </c>
      <c r="AK255" s="167">
        <f t="shared" si="181"/>
        <v>180000</v>
      </c>
      <c r="AL255" s="167">
        <f t="shared" si="182"/>
        <v>170000</v>
      </c>
      <c r="AM255" s="167">
        <f t="shared" si="182"/>
        <v>0</v>
      </c>
      <c r="AN255" s="167">
        <f t="shared" si="182"/>
        <v>170000</v>
      </c>
      <c r="AO255" s="167">
        <f t="shared" si="182"/>
        <v>0</v>
      </c>
      <c r="AP255" s="167">
        <f t="shared" si="182"/>
        <v>170000</v>
      </c>
      <c r="AQ255" s="167">
        <f t="shared" si="182"/>
        <v>0</v>
      </c>
      <c r="AR255" s="167">
        <f t="shared" si="182"/>
        <v>170000</v>
      </c>
      <c r="AS255" s="167">
        <f t="shared" si="182"/>
        <v>0</v>
      </c>
      <c r="AT255" s="167">
        <f t="shared" si="182"/>
        <v>170000</v>
      </c>
      <c r="AU255" s="167">
        <f t="shared" si="182"/>
        <v>0</v>
      </c>
      <c r="AV255" s="167">
        <f t="shared" si="182"/>
        <v>170000</v>
      </c>
      <c r="AW255" s="168"/>
    </row>
    <row r="256" spans="1:49" ht="31.5" hidden="1" outlineLevel="7" x14ac:dyDescent="0.2">
      <c r="A256" s="170" t="s">
        <v>35</v>
      </c>
      <c r="B256" s="170" t="s">
        <v>193</v>
      </c>
      <c r="C256" s="170" t="s">
        <v>199</v>
      </c>
      <c r="D256" s="170" t="s">
        <v>92</v>
      </c>
      <c r="E256" s="171" t="s">
        <v>93</v>
      </c>
      <c r="F256" s="172">
        <v>178114.3</v>
      </c>
      <c r="G256" s="172"/>
      <c r="H256" s="172">
        <f>SUM(F256:G256)</f>
        <v>178114.3</v>
      </c>
      <c r="I256" s="172"/>
      <c r="J256" s="172"/>
      <c r="K256" s="172"/>
      <c r="L256" s="172">
        <f>SUM(H256:K256)</f>
        <v>178114.3</v>
      </c>
      <c r="M256" s="184"/>
      <c r="N256" s="172">
        <f>SUM(L256:M256)</f>
        <v>178114.3</v>
      </c>
      <c r="O256" s="172"/>
      <c r="P256" s="172"/>
      <c r="Q256" s="172">
        <f>SUM(N256:P256)</f>
        <v>178114.3</v>
      </c>
      <c r="R256" s="172">
        <v>-489.19920000000002</v>
      </c>
      <c r="S256" s="172">
        <f>SUM(Q256:R256)</f>
        <v>177625.10079999999</v>
      </c>
      <c r="T256" s="172"/>
      <c r="U256" s="172"/>
      <c r="V256" s="172"/>
      <c r="W256" s="172"/>
      <c r="X256" s="172">
        <f>SUM(S256:W256)</f>
        <v>177625.10079999999</v>
      </c>
      <c r="Y256" s="172">
        <v>180000</v>
      </c>
      <c r="Z256" s="172"/>
      <c r="AA256" s="172">
        <f>SUM(Y256:Z256)</f>
        <v>180000</v>
      </c>
      <c r="AB256" s="172"/>
      <c r="AC256" s="172">
        <f>SUM(AA256:AB256)</f>
        <v>180000</v>
      </c>
      <c r="AD256" s="172"/>
      <c r="AE256" s="172">
        <f>SUM(AC256:AD256)</f>
        <v>180000</v>
      </c>
      <c r="AF256" s="172"/>
      <c r="AG256" s="172">
        <f>SUM(AE256:AF256)</f>
        <v>180000</v>
      </c>
      <c r="AH256" s="172"/>
      <c r="AI256" s="172">
        <f>SUM(AG256:AH256)</f>
        <v>180000</v>
      </c>
      <c r="AJ256" s="172"/>
      <c r="AK256" s="172">
        <f>SUM(AI256:AJ256)</f>
        <v>180000</v>
      </c>
      <c r="AL256" s="172">
        <v>170000</v>
      </c>
      <c r="AM256" s="172"/>
      <c r="AN256" s="172">
        <f>SUM(AL256:AM256)</f>
        <v>170000</v>
      </c>
      <c r="AO256" s="172"/>
      <c r="AP256" s="172">
        <f>SUM(AN256:AO256)</f>
        <v>170000</v>
      </c>
      <c r="AQ256" s="172"/>
      <c r="AR256" s="172">
        <f>SUM(AP256:AQ256)</f>
        <v>170000</v>
      </c>
      <c r="AS256" s="172"/>
      <c r="AT256" s="172">
        <f>SUM(AR256:AS256)</f>
        <v>170000</v>
      </c>
      <c r="AU256" s="172"/>
      <c r="AV256" s="172">
        <f>SUM(AT256:AU256)</f>
        <v>170000</v>
      </c>
      <c r="AW256" s="168"/>
    </row>
    <row r="257" spans="1:49" ht="36" customHeight="1" outlineLevel="4" x14ac:dyDescent="0.2">
      <c r="A257" s="165" t="s">
        <v>35</v>
      </c>
      <c r="B257" s="165" t="s">
        <v>193</v>
      </c>
      <c r="C257" s="165" t="s">
        <v>201</v>
      </c>
      <c r="D257" s="165"/>
      <c r="E257" s="166" t="s">
        <v>599</v>
      </c>
      <c r="F257" s="167">
        <f>F261+F264</f>
        <v>78569.299999999988</v>
      </c>
      <c r="G257" s="167">
        <f>G261+G264</f>
        <v>0</v>
      </c>
      <c r="H257" s="167">
        <f>H261+H264</f>
        <v>78569.299999999988</v>
      </c>
      <c r="I257" s="167">
        <f t="shared" ref="I257:AV257" si="183">I261+I264+I258</f>
        <v>0</v>
      </c>
      <c r="J257" s="167">
        <f t="shared" si="183"/>
        <v>68173.925080000001</v>
      </c>
      <c r="K257" s="167">
        <f t="shared" si="183"/>
        <v>0</v>
      </c>
      <c r="L257" s="167">
        <f t="shared" si="183"/>
        <v>146743.22508</v>
      </c>
      <c r="M257" s="183">
        <f t="shared" si="183"/>
        <v>3.3360000000000001E-2</v>
      </c>
      <c r="N257" s="167">
        <f t="shared" si="183"/>
        <v>146743.25844000001</v>
      </c>
      <c r="O257" s="167">
        <f t="shared" si="183"/>
        <v>0</v>
      </c>
      <c r="P257" s="167">
        <f t="shared" si="183"/>
        <v>0</v>
      </c>
      <c r="Q257" s="167">
        <f t="shared" si="183"/>
        <v>146743.25844000001</v>
      </c>
      <c r="R257" s="167">
        <f t="shared" si="183"/>
        <v>489.19920000000002</v>
      </c>
      <c r="S257" s="167">
        <f t="shared" si="183"/>
        <v>147232.45763999998</v>
      </c>
      <c r="T257" s="167">
        <f t="shared" si="183"/>
        <v>0</v>
      </c>
      <c r="U257" s="167">
        <f t="shared" si="183"/>
        <v>0</v>
      </c>
      <c r="V257" s="167">
        <f t="shared" si="183"/>
        <v>0</v>
      </c>
      <c r="W257" s="167">
        <f t="shared" si="183"/>
        <v>5200</v>
      </c>
      <c r="X257" s="167">
        <f t="shared" si="183"/>
        <v>152432.45763999998</v>
      </c>
      <c r="Y257" s="167">
        <f t="shared" si="183"/>
        <v>52099.9</v>
      </c>
      <c r="Z257" s="167">
        <f t="shared" si="183"/>
        <v>0</v>
      </c>
      <c r="AA257" s="167">
        <f t="shared" si="183"/>
        <v>52099.9</v>
      </c>
      <c r="AB257" s="167">
        <f t="shared" si="183"/>
        <v>0</v>
      </c>
      <c r="AC257" s="167">
        <f t="shared" si="183"/>
        <v>52099.9</v>
      </c>
      <c r="AD257" s="167">
        <f t="shared" si="183"/>
        <v>0</v>
      </c>
      <c r="AE257" s="167">
        <f t="shared" si="183"/>
        <v>52099.9</v>
      </c>
      <c r="AF257" s="167">
        <f t="shared" si="183"/>
        <v>0</v>
      </c>
      <c r="AG257" s="167">
        <f t="shared" si="183"/>
        <v>52099.9</v>
      </c>
      <c r="AH257" s="167">
        <f t="shared" si="183"/>
        <v>0</v>
      </c>
      <c r="AI257" s="167">
        <f t="shared" si="183"/>
        <v>52099.9</v>
      </c>
      <c r="AJ257" s="167">
        <f t="shared" si="183"/>
        <v>0</v>
      </c>
      <c r="AK257" s="167">
        <f t="shared" si="183"/>
        <v>52099.9</v>
      </c>
      <c r="AL257" s="167">
        <f t="shared" si="183"/>
        <v>57139.6</v>
      </c>
      <c r="AM257" s="167">
        <f t="shared" si="183"/>
        <v>0</v>
      </c>
      <c r="AN257" s="167">
        <f t="shared" si="183"/>
        <v>57139.6</v>
      </c>
      <c r="AO257" s="167">
        <f t="shared" si="183"/>
        <v>0</v>
      </c>
      <c r="AP257" s="167">
        <f t="shared" si="183"/>
        <v>57139.6</v>
      </c>
      <c r="AQ257" s="167">
        <f t="shared" si="183"/>
        <v>0</v>
      </c>
      <c r="AR257" s="167">
        <f t="shared" si="183"/>
        <v>57139.6</v>
      </c>
      <c r="AS257" s="167">
        <f t="shared" si="183"/>
        <v>0</v>
      </c>
      <c r="AT257" s="167">
        <f t="shared" si="183"/>
        <v>57139.6</v>
      </c>
      <c r="AU257" s="167">
        <f t="shared" si="183"/>
        <v>0</v>
      </c>
      <c r="AV257" s="167">
        <f t="shared" si="183"/>
        <v>57139.6</v>
      </c>
      <c r="AW257" s="168"/>
    </row>
    <row r="258" spans="1:49" ht="36" customHeight="1" outlineLevel="4" x14ac:dyDescent="0.2">
      <c r="A258" s="165" t="s">
        <v>35</v>
      </c>
      <c r="B258" s="165" t="s">
        <v>193</v>
      </c>
      <c r="C258" s="173" t="s">
        <v>678</v>
      </c>
      <c r="D258" s="173" t="s">
        <v>663</v>
      </c>
      <c r="E258" s="185" t="s">
        <v>726</v>
      </c>
      <c r="F258" s="167"/>
      <c r="G258" s="167"/>
      <c r="H258" s="167"/>
      <c r="I258" s="167">
        <f t="shared" ref="I258:X258" si="184">I260+I259</f>
        <v>0</v>
      </c>
      <c r="J258" s="167">
        <f t="shared" si="184"/>
        <v>62871.166079999995</v>
      </c>
      <c r="K258" s="167">
        <f t="shared" si="184"/>
        <v>0</v>
      </c>
      <c r="L258" s="167">
        <f t="shared" si="184"/>
        <v>62871.166079999995</v>
      </c>
      <c r="M258" s="183">
        <f t="shared" si="184"/>
        <v>0</v>
      </c>
      <c r="N258" s="167">
        <f t="shared" si="184"/>
        <v>62871.166079999995</v>
      </c>
      <c r="O258" s="167">
        <f t="shared" si="184"/>
        <v>0</v>
      </c>
      <c r="P258" s="167">
        <f t="shared" si="184"/>
        <v>0</v>
      </c>
      <c r="Q258" s="167">
        <f t="shared" si="184"/>
        <v>62871.166079999995</v>
      </c>
      <c r="R258" s="167">
        <f t="shared" si="184"/>
        <v>489.19920000000002</v>
      </c>
      <c r="S258" s="167">
        <f t="shared" si="184"/>
        <v>63360.365279999998</v>
      </c>
      <c r="T258" s="167">
        <f t="shared" si="184"/>
        <v>0</v>
      </c>
      <c r="U258" s="167">
        <f t="shared" si="184"/>
        <v>0</v>
      </c>
      <c r="V258" s="167">
        <f t="shared" si="184"/>
        <v>0</v>
      </c>
      <c r="W258" s="167">
        <f t="shared" si="184"/>
        <v>200</v>
      </c>
      <c r="X258" s="167">
        <f t="shared" si="184"/>
        <v>63560.365279999998</v>
      </c>
      <c r="Y258" s="167"/>
      <c r="Z258" s="167"/>
      <c r="AA258" s="167"/>
      <c r="AB258" s="167"/>
      <c r="AC258" s="167"/>
      <c r="AD258" s="167">
        <f>AD260+AD259</f>
        <v>0</v>
      </c>
      <c r="AE258" s="167">
        <f>AE260+AE259</f>
        <v>0</v>
      </c>
      <c r="AF258" s="167">
        <f>AF260+AF259</f>
        <v>0</v>
      </c>
      <c r="AG258" s="167">
        <f>AG260+AG259</f>
        <v>0</v>
      </c>
      <c r="AH258" s="167">
        <f>AH260+AH259</f>
        <v>0</v>
      </c>
      <c r="AI258" s="167"/>
      <c r="AJ258" s="167">
        <f>AJ260+AJ259</f>
        <v>0</v>
      </c>
      <c r="AK258" s="167"/>
      <c r="AL258" s="167"/>
      <c r="AM258" s="167"/>
      <c r="AN258" s="167"/>
      <c r="AO258" s="167"/>
      <c r="AP258" s="167"/>
      <c r="AQ258" s="167">
        <f>AQ260+AQ259</f>
        <v>0</v>
      </c>
      <c r="AR258" s="167">
        <f>AR260+AR259</f>
        <v>0</v>
      </c>
      <c r="AS258" s="167">
        <f>AS260+AS259</f>
        <v>0</v>
      </c>
      <c r="AT258" s="167"/>
      <c r="AU258" s="167">
        <f>AU260+AU259</f>
        <v>0</v>
      </c>
      <c r="AV258" s="167"/>
      <c r="AW258" s="168"/>
    </row>
    <row r="259" spans="1:49" ht="57.75" hidden="1" customHeight="1" outlineLevel="4" x14ac:dyDescent="0.2">
      <c r="A259" s="170" t="s">
        <v>35</v>
      </c>
      <c r="B259" s="170" t="s">
        <v>193</v>
      </c>
      <c r="C259" s="175" t="s">
        <v>678</v>
      </c>
      <c r="D259" s="170" t="s">
        <v>684</v>
      </c>
      <c r="E259" s="171" t="s">
        <v>144</v>
      </c>
      <c r="F259" s="167"/>
      <c r="G259" s="167"/>
      <c r="H259" s="167"/>
      <c r="I259" s="167"/>
      <c r="J259" s="172">
        <v>3911.5145699999998</v>
      </c>
      <c r="K259" s="167"/>
      <c r="L259" s="172">
        <f>SUM(H259:K259)</f>
        <v>3911.5145699999998</v>
      </c>
      <c r="M259" s="183"/>
      <c r="N259" s="172">
        <f>SUM(L259:M259)</f>
        <v>3911.5145699999998</v>
      </c>
      <c r="O259" s="167"/>
      <c r="P259" s="167"/>
      <c r="Q259" s="172">
        <f>SUM(N259:P259)</f>
        <v>3911.5145699999998</v>
      </c>
      <c r="R259" s="167"/>
      <c r="S259" s="172">
        <f>SUM(Q259:R259)</f>
        <v>3911.5145699999998</v>
      </c>
      <c r="T259" s="167"/>
      <c r="U259" s="167"/>
      <c r="V259" s="167"/>
      <c r="W259" s="167"/>
      <c r="X259" s="172">
        <f>SUM(S259:W259)</f>
        <v>3911.5145699999998</v>
      </c>
      <c r="Y259" s="167"/>
      <c r="Z259" s="167"/>
      <c r="AA259" s="167"/>
      <c r="AB259" s="167"/>
      <c r="AC259" s="167"/>
      <c r="AD259" s="167"/>
      <c r="AE259" s="172">
        <f>SUM(AC259:AD259)</f>
        <v>0</v>
      </c>
      <c r="AF259" s="167"/>
      <c r="AG259" s="172">
        <f>SUM(AE259:AF259)</f>
        <v>0</v>
      </c>
      <c r="AH259" s="167"/>
      <c r="AI259" s="172">
        <f>SUM(AG259:AH259)</f>
        <v>0</v>
      </c>
      <c r="AJ259" s="167"/>
      <c r="AK259" s="172">
        <f>SUM(AI259:AJ259)</f>
        <v>0</v>
      </c>
      <c r="AL259" s="167"/>
      <c r="AM259" s="167"/>
      <c r="AN259" s="167"/>
      <c r="AO259" s="167"/>
      <c r="AP259" s="167"/>
      <c r="AQ259" s="167"/>
      <c r="AR259" s="172">
        <f>SUM(AP259:AQ259)</f>
        <v>0</v>
      </c>
      <c r="AS259" s="167"/>
      <c r="AT259" s="172">
        <f>SUM(AR259:AS259)</f>
        <v>0</v>
      </c>
      <c r="AU259" s="167"/>
      <c r="AV259" s="172">
        <f>SUM(AT259:AU259)</f>
        <v>0</v>
      </c>
      <c r="AW259" s="168"/>
    </row>
    <row r="260" spans="1:49" ht="33.75" customHeight="1" outlineLevel="4" x14ac:dyDescent="0.2">
      <c r="A260" s="170" t="s">
        <v>35</v>
      </c>
      <c r="B260" s="170" t="s">
        <v>193</v>
      </c>
      <c r="C260" s="175" t="s">
        <v>678</v>
      </c>
      <c r="D260" s="170" t="s">
        <v>92</v>
      </c>
      <c r="E260" s="171" t="s">
        <v>93</v>
      </c>
      <c r="F260" s="167"/>
      <c r="G260" s="167"/>
      <c r="H260" s="167"/>
      <c r="I260" s="172"/>
      <c r="J260" s="172">
        <f>57611.41635+1348.23516</f>
        <v>58959.651509999996</v>
      </c>
      <c r="K260" s="172"/>
      <c r="L260" s="172">
        <f>SUM(H260:K260)</f>
        <v>58959.651509999996</v>
      </c>
      <c r="M260" s="184"/>
      <c r="N260" s="172">
        <f>SUM(L260:M260)</f>
        <v>58959.651509999996</v>
      </c>
      <c r="O260" s="172"/>
      <c r="P260" s="172"/>
      <c r="Q260" s="172">
        <f>SUM(N260:P260)</f>
        <v>58959.651509999996</v>
      </c>
      <c r="R260" s="172">
        <v>489.19920000000002</v>
      </c>
      <c r="S260" s="172">
        <f>SUM(Q260:R260)</f>
        <v>59448.850709999999</v>
      </c>
      <c r="T260" s="172"/>
      <c r="U260" s="172"/>
      <c r="V260" s="172"/>
      <c r="W260" s="172">
        <f>200</f>
        <v>200</v>
      </c>
      <c r="X260" s="172">
        <f>SUM(S260:W260)</f>
        <v>59648.850709999999</v>
      </c>
      <c r="Y260" s="167"/>
      <c r="Z260" s="167"/>
      <c r="AA260" s="167"/>
      <c r="AB260" s="167"/>
      <c r="AC260" s="167"/>
      <c r="AD260" s="172"/>
      <c r="AE260" s="172">
        <f>SUM(AC260:AD260)</f>
        <v>0</v>
      </c>
      <c r="AF260" s="172"/>
      <c r="AG260" s="172">
        <f>SUM(AE260:AF260)</f>
        <v>0</v>
      </c>
      <c r="AH260" s="172"/>
      <c r="AI260" s="172"/>
      <c r="AJ260" s="172"/>
      <c r="AK260" s="172"/>
      <c r="AL260" s="167"/>
      <c r="AM260" s="167"/>
      <c r="AN260" s="167"/>
      <c r="AO260" s="167"/>
      <c r="AP260" s="167"/>
      <c r="AQ260" s="172"/>
      <c r="AR260" s="172">
        <f>SUM(AP260:AQ260)</f>
        <v>0</v>
      </c>
      <c r="AS260" s="172"/>
      <c r="AT260" s="172"/>
      <c r="AU260" s="172"/>
      <c r="AV260" s="172"/>
      <c r="AW260" s="168"/>
    </row>
    <row r="261" spans="1:49" ht="63" outlineLevel="5" x14ac:dyDescent="0.2">
      <c r="A261" s="165" t="s">
        <v>35</v>
      </c>
      <c r="B261" s="165" t="s">
        <v>193</v>
      </c>
      <c r="C261" s="165" t="s">
        <v>202</v>
      </c>
      <c r="D261" s="165"/>
      <c r="E261" s="166" t="s">
        <v>559</v>
      </c>
      <c r="F261" s="167">
        <f>F263</f>
        <v>7856.9</v>
      </c>
      <c r="G261" s="167">
        <f>G263</f>
        <v>0</v>
      </c>
      <c r="H261" s="167">
        <f>H263</f>
        <v>7856.9</v>
      </c>
      <c r="I261" s="167">
        <f t="shared" ref="I261:X261" si="185">I263+I262</f>
        <v>0</v>
      </c>
      <c r="J261" s="167">
        <f t="shared" si="185"/>
        <v>5302.759</v>
      </c>
      <c r="K261" s="167">
        <f t="shared" si="185"/>
        <v>0</v>
      </c>
      <c r="L261" s="167">
        <f t="shared" si="185"/>
        <v>13159.659</v>
      </c>
      <c r="M261" s="183">
        <f t="shared" si="185"/>
        <v>3.3360000000000001E-2</v>
      </c>
      <c r="N261" s="167">
        <f t="shared" si="185"/>
        <v>13159.692360000001</v>
      </c>
      <c r="O261" s="167">
        <f t="shared" si="185"/>
        <v>0</v>
      </c>
      <c r="P261" s="167">
        <f t="shared" si="185"/>
        <v>0</v>
      </c>
      <c r="Q261" s="167">
        <f t="shared" si="185"/>
        <v>13159.692360000001</v>
      </c>
      <c r="R261" s="167">
        <f t="shared" si="185"/>
        <v>0</v>
      </c>
      <c r="S261" s="167">
        <f t="shared" si="185"/>
        <v>13159.692360000001</v>
      </c>
      <c r="T261" s="167">
        <f t="shared" si="185"/>
        <v>0</v>
      </c>
      <c r="U261" s="167">
        <f t="shared" si="185"/>
        <v>0</v>
      </c>
      <c r="V261" s="167">
        <f t="shared" si="185"/>
        <v>0</v>
      </c>
      <c r="W261" s="167">
        <f t="shared" si="185"/>
        <v>5000</v>
      </c>
      <c r="X261" s="167">
        <f t="shared" si="185"/>
        <v>18159.692360000001</v>
      </c>
      <c r="Y261" s="167">
        <f>Y263</f>
        <v>5210</v>
      </c>
      <c r="Z261" s="167">
        <f>Z263</f>
        <v>0</v>
      </c>
      <c r="AA261" s="167">
        <f>AA263</f>
        <v>5210</v>
      </c>
      <c r="AB261" s="167">
        <f>AB263</f>
        <v>0</v>
      </c>
      <c r="AC261" s="167">
        <f>AC263</f>
        <v>5210</v>
      </c>
      <c r="AD261" s="167">
        <f t="shared" ref="AD261:AK261" si="186">AD263+AD262</f>
        <v>0</v>
      </c>
      <c r="AE261" s="167">
        <f t="shared" si="186"/>
        <v>5210</v>
      </c>
      <c r="AF261" s="167">
        <f t="shared" si="186"/>
        <v>0</v>
      </c>
      <c r="AG261" s="167">
        <f t="shared" si="186"/>
        <v>5210</v>
      </c>
      <c r="AH261" s="167">
        <f t="shared" si="186"/>
        <v>0</v>
      </c>
      <c r="AI261" s="167">
        <f t="shared" si="186"/>
        <v>5210</v>
      </c>
      <c r="AJ261" s="167">
        <f t="shared" si="186"/>
        <v>0</v>
      </c>
      <c r="AK261" s="167">
        <f t="shared" si="186"/>
        <v>5210</v>
      </c>
      <c r="AL261" s="167">
        <f>AL263</f>
        <v>5714</v>
      </c>
      <c r="AM261" s="167">
        <f>AM263</f>
        <v>0</v>
      </c>
      <c r="AN261" s="167">
        <f>AN263</f>
        <v>5714</v>
      </c>
      <c r="AO261" s="167">
        <f>AO263</f>
        <v>0</v>
      </c>
      <c r="AP261" s="167">
        <f>AP263</f>
        <v>5714</v>
      </c>
      <c r="AQ261" s="167">
        <f>AQ263+AQ262</f>
        <v>0</v>
      </c>
      <c r="AR261" s="167">
        <f>AR263+AR262</f>
        <v>5714</v>
      </c>
      <c r="AS261" s="167">
        <f>AS263+AS262</f>
        <v>0</v>
      </c>
      <c r="AT261" s="167">
        <f>AT263+AT262</f>
        <v>5714</v>
      </c>
      <c r="AU261" s="167">
        <f t="shared" ref="AU261:AV261" si="187">AU263+AU262</f>
        <v>0</v>
      </c>
      <c r="AV261" s="167">
        <f t="shared" si="187"/>
        <v>5714</v>
      </c>
      <c r="AW261" s="168"/>
    </row>
    <row r="262" spans="1:49" ht="31.5" hidden="1" outlineLevel="5" x14ac:dyDescent="0.2">
      <c r="A262" s="170" t="s">
        <v>35</v>
      </c>
      <c r="B262" s="170" t="s">
        <v>193</v>
      </c>
      <c r="C262" s="170" t="s">
        <v>202</v>
      </c>
      <c r="D262" s="170" t="s">
        <v>684</v>
      </c>
      <c r="E262" s="171" t="s">
        <v>144</v>
      </c>
      <c r="F262" s="167"/>
      <c r="G262" s="167"/>
      <c r="H262" s="167"/>
      <c r="I262" s="167"/>
      <c r="J262" s="172">
        <f>5302.759</f>
        <v>5302.759</v>
      </c>
      <c r="K262" s="167"/>
      <c r="L262" s="172">
        <f>SUM(H262:K262)</f>
        <v>5302.759</v>
      </c>
      <c r="M262" s="167"/>
      <c r="N262" s="172">
        <f>SUM(L262:M262)</f>
        <v>5302.759</v>
      </c>
      <c r="O262" s="167"/>
      <c r="P262" s="167"/>
      <c r="Q262" s="172">
        <f>SUM(N262:P262)</f>
        <v>5302.759</v>
      </c>
      <c r="R262" s="167"/>
      <c r="S262" s="172">
        <f>SUM(Q262:R262)</f>
        <v>5302.759</v>
      </c>
      <c r="T262" s="167"/>
      <c r="U262" s="167"/>
      <c r="V262" s="167"/>
      <c r="W262" s="167"/>
      <c r="X262" s="172">
        <f>SUM(S262:W262)</f>
        <v>5302.759</v>
      </c>
      <c r="Y262" s="167"/>
      <c r="Z262" s="167"/>
      <c r="AA262" s="167"/>
      <c r="AB262" s="167"/>
      <c r="AC262" s="167"/>
      <c r="AD262" s="167"/>
      <c r="AE262" s="172">
        <f>SUM(AC262:AD262)</f>
        <v>0</v>
      </c>
      <c r="AF262" s="167"/>
      <c r="AG262" s="172">
        <f>SUM(AE262:AF262)</f>
        <v>0</v>
      </c>
      <c r="AH262" s="167"/>
      <c r="AI262" s="172">
        <f>SUM(AG262:AH262)</f>
        <v>0</v>
      </c>
      <c r="AJ262" s="167"/>
      <c r="AK262" s="172">
        <f>SUM(AI262:AJ262)</f>
        <v>0</v>
      </c>
      <c r="AL262" s="167"/>
      <c r="AM262" s="167"/>
      <c r="AN262" s="167"/>
      <c r="AO262" s="167"/>
      <c r="AP262" s="167"/>
      <c r="AQ262" s="167"/>
      <c r="AR262" s="172">
        <f>SUM(AP262:AQ262)</f>
        <v>0</v>
      </c>
      <c r="AS262" s="167"/>
      <c r="AT262" s="172">
        <f>SUM(AR262:AS262)</f>
        <v>0</v>
      </c>
      <c r="AU262" s="167"/>
      <c r="AV262" s="172">
        <f>SUM(AT262:AU262)</f>
        <v>0</v>
      </c>
      <c r="AW262" s="168"/>
    </row>
    <row r="263" spans="1:49" ht="31.5" outlineLevel="7" x14ac:dyDescent="0.2">
      <c r="A263" s="170" t="s">
        <v>35</v>
      </c>
      <c r="B263" s="170" t="s">
        <v>193</v>
      </c>
      <c r="C263" s="170" t="s">
        <v>202</v>
      </c>
      <c r="D263" s="170" t="s">
        <v>92</v>
      </c>
      <c r="E263" s="171" t="s">
        <v>93</v>
      </c>
      <c r="F263" s="172">
        <v>7856.9</v>
      </c>
      <c r="G263" s="172"/>
      <c r="H263" s="172">
        <f>SUM(F263:G263)</f>
        <v>7856.9</v>
      </c>
      <c r="I263" s="172"/>
      <c r="J263" s="172"/>
      <c r="K263" s="172"/>
      <c r="L263" s="172">
        <f>SUM(H263:K263)</f>
        <v>7856.9</v>
      </c>
      <c r="M263" s="182">
        <v>3.3360000000000001E-2</v>
      </c>
      <c r="N263" s="182">
        <f>SUM(L263:M263)</f>
        <v>7856.93336</v>
      </c>
      <c r="O263" s="172"/>
      <c r="P263" s="172"/>
      <c r="Q263" s="172">
        <f>SUM(N263:P263)</f>
        <v>7856.93336</v>
      </c>
      <c r="R263" s="172"/>
      <c r="S263" s="172">
        <f>SUM(Q263:R263)</f>
        <v>7856.93336</v>
      </c>
      <c r="T263" s="172"/>
      <c r="U263" s="172"/>
      <c r="V263" s="172"/>
      <c r="W263" s="172">
        <v>5000</v>
      </c>
      <c r="X263" s="172">
        <f>SUM(S263:W263)</f>
        <v>12856.933359999999</v>
      </c>
      <c r="Y263" s="172">
        <v>5210</v>
      </c>
      <c r="Z263" s="172"/>
      <c r="AA263" s="172">
        <f>SUM(Y263:Z263)</f>
        <v>5210</v>
      </c>
      <c r="AB263" s="172"/>
      <c r="AC263" s="172">
        <f>SUM(AA263:AB263)</f>
        <v>5210</v>
      </c>
      <c r="AD263" s="172"/>
      <c r="AE263" s="172">
        <f>SUM(AC263:AD263)</f>
        <v>5210</v>
      </c>
      <c r="AF263" s="172"/>
      <c r="AG263" s="172">
        <f>SUM(AE263:AF263)</f>
        <v>5210</v>
      </c>
      <c r="AH263" s="172"/>
      <c r="AI263" s="172">
        <f>SUM(AG263:AH263)</f>
        <v>5210</v>
      </c>
      <c r="AJ263" s="172"/>
      <c r="AK263" s="172">
        <f>SUM(AI263:AJ263)</f>
        <v>5210</v>
      </c>
      <c r="AL263" s="172">
        <v>5714</v>
      </c>
      <c r="AM263" s="172"/>
      <c r="AN263" s="172">
        <f>SUM(AL263:AM263)</f>
        <v>5714</v>
      </c>
      <c r="AO263" s="172"/>
      <c r="AP263" s="172">
        <f>SUM(AN263:AO263)</f>
        <v>5714</v>
      </c>
      <c r="AQ263" s="172"/>
      <c r="AR263" s="172">
        <f>SUM(AP263:AQ263)</f>
        <v>5714</v>
      </c>
      <c r="AS263" s="172"/>
      <c r="AT263" s="172">
        <f>SUM(AR263:AS263)</f>
        <v>5714</v>
      </c>
      <c r="AU263" s="172"/>
      <c r="AV263" s="172">
        <f>SUM(AT263:AU263)</f>
        <v>5714</v>
      </c>
      <c r="AW263" s="168"/>
    </row>
    <row r="264" spans="1:49" ht="63" hidden="1" outlineLevel="5" x14ac:dyDescent="0.2">
      <c r="A264" s="165" t="s">
        <v>35</v>
      </c>
      <c r="B264" s="165" t="s">
        <v>193</v>
      </c>
      <c r="C264" s="165" t="s">
        <v>202</v>
      </c>
      <c r="D264" s="165"/>
      <c r="E264" s="166" t="s">
        <v>573</v>
      </c>
      <c r="F264" s="167">
        <f t="shared" ref="F264:AV264" si="188">F265</f>
        <v>70712.399999999994</v>
      </c>
      <c r="G264" s="167">
        <f t="shared" si="188"/>
        <v>0</v>
      </c>
      <c r="H264" s="167">
        <f t="shared" si="188"/>
        <v>70712.399999999994</v>
      </c>
      <c r="I264" s="167">
        <f t="shared" si="188"/>
        <v>0</v>
      </c>
      <c r="J264" s="167">
        <f t="shared" si="188"/>
        <v>0</v>
      </c>
      <c r="K264" s="167">
        <f t="shared" si="188"/>
        <v>0</v>
      </c>
      <c r="L264" s="167">
        <f t="shared" si="188"/>
        <v>70712.399999999994</v>
      </c>
      <c r="M264" s="167">
        <f t="shared" si="188"/>
        <v>0</v>
      </c>
      <c r="N264" s="167">
        <f t="shared" si="188"/>
        <v>70712.399999999994</v>
      </c>
      <c r="O264" s="167">
        <f t="shared" si="188"/>
        <v>0</v>
      </c>
      <c r="P264" s="167">
        <f t="shared" si="188"/>
        <v>0</v>
      </c>
      <c r="Q264" s="167">
        <f t="shared" si="188"/>
        <v>70712.399999999994</v>
      </c>
      <c r="R264" s="167">
        <f t="shared" si="188"/>
        <v>0</v>
      </c>
      <c r="S264" s="167">
        <f t="shared" si="188"/>
        <v>70712.399999999994</v>
      </c>
      <c r="T264" s="167">
        <f t="shared" si="188"/>
        <v>0</v>
      </c>
      <c r="U264" s="167">
        <f t="shared" si="188"/>
        <v>0</v>
      </c>
      <c r="V264" s="167">
        <f t="shared" si="188"/>
        <v>0</v>
      </c>
      <c r="W264" s="167">
        <f t="shared" si="188"/>
        <v>0</v>
      </c>
      <c r="X264" s="167">
        <f t="shared" si="188"/>
        <v>70712.399999999994</v>
      </c>
      <c r="Y264" s="167">
        <f t="shared" si="188"/>
        <v>46889.9</v>
      </c>
      <c r="Z264" s="167">
        <f t="shared" si="188"/>
        <v>0</v>
      </c>
      <c r="AA264" s="167">
        <f t="shared" si="188"/>
        <v>46889.9</v>
      </c>
      <c r="AB264" s="167">
        <f t="shared" si="188"/>
        <v>0</v>
      </c>
      <c r="AC264" s="167">
        <f t="shared" si="188"/>
        <v>46889.9</v>
      </c>
      <c r="AD264" s="167">
        <f t="shared" si="188"/>
        <v>0</v>
      </c>
      <c r="AE264" s="167">
        <f t="shared" si="188"/>
        <v>46889.9</v>
      </c>
      <c r="AF264" s="167">
        <f t="shared" si="188"/>
        <v>0</v>
      </c>
      <c r="AG264" s="167">
        <f t="shared" si="188"/>
        <v>46889.9</v>
      </c>
      <c r="AH264" s="167">
        <f t="shared" si="188"/>
        <v>0</v>
      </c>
      <c r="AI264" s="167">
        <f t="shared" si="188"/>
        <v>46889.9</v>
      </c>
      <c r="AJ264" s="167">
        <f t="shared" si="188"/>
        <v>0</v>
      </c>
      <c r="AK264" s="167">
        <f t="shared" si="188"/>
        <v>46889.9</v>
      </c>
      <c r="AL264" s="167">
        <f t="shared" si="188"/>
        <v>51425.599999999999</v>
      </c>
      <c r="AM264" s="167">
        <f t="shared" si="188"/>
        <v>0</v>
      </c>
      <c r="AN264" s="167">
        <f t="shared" si="188"/>
        <v>51425.599999999999</v>
      </c>
      <c r="AO264" s="167">
        <f t="shared" si="188"/>
        <v>0</v>
      </c>
      <c r="AP264" s="167">
        <f t="shared" si="188"/>
        <v>51425.599999999999</v>
      </c>
      <c r="AQ264" s="167">
        <f t="shared" si="188"/>
        <v>0</v>
      </c>
      <c r="AR264" s="167">
        <f t="shared" si="188"/>
        <v>51425.599999999999</v>
      </c>
      <c r="AS264" s="167">
        <f t="shared" si="188"/>
        <v>0</v>
      </c>
      <c r="AT264" s="167">
        <f t="shared" si="188"/>
        <v>51425.599999999999</v>
      </c>
      <c r="AU264" s="167">
        <f t="shared" si="188"/>
        <v>0</v>
      </c>
      <c r="AV264" s="167">
        <f t="shared" si="188"/>
        <v>51425.599999999999</v>
      </c>
      <c r="AW264" s="168"/>
    </row>
    <row r="265" spans="1:49" ht="31.5" hidden="1" outlineLevel="7" x14ac:dyDescent="0.2">
      <c r="A265" s="170" t="s">
        <v>35</v>
      </c>
      <c r="B265" s="170" t="s">
        <v>193</v>
      </c>
      <c r="C265" s="170" t="s">
        <v>202</v>
      </c>
      <c r="D265" s="170" t="s">
        <v>92</v>
      </c>
      <c r="E265" s="171" t="s">
        <v>93</v>
      </c>
      <c r="F265" s="172">
        <v>70712.399999999994</v>
      </c>
      <c r="G265" s="172"/>
      <c r="H265" s="172">
        <f>SUM(F265:G265)</f>
        <v>70712.399999999994</v>
      </c>
      <c r="I265" s="172"/>
      <c r="J265" s="172"/>
      <c r="K265" s="172"/>
      <c r="L265" s="172">
        <f>SUM(H265:K265)</f>
        <v>70712.399999999994</v>
      </c>
      <c r="M265" s="172"/>
      <c r="N265" s="172">
        <f>SUM(L265:M265)</f>
        <v>70712.399999999994</v>
      </c>
      <c r="O265" s="172"/>
      <c r="P265" s="172"/>
      <c r="Q265" s="172">
        <f>SUM(N265:P265)</f>
        <v>70712.399999999994</v>
      </c>
      <c r="R265" s="172"/>
      <c r="S265" s="172">
        <f>SUM(Q265:R265)</f>
        <v>70712.399999999994</v>
      </c>
      <c r="T265" s="172"/>
      <c r="U265" s="172"/>
      <c r="V265" s="172"/>
      <c r="W265" s="172"/>
      <c r="X265" s="172">
        <f>SUM(S265:W265)</f>
        <v>70712.399999999994</v>
      </c>
      <c r="Y265" s="172">
        <v>46889.9</v>
      </c>
      <c r="Z265" s="172"/>
      <c r="AA265" s="172">
        <f>SUM(Y265:Z265)</f>
        <v>46889.9</v>
      </c>
      <c r="AB265" s="172"/>
      <c r="AC265" s="172">
        <f>SUM(AA265:AB265)</f>
        <v>46889.9</v>
      </c>
      <c r="AD265" s="172"/>
      <c r="AE265" s="172">
        <f>SUM(AC265:AD265)</f>
        <v>46889.9</v>
      </c>
      <c r="AF265" s="172"/>
      <c r="AG265" s="172">
        <f>SUM(AE265:AF265)</f>
        <v>46889.9</v>
      </c>
      <c r="AH265" s="172"/>
      <c r="AI265" s="172">
        <f>SUM(AG265:AH265)</f>
        <v>46889.9</v>
      </c>
      <c r="AJ265" s="172"/>
      <c r="AK265" s="172">
        <f>SUM(AI265:AJ265)</f>
        <v>46889.9</v>
      </c>
      <c r="AL265" s="172">
        <v>51425.599999999999</v>
      </c>
      <c r="AM265" s="172"/>
      <c r="AN265" s="172">
        <f>SUM(AL265:AM265)</f>
        <v>51425.599999999999</v>
      </c>
      <c r="AO265" s="172"/>
      <c r="AP265" s="172">
        <f>SUM(AN265:AO265)</f>
        <v>51425.599999999999</v>
      </c>
      <c r="AQ265" s="172"/>
      <c r="AR265" s="172">
        <f>SUM(AP265:AQ265)</f>
        <v>51425.599999999999</v>
      </c>
      <c r="AS265" s="172"/>
      <c r="AT265" s="172">
        <f>SUM(AR265:AS265)</f>
        <v>51425.599999999999</v>
      </c>
      <c r="AU265" s="172"/>
      <c r="AV265" s="172">
        <f>SUM(AT265:AU265)</f>
        <v>51425.599999999999</v>
      </c>
      <c r="AW265" s="168"/>
    </row>
    <row r="266" spans="1:49" ht="15.75" hidden="1" outlineLevel="1" x14ac:dyDescent="0.2">
      <c r="A266" s="165" t="s">
        <v>35</v>
      </c>
      <c r="B266" s="165" t="s">
        <v>203</v>
      </c>
      <c r="C266" s="165"/>
      <c r="D266" s="165"/>
      <c r="E266" s="166" t="s">
        <v>204</v>
      </c>
      <c r="F266" s="167">
        <f t="shared" ref="F266:AV266" si="189">F267+F272</f>
        <v>1800</v>
      </c>
      <c r="G266" s="167">
        <f t="shared" si="189"/>
        <v>-500</v>
      </c>
      <c r="H266" s="167">
        <f t="shared" si="189"/>
        <v>1300</v>
      </c>
      <c r="I266" s="167">
        <f t="shared" si="189"/>
        <v>0</v>
      </c>
      <c r="J266" s="167">
        <f t="shared" si="189"/>
        <v>0</v>
      </c>
      <c r="K266" s="167">
        <f t="shared" si="189"/>
        <v>0</v>
      </c>
      <c r="L266" s="167">
        <f t="shared" si="189"/>
        <v>1300</v>
      </c>
      <c r="M266" s="167">
        <f t="shared" si="189"/>
        <v>211</v>
      </c>
      <c r="N266" s="167">
        <f t="shared" si="189"/>
        <v>1511</v>
      </c>
      <c r="O266" s="167">
        <f t="shared" si="189"/>
        <v>0</v>
      </c>
      <c r="P266" s="167">
        <f t="shared" si="189"/>
        <v>0</v>
      </c>
      <c r="Q266" s="167">
        <f t="shared" si="189"/>
        <v>1511</v>
      </c>
      <c r="R266" s="167">
        <f t="shared" si="189"/>
        <v>0</v>
      </c>
      <c r="S266" s="167">
        <f t="shared" si="189"/>
        <v>1511</v>
      </c>
      <c r="T266" s="167">
        <f t="shared" si="189"/>
        <v>0</v>
      </c>
      <c r="U266" s="167">
        <f t="shared" si="189"/>
        <v>0</v>
      </c>
      <c r="V266" s="167">
        <f t="shared" si="189"/>
        <v>0</v>
      </c>
      <c r="W266" s="167">
        <f t="shared" si="189"/>
        <v>0</v>
      </c>
      <c r="X266" s="167">
        <f t="shared" si="189"/>
        <v>1511</v>
      </c>
      <c r="Y266" s="167">
        <f t="shared" si="189"/>
        <v>1550</v>
      </c>
      <c r="Z266" s="167">
        <f t="shared" si="189"/>
        <v>-600</v>
      </c>
      <c r="AA266" s="167">
        <f t="shared" si="189"/>
        <v>950</v>
      </c>
      <c r="AB266" s="167">
        <f t="shared" si="189"/>
        <v>0</v>
      </c>
      <c r="AC266" s="167">
        <f t="shared" si="189"/>
        <v>950</v>
      </c>
      <c r="AD266" s="167">
        <f t="shared" si="189"/>
        <v>0</v>
      </c>
      <c r="AE266" s="167">
        <f t="shared" si="189"/>
        <v>950</v>
      </c>
      <c r="AF266" s="167">
        <f t="shared" si="189"/>
        <v>0</v>
      </c>
      <c r="AG266" s="167">
        <f t="shared" si="189"/>
        <v>950</v>
      </c>
      <c r="AH266" s="167">
        <f t="shared" si="189"/>
        <v>0</v>
      </c>
      <c r="AI266" s="167">
        <f t="shared" si="189"/>
        <v>950</v>
      </c>
      <c r="AJ266" s="167">
        <f t="shared" si="189"/>
        <v>0</v>
      </c>
      <c r="AK266" s="167">
        <f t="shared" si="189"/>
        <v>950</v>
      </c>
      <c r="AL266" s="167">
        <f t="shared" si="189"/>
        <v>1550</v>
      </c>
      <c r="AM266" s="167">
        <f t="shared" si="189"/>
        <v>-600</v>
      </c>
      <c r="AN266" s="167">
        <f t="shared" si="189"/>
        <v>950</v>
      </c>
      <c r="AO266" s="167">
        <f t="shared" si="189"/>
        <v>0</v>
      </c>
      <c r="AP266" s="167">
        <f t="shared" si="189"/>
        <v>950</v>
      </c>
      <c r="AQ266" s="167">
        <f t="shared" si="189"/>
        <v>0</v>
      </c>
      <c r="AR266" s="167">
        <f t="shared" si="189"/>
        <v>950</v>
      </c>
      <c r="AS266" s="167">
        <f t="shared" si="189"/>
        <v>0</v>
      </c>
      <c r="AT266" s="167">
        <f t="shared" si="189"/>
        <v>950</v>
      </c>
      <c r="AU266" s="167">
        <f t="shared" si="189"/>
        <v>0</v>
      </c>
      <c r="AV266" s="167">
        <f t="shared" si="189"/>
        <v>950</v>
      </c>
      <c r="AW266" s="168"/>
    </row>
    <row r="267" spans="1:49" ht="31.5" hidden="1" outlineLevel="2" x14ac:dyDescent="0.2">
      <c r="A267" s="165" t="s">
        <v>35</v>
      </c>
      <c r="B267" s="165" t="s">
        <v>203</v>
      </c>
      <c r="C267" s="165" t="s">
        <v>205</v>
      </c>
      <c r="D267" s="165"/>
      <c r="E267" s="166" t="s">
        <v>206</v>
      </c>
      <c r="F267" s="167">
        <f t="shared" ref="F267:U270" si="190">F268</f>
        <v>800</v>
      </c>
      <c r="G267" s="167">
        <f t="shared" si="190"/>
        <v>0</v>
      </c>
      <c r="H267" s="167">
        <f t="shared" si="190"/>
        <v>800</v>
      </c>
      <c r="I267" s="167">
        <f t="shared" si="190"/>
        <v>0</v>
      </c>
      <c r="J267" s="167">
        <f t="shared" si="190"/>
        <v>0</v>
      </c>
      <c r="K267" s="167">
        <f t="shared" si="190"/>
        <v>0</v>
      </c>
      <c r="L267" s="167">
        <f t="shared" si="190"/>
        <v>800</v>
      </c>
      <c r="M267" s="167">
        <f t="shared" si="190"/>
        <v>0</v>
      </c>
      <c r="N267" s="167">
        <f t="shared" si="190"/>
        <v>800</v>
      </c>
      <c r="O267" s="167">
        <f t="shared" si="190"/>
        <v>0</v>
      </c>
      <c r="P267" s="167">
        <f t="shared" si="190"/>
        <v>0</v>
      </c>
      <c r="Q267" s="167">
        <f t="shared" si="190"/>
        <v>800</v>
      </c>
      <c r="R267" s="167">
        <f t="shared" si="190"/>
        <v>0</v>
      </c>
      <c r="S267" s="167">
        <f t="shared" si="190"/>
        <v>800</v>
      </c>
      <c r="T267" s="167">
        <f t="shared" si="190"/>
        <v>0</v>
      </c>
      <c r="U267" s="167">
        <f t="shared" si="190"/>
        <v>0</v>
      </c>
      <c r="V267" s="167">
        <f t="shared" ref="V267:AK270" si="191">V268</f>
        <v>0</v>
      </c>
      <c r="W267" s="167">
        <f t="shared" si="191"/>
        <v>0</v>
      </c>
      <c r="X267" s="167">
        <f t="shared" si="191"/>
        <v>800</v>
      </c>
      <c r="Y267" s="167">
        <f t="shared" si="191"/>
        <v>700</v>
      </c>
      <c r="Z267" s="167">
        <f t="shared" si="191"/>
        <v>0</v>
      </c>
      <c r="AA267" s="167">
        <f t="shared" si="191"/>
        <v>700</v>
      </c>
      <c r="AB267" s="167">
        <f t="shared" si="191"/>
        <v>0</v>
      </c>
      <c r="AC267" s="167">
        <f t="shared" si="191"/>
        <v>700</v>
      </c>
      <c r="AD267" s="167">
        <f t="shared" si="191"/>
        <v>0</v>
      </c>
      <c r="AE267" s="167">
        <f t="shared" si="191"/>
        <v>700</v>
      </c>
      <c r="AF267" s="167">
        <f t="shared" si="191"/>
        <v>0</v>
      </c>
      <c r="AG267" s="167">
        <f t="shared" si="191"/>
        <v>700</v>
      </c>
      <c r="AH267" s="167">
        <f t="shared" si="191"/>
        <v>0</v>
      </c>
      <c r="AI267" s="167">
        <f t="shared" si="191"/>
        <v>700</v>
      </c>
      <c r="AJ267" s="167">
        <f t="shared" si="191"/>
        <v>0</v>
      </c>
      <c r="AK267" s="167">
        <f t="shared" si="191"/>
        <v>700</v>
      </c>
      <c r="AL267" s="167">
        <f t="shared" ref="AL267:AV270" si="192">AL268</f>
        <v>700</v>
      </c>
      <c r="AM267" s="167">
        <f t="shared" si="192"/>
        <v>0</v>
      </c>
      <c r="AN267" s="167">
        <f t="shared" si="192"/>
        <v>700</v>
      </c>
      <c r="AO267" s="167">
        <f t="shared" si="192"/>
        <v>0</v>
      </c>
      <c r="AP267" s="167">
        <f t="shared" si="192"/>
        <v>700</v>
      </c>
      <c r="AQ267" s="167">
        <f t="shared" si="192"/>
        <v>0</v>
      </c>
      <c r="AR267" s="167">
        <f t="shared" si="192"/>
        <v>700</v>
      </c>
      <c r="AS267" s="167">
        <f t="shared" si="192"/>
        <v>0</v>
      </c>
      <c r="AT267" s="167">
        <f t="shared" si="192"/>
        <v>700</v>
      </c>
      <c r="AU267" s="167">
        <f t="shared" si="192"/>
        <v>0</v>
      </c>
      <c r="AV267" s="167">
        <f t="shared" si="192"/>
        <v>700</v>
      </c>
      <c r="AW267" s="168"/>
    </row>
    <row r="268" spans="1:49" ht="31.5" hidden="1" outlineLevel="3" x14ac:dyDescent="0.2">
      <c r="A268" s="165" t="s">
        <v>35</v>
      </c>
      <c r="B268" s="165" t="s">
        <v>203</v>
      </c>
      <c r="C268" s="165" t="s">
        <v>207</v>
      </c>
      <c r="D268" s="165"/>
      <c r="E268" s="166" t="s">
        <v>208</v>
      </c>
      <c r="F268" s="167">
        <f t="shared" si="190"/>
        <v>800</v>
      </c>
      <c r="G268" s="167">
        <f t="shared" si="190"/>
        <v>0</v>
      </c>
      <c r="H268" s="167">
        <f t="shared" si="190"/>
        <v>800</v>
      </c>
      <c r="I268" s="167">
        <f t="shared" si="190"/>
        <v>0</v>
      </c>
      <c r="J268" s="167">
        <f t="shared" si="190"/>
        <v>0</v>
      </c>
      <c r="K268" s="167">
        <f t="shared" si="190"/>
        <v>0</v>
      </c>
      <c r="L268" s="167">
        <f t="shared" si="190"/>
        <v>800</v>
      </c>
      <c r="M268" s="167">
        <f t="shared" si="190"/>
        <v>0</v>
      </c>
      <c r="N268" s="167">
        <f t="shared" si="190"/>
        <v>800</v>
      </c>
      <c r="O268" s="167">
        <f t="shared" si="190"/>
        <v>0</v>
      </c>
      <c r="P268" s="167">
        <f t="shared" si="190"/>
        <v>0</v>
      </c>
      <c r="Q268" s="167">
        <f t="shared" si="190"/>
        <v>800</v>
      </c>
      <c r="R268" s="167">
        <f t="shared" si="190"/>
        <v>0</v>
      </c>
      <c r="S268" s="167">
        <f t="shared" si="190"/>
        <v>800</v>
      </c>
      <c r="T268" s="167">
        <f t="shared" si="190"/>
        <v>0</v>
      </c>
      <c r="U268" s="167">
        <f t="shared" si="190"/>
        <v>0</v>
      </c>
      <c r="V268" s="167">
        <f t="shared" si="191"/>
        <v>0</v>
      </c>
      <c r="W268" s="167">
        <f t="shared" si="191"/>
        <v>0</v>
      </c>
      <c r="X268" s="167">
        <f t="shared" si="191"/>
        <v>800</v>
      </c>
      <c r="Y268" s="167">
        <f t="shared" si="191"/>
        <v>700</v>
      </c>
      <c r="Z268" s="167">
        <f t="shared" si="191"/>
        <v>0</v>
      </c>
      <c r="AA268" s="167">
        <f t="shared" si="191"/>
        <v>700</v>
      </c>
      <c r="AB268" s="167">
        <f t="shared" si="191"/>
        <v>0</v>
      </c>
      <c r="AC268" s="167">
        <f t="shared" si="191"/>
        <v>700</v>
      </c>
      <c r="AD268" s="167">
        <f t="shared" si="191"/>
        <v>0</v>
      </c>
      <c r="AE268" s="167">
        <f t="shared" si="191"/>
        <v>700</v>
      </c>
      <c r="AF268" s="167">
        <f t="shared" si="191"/>
        <v>0</v>
      </c>
      <c r="AG268" s="167">
        <f t="shared" si="191"/>
        <v>700</v>
      </c>
      <c r="AH268" s="167">
        <f t="shared" si="191"/>
        <v>0</v>
      </c>
      <c r="AI268" s="167">
        <f t="shared" si="191"/>
        <v>700</v>
      </c>
      <c r="AJ268" s="167">
        <f t="shared" si="191"/>
        <v>0</v>
      </c>
      <c r="AK268" s="167">
        <f t="shared" si="191"/>
        <v>700</v>
      </c>
      <c r="AL268" s="167">
        <f t="shared" si="192"/>
        <v>700</v>
      </c>
      <c r="AM268" s="167">
        <f t="shared" si="192"/>
        <v>0</v>
      </c>
      <c r="AN268" s="167">
        <f t="shared" si="192"/>
        <v>700</v>
      </c>
      <c r="AO268" s="167">
        <f t="shared" si="192"/>
        <v>0</v>
      </c>
      <c r="AP268" s="167">
        <f t="shared" si="192"/>
        <v>700</v>
      </c>
      <c r="AQ268" s="167">
        <f t="shared" si="192"/>
        <v>0</v>
      </c>
      <c r="AR268" s="167">
        <f t="shared" si="192"/>
        <v>700</v>
      </c>
      <c r="AS268" s="167">
        <f t="shared" si="192"/>
        <v>0</v>
      </c>
      <c r="AT268" s="167">
        <f t="shared" si="192"/>
        <v>700</v>
      </c>
      <c r="AU268" s="167">
        <f t="shared" si="192"/>
        <v>0</v>
      </c>
      <c r="AV268" s="167">
        <f t="shared" si="192"/>
        <v>700</v>
      </c>
      <c r="AW268" s="168"/>
    </row>
    <row r="269" spans="1:49" ht="47.25" hidden="1" customHeight="1" outlineLevel="4" x14ac:dyDescent="0.2">
      <c r="A269" s="165" t="s">
        <v>35</v>
      </c>
      <c r="B269" s="165" t="s">
        <v>203</v>
      </c>
      <c r="C269" s="165" t="s">
        <v>209</v>
      </c>
      <c r="D269" s="165"/>
      <c r="E269" s="166" t="s">
        <v>612</v>
      </c>
      <c r="F269" s="167">
        <f t="shared" si="190"/>
        <v>800</v>
      </c>
      <c r="G269" s="167">
        <f t="shared" si="190"/>
        <v>0</v>
      </c>
      <c r="H269" s="167">
        <f t="shared" si="190"/>
        <v>800</v>
      </c>
      <c r="I269" s="167">
        <f t="shared" si="190"/>
        <v>0</v>
      </c>
      <c r="J269" s="167">
        <f t="shared" si="190"/>
        <v>0</v>
      </c>
      <c r="K269" s="167">
        <f t="shared" si="190"/>
        <v>0</v>
      </c>
      <c r="L269" s="167">
        <f t="shared" si="190"/>
        <v>800</v>
      </c>
      <c r="M269" s="167">
        <f t="shared" si="190"/>
        <v>0</v>
      </c>
      <c r="N269" s="167">
        <f t="shared" si="190"/>
        <v>800</v>
      </c>
      <c r="O269" s="167">
        <f t="shared" si="190"/>
        <v>0</v>
      </c>
      <c r="P269" s="167">
        <f t="shared" si="190"/>
        <v>0</v>
      </c>
      <c r="Q269" s="167">
        <f t="shared" si="190"/>
        <v>800</v>
      </c>
      <c r="R269" s="167">
        <f t="shared" si="190"/>
        <v>0</v>
      </c>
      <c r="S269" s="167">
        <f t="shared" si="190"/>
        <v>800</v>
      </c>
      <c r="T269" s="167">
        <f t="shared" si="190"/>
        <v>0</v>
      </c>
      <c r="U269" s="167">
        <f t="shared" si="190"/>
        <v>0</v>
      </c>
      <c r="V269" s="167">
        <f t="shared" si="191"/>
        <v>0</v>
      </c>
      <c r="W269" s="167">
        <f t="shared" si="191"/>
        <v>0</v>
      </c>
      <c r="X269" s="167">
        <f t="shared" si="191"/>
        <v>800</v>
      </c>
      <c r="Y269" s="167">
        <f t="shared" si="191"/>
        <v>700</v>
      </c>
      <c r="Z269" s="167">
        <f t="shared" si="191"/>
        <v>0</v>
      </c>
      <c r="AA269" s="167">
        <f t="shared" si="191"/>
        <v>700</v>
      </c>
      <c r="AB269" s="167">
        <f t="shared" si="191"/>
        <v>0</v>
      </c>
      <c r="AC269" s="167">
        <f t="shared" si="191"/>
        <v>700</v>
      </c>
      <c r="AD269" s="167">
        <f t="shared" si="191"/>
        <v>0</v>
      </c>
      <c r="AE269" s="167">
        <f t="shared" si="191"/>
        <v>700</v>
      </c>
      <c r="AF269" s="167">
        <f t="shared" si="191"/>
        <v>0</v>
      </c>
      <c r="AG269" s="167">
        <f t="shared" si="191"/>
        <v>700</v>
      </c>
      <c r="AH269" s="167">
        <f t="shared" si="191"/>
        <v>0</v>
      </c>
      <c r="AI269" s="167">
        <f t="shared" si="191"/>
        <v>700</v>
      </c>
      <c r="AJ269" s="167">
        <f t="shared" si="191"/>
        <v>0</v>
      </c>
      <c r="AK269" s="167">
        <f t="shared" si="191"/>
        <v>700</v>
      </c>
      <c r="AL269" s="167">
        <f t="shared" si="192"/>
        <v>700</v>
      </c>
      <c r="AM269" s="167">
        <f t="shared" si="192"/>
        <v>0</v>
      </c>
      <c r="AN269" s="167">
        <f t="shared" si="192"/>
        <v>700</v>
      </c>
      <c r="AO269" s="167">
        <f t="shared" si="192"/>
        <v>0</v>
      </c>
      <c r="AP269" s="167">
        <f t="shared" si="192"/>
        <v>700</v>
      </c>
      <c r="AQ269" s="167">
        <f t="shared" si="192"/>
        <v>0</v>
      </c>
      <c r="AR269" s="167">
        <f t="shared" si="192"/>
        <v>700</v>
      </c>
      <c r="AS269" s="167">
        <f t="shared" si="192"/>
        <v>0</v>
      </c>
      <c r="AT269" s="167">
        <f t="shared" si="192"/>
        <v>700</v>
      </c>
      <c r="AU269" s="167">
        <f t="shared" si="192"/>
        <v>0</v>
      </c>
      <c r="AV269" s="167">
        <f t="shared" si="192"/>
        <v>700</v>
      </c>
      <c r="AW269" s="168"/>
    </row>
    <row r="270" spans="1:49" ht="23.25" hidden="1" customHeight="1" outlineLevel="5" x14ac:dyDescent="0.2">
      <c r="A270" s="165" t="s">
        <v>35</v>
      </c>
      <c r="B270" s="165" t="s">
        <v>203</v>
      </c>
      <c r="C270" s="165" t="s">
        <v>210</v>
      </c>
      <c r="D270" s="165"/>
      <c r="E270" s="166" t="s">
        <v>606</v>
      </c>
      <c r="F270" s="167">
        <f t="shared" si="190"/>
        <v>800</v>
      </c>
      <c r="G270" s="167">
        <f t="shared" si="190"/>
        <v>0</v>
      </c>
      <c r="H270" s="167">
        <f t="shared" si="190"/>
        <v>800</v>
      </c>
      <c r="I270" s="167">
        <f t="shared" si="190"/>
        <v>0</v>
      </c>
      <c r="J270" s="167">
        <f t="shared" si="190"/>
        <v>0</v>
      </c>
      <c r="K270" s="167">
        <f t="shared" si="190"/>
        <v>0</v>
      </c>
      <c r="L270" s="167">
        <f t="shared" si="190"/>
        <v>800</v>
      </c>
      <c r="M270" s="167">
        <f t="shared" si="190"/>
        <v>0</v>
      </c>
      <c r="N270" s="167">
        <f t="shared" si="190"/>
        <v>800</v>
      </c>
      <c r="O270" s="167">
        <f t="shared" si="190"/>
        <v>0</v>
      </c>
      <c r="P270" s="167">
        <f t="shared" si="190"/>
        <v>0</v>
      </c>
      <c r="Q270" s="167">
        <f t="shared" si="190"/>
        <v>800</v>
      </c>
      <c r="R270" s="167">
        <f t="shared" si="190"/>
        <v>0</v>
      </c>
      <c r="S270" s="167">
        <f t="shared" si="190"/>
        <v>800</v>
      </c>
      <c r="T270" s="167">
        <f t="shared" si="190"/>
        <v>0</v>
      </c>
      <c r="U270" s="167">
        <f t="shared" si="190"/>
        <v>0</v>
      </c>
      <c r="V270" s="167">
        <f t="shared" si="191"/>
        <v>0</v>
      </c>
      <c r="W270" s="167">
        <f t="shared" si="191"/>
        <v>0</v>
      </c>
      <c r="X270" s="167">
        <f t="shared" si="191"/>
        <v>800</v>
      </c>
      <c r="Y270" s="167">
        <f t="shared" si="191"/>
        <v>700</v>
      </c>
      <c r="Z270" s="167">
        <f t="shared" si="191"/>
        <v>0</v>
      </c>
      <c r="AA270" s="167">
        <f t="shared" si="191"/>
        <v>700</v>
      </c>
      <c r="AB270" s="167">
        <f t="shared" si="191"/>
        <v>0</v>
      </c>
      <c r="AC270" s="167">
        <f t="shared" si="191"/>
        <v>700</v>
      </c>
      <c r="AD270" s="167">
        <f t="shared" si="191"/>
        <v>0</v>
      </c>
      <c r="AE270" s="167">
        <f t="shared" si="191"/>
        <v>700</v>
      </c>
      <c r="AF270" s="167">
        <f t="shared" si="191"/>
        <v>0</v>
      </c>
      <c r="AG270" s="167">
        <f t="shared" si="191"/>
        <v>700</v>
      </c>
      <c r="AH270" s="167">
        <f t="shared" si="191"/>
        <v>0</v>
      </c>
      <c r="AI270" s="167">
        <f t="shared" si="191"/>
        <v>700</v>
      </c>
      <c r="AJ270" s="167">
        <f t="shared" si="191"/>
        <v>0</v>
      </c>
      <c r="AK270" s="167">
        <f t="shared" si="191"/>
        <v>700</v>
      </c>
      <c r="AL270" s="167">
        <f t="shared" si="192"/>
        <v>700</v>
      </c>
      <c r="AM270" s="167">
        <f t="shared" si="192"/>
        <v>0</v>
      </c>
      <c r="AN270" s="167">
        <f t="shared" si="192"/>
        <v>700</v>
      </c>
      <c r="AO270" s="167">
        <f t="shared" si="192"/>
        <v>0</v>
      </c>
      <c r="AP270" s="167">
        <f t="shared" si="192"/>
        <v>700</v>
      </c>
      <c r="AQ270" s="167">
        <f t="shared" si="192"/>
        <v>0</v>
      </c>
      <c r="AR270" s="167">
        <f t="shared" si="192"/>
        <v>700</v>
      </c>
      <c r="AS270" s="167">
        <f t="shared" si="192"/>
        <v>0</v>
      </c>
      <c r="AT270" s="167">
        <f t="shared" si="192"/>
        <v>700</v>
      </c>
      <c r="AU270" s="167">
        <f t="shared" si="192"/>
        <v>0</v>
      </c>
      <c r="AV270" s="167">
        <f t="shared" si="192"/>
        <v>700</v>
      </c>
      <c r="AW270" s="168"/>
    </row>
    <row r="271" spans="1:49" ht="31.5" hidden="1" outlineLevel="7" x14ac:dyDescent="0.2">
      <c r="A271" s="170" t="s">
        <v>35</v>
      </c>
      <c r="B271" s="170" t="s">
        <v>203</v>
      </c>
      <c r="C271" s="170" t="s">
        <v>210</v>
      </c>
      <c r="D271" s="170" t="s">
        <v>11</v>
      </c>
      <c r="E271" s="171" t="s">
        <v>12</v>
      </c>
      <c r="F271" s="172">
        <v>800</v>
      </c>
      <c r="G271" s="172"/>
      <c r="H271" s="172">
        <f>SUM(F271:G271)</f>
        <v>800</v>
      </c>
      <c r="I271" s="172"/>
      <c r="J271" s="172"/>
      <c r="K271" s="172"/>
      <c r="L271" s="172">
        <f>SUM(H271:K271)</f>
        <v>800</v>
      </c>
      <c r="M271" s="172"/>
      <c r="N271" s="172">
        <f>SUM(L271:M271)</f>
        <v>800</v>
      </c>
      <c r="O271" s="172"/>
      <c r="P271" s="172"/>
      <c r="Q271" s="172">
        <f>SUM(N271:P271)</f>
        <v>800</v>
      </c>
      <c r="R271" s="172"/>
      <c r="S271" s="172">
        <f>SUM(Q271:R271)</f>
        <v>800</v>
      </c>
      <c r="T271" s="172"/>
      <c r="U271" s="172"/>
      <c r="V271" s="172"/>
      <c r="W271" s="172"/>
      <c r="X271" s="172">
        <f>SUM(S271:W271)</f>
        <v>800</v>
      </c>
      <c r="Y271" s="172">
        <v>700</v>
      </c>
      <c r="Z271" s="172"/>
      <c r="AA271" s="172">
        <f>SUM(Y271:Z271)</f>
        <v>700</v>
      </c>
      <c r="AB271" s="172"/>
      <c r="AC271" s="172">
        <f>SUM(AA271:AB271)</f>
        <v>700</v>
      </c>
      <c r="AD271" s="172"/>
      <c r="AE271" s="172">
        <f>SUM(AC271:AD271)</f>
        <v>700</v>
      </c>
      <c r="AF271" s="172"/>
      <c r="AG271" s="172">
        <f>SUM(AE271:AF271)</f>
        <v>700</v>
      </c>
      <c r="AH271" s="172"/>
      <c r="AI271" s="172">
        <f>SUM(AG271:AH271)</f>
        <v>700</v>
      </c>
      <c r="AJ271" s="172"/>
      <c r="AK271" s="172">
        <f>SUM(AI271:AJ271)</f>
        <v>700</v>
      </c>
      <c r="AL271" s="172">
        <v>700</v>
      </c>
      <c r="AM271" s="172"/>
      <c r="AN271" s="172">
        <f>SUM(AL271:AM271)</f>
        <v>700</v>
      </c>
      <c r="AO271" s="172"/>
      <c r="AP271" s="172">
        <f>SUM(AN271:AO271)</f>
        <v>700</v>
      </c>
      <c r="AQ271" s="172"/>
      <c r="AR271" s="172">
        <f>SUM(AP271:AQ271)</f>
        <v>700</v>
      </c>
      <c r="AS271" s="172"/>
      <c r="AT271" s="172">
        <f>SUM(AR271:AS271)</f>
        <v>700</v>
      </c>
      <c r="AU271" s="172"/>
      <c r="AV271" s="172">
        <f>SUM(AT271:AU271)</f>
        <v>700</v>
      </c>
      <c r="AW271" s="168"/>
    </row>
    <row r="272" spans="1:49" ht="31.5" hidden="1" outlineLevel="2" x14ac:dyDescent="0.2">
      <c r="A272" s="165" t="s">
        <v>35</v>
      </c>
      <c r="B272" s="165" t="s">
        <v>203</v>
      </c>
      <c r="C272" s="165" t="s">
        <v>158</v>
      </c>
      <c r="D272" s="165"/>
      <c r="E272" s="166" t="s">
        <v>159</v>
      </c>
      <c r="F272" s="167">
        <f t="shared" ref="F272:AV272" si="193">F273</f>
        <v>1000</v>
      </c>
      <c r="G272" s="167">
        <f t="shared" si="193"/>
        <v>-500</v>
      </c>
      <c r="H272" s="167">
        <f t="shared" si="193"/>
        <v>500</v>
      </c>
      <c r="I272" s="167">
        <f t="shared" si="193"/>
        <v>0</v>
      </c>
      <c r="J272" s="167">
        <f t="shared" si="193"/>
        <v>0</v>
      </c>
      <c r="K272" s="167">
        <f t="shared" si="193"/>
        <v>0</v>
      </c>
      <c r="L272" s="167">
        <f t="shared" si="193"/>
        <v>500</v>
      </c>
      <c r="M272" s="167">
        <f t="shared" si="193"/>
        <v>211</v>
      </c>
      <c r="N272" s="167">
        <f t="shared" si="193"/>
        <v>711</v>
      </c>
      <c r="O272" s="167">
        <f t="shared" si="193"/>
        <v>0</v>
      </c>
      <c r="P272" s="167">
        <f t="shared" si="193"/>
        <v>0</v>
      </c>
      <c r="Q272" s="167">
        <f t="shared" si="193"/>
        <v>711</v>
      </c>
      <c r="R272" s="167">
        <f t="shared" si="193"/>
        <v>0</v>
      </c>
      <c r="S272" s="167">
        <f t="shared" si="193"/>
        <v>711</v>
      </c>
      <c r="T272" s="167">
        <f t="shared" si="193"/>
        <v>0</v>
      </c>
      <c r="U272" s="167">
        <f t="shared" si="193"/>
        <v>0</v>
      </c>
      <c r="V272" s="167">
        <f t="shared" si="193"/>
        <v>0</v>
      </c>
      <c r="W272" s="167">
        <f t="shared" si="193"/>
        <v>0</v>
      </c>
      <c r="X272" s="167">
        <f t="shared" si="193"/>
        <v>711</v>
      </c>
      <c r="Y272" s="167">
        <f t="shared" si="193"/>
        <v>850</v>
      </c>
      <c r="Z272" s="167">
        <f t="shared" si="193"/>
        <v>-600</v>
      </c>
      <c r="AA272" s="167">
        <f t="shared" si="193"/>
        <v>250</v>
      </c>
      <c r="AB272" s="167">
        <f t="shared" si="193"/>
        <v>0</v>
      </c>
      <c r="AC272" s="167">
        <f t="shared" si="193"/>
        <v>250</v>
      </c>
      <c r="AD272" s="167">
        <f t="shared" si="193"/>
        <v>0</v>
      </c>
      <c r="AE272" s="167">
        <f t="shared" si="193"/>
        <v>250</v>
      </c>
      <c r="AF272" s="167">
        <f t="shared" si="193"/>
        <v>0</v>
      </c>
      <c r="AG272" s="167">
        <f t="shared" si="193"/>
        <v>250</v>
      </c>
      <c r="AH272" s="167">
        <f t="shared" si="193"/>
        <v>0</v>
      </c>
      <c r="AI272" s="167">
        <f t="shared" si="193"/>
        <v>250</v>
      </c>
      <c r="AJ272" s="167">
        <f t="shared" si="193"/>
        <v>0</v>
      </c>
      <c r="AK272" s="167">
        <f t="shared" si="193"/>
        <v>250</v>
      </c>
      <c r="AL272" s="167">
        <f t="shared" si="193"/>
        <v>850</v>
      </c>
      <c r="AM272" s="167">
        <f t="shared" si="193"/>
        <v>-600</v>
      </c>
      <c r="AN272" s="167">
        <f t="shared" si="193"/>
        <v>250</v>
      </c>
      <c r="AO272" s="167">
        <f t="shared" si="193"/>
        <v>0</v>
      </c>
      <c r="AP272" s="167">
        <f t="shared" si="193"/>
        <v>250</v>
      </c>
      <c r="AQ272" s="167">
        <f t="shared" si="193"/>
        <v>0</v>
      </c>
      <c r="AR272" s="167">
        <f t="shared" si="193"/>
        <v>250</v>
      </c>
      <c r="AS272" s="167">
        <f t="shared" si="193"/>
        <v>0</v>
      </c>
      <c r="AT272" s="167">
        <f t="shared" si="193"/>
        <v>250</v>
      </c>
      <c r="AU272" s="167">
        <f t="shared" si="193"/>
        <v>0</v>
      </c>
      <c r="AV272" s="167">
        <f t="shared" si="193"/>
        <v>250</v>
      </c>
      <c r="AW272" s="168"/>
    </row>
    <row r="273" spans="1:49" ht="31.5" hidden="1" outlineLevel="3" x14ac:dyDescent="0.2">
      <c r="A273" s="165" t="s">
        <v>35</v>
      </c>
      <c r="B273" s="165" t="s">
        <v>203</v>
      </c>
      <c r="C273" s="165" t="s">
        <v>211</v>
      </c>
      <c r="D273" s="165"/>
      <c r="E273" s="166" t="s">
        <v>212</v>
      </c>
      <c r="F273" s="167">
        <f t="shared" ref="F273:AV273" si="194">F274+F279</f>
        <v>1000</v>
      </c>
      <c r="G273" s="167">
        <f t="shared" si="194"/>
        <v>-500</v>
      </c>
      <c r="H273" s="167">
        <f t="shared" si="194"/>
        <v>500</v>
      </c>
      <c r="I273" s="167">
        <f t="shared" si="194"/>
        <v>0</v>
      </c>
      <c r="J273" s="167">
        <f t="shared" si="194"/>
        <v>0</v>
      </c>
      <c r="K273" s="167">
        <f t="shared" si="194"/>
        <v>0</v>
      </c>
      <c r="L273" s="167">
        <f t="shared" si="194"/>
        <v>500</v>
      </c>
      <c r="M273" s="167">
        <f t="shared" si="194"/>
        <v>211</v>
      </c>
      <c r="N273" s="167">
        <f t="shared" si="194"/>
        <v>711</v>
      </c>
      <c r="O273" s="167">
        <f t="shared" si="194"/>
        <v>0</v>
      </c>
      <c r="P273" s="167">
        <f t="shared" si="194"/>
        <v>0</v>
      </c>
      <c r="Q273" s="167">
        <f t="shared" si="194"/>
        <v>711</v>
      </c>
      <c r="R273" s="167">
        <f t="shared" si="194"/>
        <v>0</v>
      </c>
      <c r="S273" s="167">
        <f t="shared" si="194"/>
        <v>711</v>
      </c>
      <c r="T273" s="167">
        <f t="shared" si="194"/>
        <v>0</v>
      </c>
      <c r="U273" s="167">
        <f t="shared" si="194"/>
        <v>0</v>
      </c>
      <c r="V273" s="167">
        <f t="shared" si="194"/>
        <v>0</v>
      </c>
      <c r="W273" s="167">
        <f t="shared" si="194"/>
        <v>0</v>
      </c>
      <c r="X273" s="167">
        <f t="shared" si="194"/>
        <v>711</v>
      </c>
      <c r="Y273" s="167">
        <f t="shared" si="194"/>
        <v>850</v>
      </c>
      <c r="Z273" s="167">
        <f t="shared" si="194"/>
        <v>-600</v>
      </c>
      <c r="AA273" s="167">
        <f t="shared" si="194"/>
        <v>250</v>
      </c>
      <c r="AB273" s="167">
        <f t="shared" si="194"/>
        <v>0</v>
      </c>
      <c r="AC273" s="167">
        <f t="shared" si="194"/>
        <v>250</v>
      </c>
      <c r="AD273" s="167">
        <f t="shared" si="194"/>
        <v>0</v>
      </c>
      <c r="AE273" s="167">
        <f t="shared" si="194"/>
        <v>250</v>
      </c>
      <c r="AF273" s="167">
        <f t="shared" si="194"/>
        <v>0</v>
      </c>
      <c r="AG273" s="167">
        <f t="shared" si="194"/>
        <v>250</v>
      </c>
      <c r="AH273" s="167">
        <f t="shared" si="194"/>
        <v>0</v>
      </c>
      <c r="AI273" s="167">
        <f t="shared" si="194"/>
        <v>250</v>
      </c>
      <c r="AJ273" s="167">
        <f t="shared" si="194"/>
        <v>0</v>
      </c>
      <c r="AK273" s="167">
        <f t="shared" si="194"/>
        <v>250</v>
      </c>
      <c r="AL273" s="167">
        <f t="shared" si="194"/>
        <v>850</v>
      </c>
      <c r="AM273" s="167">
        <f t="shared" si="194"/>
        <v>-600</v>
      </c>
      <c r="AN273" s="167">
        <f t="shared" si="194"/>
        <v>250</v>
      </c>
      <c r="AO273" s="167">
        <f t="shared" si="194"/>
        <v>0</v>
      </c>
      <c r="AP273" s="167">
        <f t="shared" si="194"/>
        <v>250</v>
      </c>
      <c r="AQ273" s="167">
        <f t="shared" si="194"/>
        <v>0</v>
      </c>
      <c r="AR273" s="167">
        <f t="shared" si="194"/>
        <v>250</v>
      </c>
      <c r="AS273" s="167">
        <f t="shared" si="194"/>
        <v>0</v>
      </c>
      <c r="AT273" s="167">
        <f t="shared" si="194"/>
        <v>250</v>
      </c>
      <c r="AU273" s="167">
        <f t="shared" si="194"/>
        <v>0</v>
      </c>
      <c r="AV273" s="167">
        <f t="shared" si="194"/>
        <v>250</v>
      </c>
      <c r="AW273" s="168"/>
    </row>
    <row r="274" spans="1:49" ht="31.5" hidden="1" outlineLevel="4" x14ac:dyDescent="0.2">
      <c r="A274" s="165" t="s">
        <v>35</v>
      </c>
      <c r="B274" s="165" t="s">
        <v>203</v>
      </c>
      <c r="C274" s="165" t="s">
        <v>213</v>
      </c>
      <c r="D274" s="165"/>
      <c r="E274" s="166" t="s">
        <v>647</v>
      </c>
      <c r="F274" s="167">
        <f>F275</f>
        <v>700</v>
      </c>
      <c r="G274" s="167">
        <f t="shared" ref="G274:AV274" si="195">G275+G277</f>
        <v>-200</v>
      </c>
      <c r="H274" s="167">
        <f t="shared" si="195"/>
        <v>500</v>
      </c>
      <c r="I274" s="167">
        <f t="shared" si="195"/>
        <v>0</v>
      </c>
      <c r="J274" s="167">
        <f t="shared" si="195"/>
        <v>0</v>
      </c>
      <c r="K274" s="167">
        <f t="shared" si="195"/>
        <v>0</v>
      </c>
      <c r="L274" s="167">
        <f t="shared" si="195"/>
        <v>500</v>
      </c>
      <c r="M274" s="167">
        <f t="shared" si="195"/>
        <v>211</v>
      </c>
      <c r="N274" s="167">
        <f t="shared" si="195"/>
        <v>711</v>
      </c>
      <c r="O274" s="167">
        <f t="shared" si="195"/>
        <v>0</v>
      </c>
      <c r="P274" s="167">
        <f t="shared" si="195"/>
        <v>0</v>
      </c>
      <c r="Q274" s="167">
        <f t="shared" si="195"/>
        <v>711</v>
      </c>
      <c r="R274" s="167">
        <f t="shared" si="195"/>
        <v>0</v>
      </c>
      <c r="S274" s="167">
        <f t="shared" si="195"/>
        <v>711</v>
      </c>
      <c r="T274" s="167">
        <f t="shared" si="195"/>
        <v>0</v>
      </c>
      <c r="U274" s="167">
        <f t="shared" si="195"/>
        <v>0</v>
      </c>
      <c r="V274" s="167">
        <f t="shared" si="195"/>
        <v>0</v>
      </c>
      <c r="W274" s="167">
        <f t="shared" si="195"/>
        <v>0</v>
      </c>
      <c r="X274" s="167">
        <f t="shared" si="195"/>
        <v>711</v>
      </c>
      <c r="Y274" s="167">
        <f t="shared" si="195"/>
        <v>600</v>
      </c>
      <c r="Z274" s="167">
        <f t="shared" si="195"/>
        <v>-350</v>
      </c>
      <c r="AA274" s="167">
        <f t="shared" si="195"/>
        <v>250</v>
      </c>
      <c r="AB274" s="167">
        <f t="shared" si="195"/>
        <v>0</v>
      </c>
      <c r="AC274" s="167">
        <f t="shared" si="195"/>
        <v>250</v>
      </c>
      <c r="AD274" s="167">
        <f t="shared" si="195"/>
        <v>0</v>
      </c>
      <c r="AE274" s="167">
        <f t="shared" si="195"/>
        <v>250</v>
      </c>
      <c r="AF274" s="167">
        <f t="shared" si="195"/>
        <v>0</v>
      </c>
      <c r="AG274" s="167">
        <f t="shared" si="195"/>
        <v>250</v>
      </c>
      <c r="AH274" s="167">
        <f t="shared" si="195"/>
        <v>0</v>
      </c>
      <c r="AI274" s="167">
        <f t="shared" si="195"/>
        <v>250</v>
      </c>
      <c r="AJ274" s="167">
        <f t="shared" si="195"/>
        <v>0</v>
      </c>
      <c r="AK274" s="167">
        <f t="shared" si="195"/>
        <v>250</v>
      </c>
      <c r="AL274" s="167">
        <f t="shared" si="195"/>
        <v>600</v>
      </c>
      <c r="AM274" s="167">
        <f t="shared" si="195"/>
        <v>-350</v>
      </c>
      <c r="AN274" s="167">
        <f t="shared" si="195"/>
        <v>250</v>
      </c>
      <c r="AO274" s="167">
        <f t="shared" si="195"/>
        <v>0</v>
      </c>
      <c r="AP274" s="167">
        <f t="shared" si="195"/>
        <v>250</v>
      </c>
      <c r="AQ274" s="167">
        <f t="shared" si="195"/>
        <v>0</v>
      </c>
      <c r="AR274" s="167">
        <f t="shared" si="195"/>
        <v>250</v>
      </c>
      <c r="AS274" s="167">
        <f t="shared" si="195"/>
        <v>0</v>
      </c>
      <c r="AT274" s="167">
        <f t="shared" si="195"/>
        <v>250</v>
      </c>
      <c r="AU274" s="167">
        <f t="shared" si="195"/>
        <v>0</v>
      </c>
      <c r="AV274" s="167">
        <f t="shared" si="195"/>
        <v>250</v>
      </c>
      <c r="AW274" s="168"/>
    </row>
    <row r="275" spans="1:49" ht="17.25" hidden="1" customHeight="1" outlineLevel="5" x14ac:dyDescent="0.2">
      <c r="A275" s="165" t="s">
        <v>35</v>
      </c>
      <c r="B275" s="165" t="s">
        <v>203</v>
      </c>
      <c r="C275" s="165" t="s">
        <v>214</v>
      </c>
      <c r="D275" s="165"/>
      <c r="E275" s="166" t="s">
        <v>215</v>
      </c>
      <c r="F275" s="167">
        <f>F276</f>
        <v>700</v>
      </c>
      <c r="G275" s="167">
        <f t="shared" ref="G275:AV275" si="196">G276</f>
        <v>-700</v>
      </c>
      <c r="H275" s="167">
        <f t="shared" si="196"/>
        <v>0</v>
      </c>
      <c r="I275" s="167">
        <f t="shared" si="196"/>
        <v>0</v>
      </c>
      <c r="J275" s="167">
        <f t="shared" si="196"/>
        <v>0</v>
      </c>
      <c r="K275" s="167">
        <f t="shared" si="196"/>
        <v>0</v>
      </c>
      <c r="L275" s="167">
        <f t="shared" si="196"/>
        <v>0</v>
      </c>
      <c r="M275" s="167">
        <f t="shared" si="196"/>
        <v>0</v>
      </c>
      <c r="N275" s="167">
        <f t="shared" si="196"/>
        <v>0</v>
      </c>
      <c r="O275" s="167">
        <f t="shared" si="196"/>
        <v>0</v>
      </c>
      <c r="P275" s="167">
        <f t="shared" si="196"/>
        <v>0</v>
      </c>
      <c r="Q275" s="167">
        <f t="shared" si="196"/>
        <v>0</v>
      </c>
      <c r="R275" s="167">
        <f t="shared" si="196"/>
        <v>0</v>
      </c>
      <c r="S275" s="167">
        <f t="shared" si="196"/>
        <v>0</v>
      </c>
      <c r="T275" s="167">
        <f t="shared" si="196"/>
        <v>0</v>
      </c>
      <c r="U275" s="167">
        <f t="shared" si="196"/>
        <v>0</v>
      </c>
      <c r="V275" s="167">
        <f t="shared" si="196"/>
        <v>0</v>
      </c>
      <c r="W275" s="167">
        <f t="shared" si="196"/>
        <v>0</v>
      </c>
      <c r="X275" s="167">
        <f t="shared" si="196"/>
        <v>0</v>
      </c>
      <c r="Y275" s="167">
        <f t="shared" si="196"/>
        <v>600</v>
      </c>
      <c r="Z275" s="167">
        <f t="shared" si="196"/>
        <v>-600</v>
      </c>
      <c r="AA275" s="167">
        <f t="shared" si="196"/>
        <v>0</v>
      </c>
      <c r="AB275" s="167">
        <f t="shared" si="196"/>
        <v>0</v>
      </c>
      <c r="AC275" s="167">
        <f t="shared" si="196"/>
        <v>0</v>
      </c>
      <c r="AD275" s="167">
        <f t="shared" si="196"/>
        <v>0</v>
      </c>
      <c r="AE275" s="167">
        <f t="shared" si="196"/>
        <v>0</v>
      </c>
      <c r="AF275" s="167">
        <f t="shared" si="196"/>
        <v>0</v>
      </c>
      <c r="AG275" s="167">
        <f t="shared" si="196"/>
        <v>0</v>
      </c>
      <c r="AH275" s="167">
        <f t="shared" si="196"/>
        <v>0</v>
      </c>
      <c r="AI275" s="167">
        <f t="shared" si="196"/>
        <v>0</v>
      </c>
      <c r="AJ275" s="167">
        <f t="shared" si="196"/>
        <v>0</v>
      </c>
      <c r="AK275" s="167">
        <f t="shared" si="196"/>
        <v>0</v>
      </c>
      <c r="AL275" s="167">
        <f t="shared" si="196"/>
        <v>600</v>
      </c>
      <c r="AM275" s="167">
        <f t="shared" si="196"/>
        <v>-600</v>
      </c>
      <c r="AN275" s="167">
        <f t="shared" si="196"/>
        <v>0</v>
      </c>
      <c r="AO275" s="167">
        <f t="shared" si="196"/>
        <v>0</v>
      </c>
      <c r="AP275" s="167">
        <f t="shared" si="196"/>
        <v>0</v>
      </c>
      <c r="AQ275" s="167">
        <f t="shared" si="196"/>
        <v>0</v>
      </c>
      <c r="AR275" s="167">
        <f t="shared" si="196"/>
        <v>0</v>
      </c>
      <c r="AS275" s="167">
        <f t="shared" si="196"/>
        <v>0</v>
      </c>
      <c r="AT275" s="167">
        <f t="shared" si="196"/>
        <v>0</v>
      </c>
      <c r="AU275" s="167">
        <f t="shared" si="196"/>
        <v>0</v>
      </c>
      <c r="AV275" s="167">
        <f t="shared" si="196"/>
        <v>0</v>
      </c>
      <c r="AW275" s="168"/>
    </row>
    <row r="276" spans="1:49" ht="31.5" hidden="1" outlineLevel="7" x14ac:dyDescent="0.2">
      <c r="A276" s="170" t="s">
        <v>35</v>
      </c>
      <c r="B276" s="170" t="s">
        <v>203</v>
      </c>
      <c r="C276" s="170" t="s">
        <v>214</v>
      </c>
      <c r="D276" s="170" t="s">
        <v>92</v>
      </c>
      <c r="E276" s="171" t="s">
        <v>93</v>
      </c>
      <c r="F276" s="172">
        <v>700</v>
      </c>
      <c r="G276" s="172">
        <v>-700</v>
      </c>
      <c r="H276" s="172">
        <f>SUM(F276:G276)</f>
        <v>0</v>
      </c>
      <c r="I276" s="172"/>
      <c r="J276" s="172"/>
      <c r="K276" s="172"/>
      <c r="L276" s="172">
        <f>SUM(H276:K276)</f>
        <v>0</v>
      </c>
      <c r="M276" s="172"/>
      <c r="N276" s="172">
        <f>SUM(L276:M276)</f>
        <v>0</v>
      </c>
      <c r="O276" s="172"/>
      <c r="P276" s="172"/>
      <c r="Q276" s="172">
        <f>SUM(N276:P276)</f>
        <v>0</v>
      </c>
      <c r="R276" s="172"/>
      <c r="S276" s="172">
        <f>SUM(Q276:R276)</f>
        <v>0</v>
      </c>
      <c r="T276" s="172"/>
      <c r="U276" s="172"/>
      <c r="V276" s="172"/>
      <c r="W276" s="172"/>
      <c r="X276" s="172">
        <f>SUM(S276:W276)</f>
        <v>0</v>
      </c>
      <c r="Y276" s="172">
        <v>600</v>
      </c>
      <c r="Z276" s="172">
        <v>-600</v>
      </c>
      <c r="AA276" s="172">
        <f>SUM(Y276:Z276)</f>
        <v>0</v>
      </c>
      <c r="AB276" s="172"/>
      <c r="AC276" s="172">
        <f>SUM(AA276:AB276)</f>
        <v>0</v>
      </c>
      <c r="AD276" s="172"/>
      <c r="AE276" s="172">
        <f>SUM(AC276:AD276)</f>
        <v>0</v>
      </c>
      <c r="AF276" s="172"/>
      <c r="AG276" s="172">
        <f>SUM(AE276:AF276)</f>
        <v>0</v>
      </c>
      <c r="AH276" s="172"/>
      <c r="AI276" s="172">
        <f>SUM(AG276:AH276)</f>
        <v>0</v>
      </c>
      <c r="AJ276" s="172"/>
      <c r="AK276" s="172">
        <f>SUM(AI276:AJ276)</f>
        <v>0</v>
      </c>
      <c r="AL276" s="172">
        <v>600</v>
      </c>
      <c r="AM276" s="172">
        <v>-600</v>
      </c>
      <c r="AN276" s="172">
        <f>SUM(AL276:AM276)</f>
        <v>0</v>
      </c>
      <c r="AO276" s="172"/>
      <c r="AP276" s="172">
        <f>SUM(AN276:AO276)</f>
        <v>0</v>
      </c>
      <c r="AQ276" s="172"/>
      <c r="AR276" s="172">
        <f>SUM(AP276:AQ276)</f>
        <v>0</v>
      </c>
      <c r="AS276" s="172"/>
      <c r="AT276" s="172">
        <f>SUM(AR276:AS276)</f>
        <v>0</v>
      </c>
      <c r="AU276" s="172"/>
      <c r="AV276" s="172">
        <f>SUM(AT276:AU276)</f>
        <v>0</v>
      </c>
      <c r="AW276" s="168"/>
    </row>
    <row r="277" spans="1:49" ht="15.75" hidden="1" outlineLevel="7" x14ac:dyDescent="0.25">
      <c r="A277" s="165" t="s">
        <v>35</v>
      </c>
      <c r="B277" s="165" t="s">
        <v>203</v>
      </c>
      <c r="C277" s="165" t="s">
        <v>646</v>
      </c>
      <c r="D277" s="165"/>
      <c r="E277" s="186" t="s">
        <v>219</v>
      </c>
      <c r="F277" s="167">
        <f t="shared" ref="F277:AV277" si="197">F278</f>
        <v>0</v>
      </c>
      <c r="G277" s="167">
        <f t="shared" si="197"/>
        <v>500</v>
      </c>
      <c r="H277" s="167">
        <f t="shared" si="197"/>
        <v>500</v>
      </c>
      <c r="I277" s="167">
        <f t="shared" si="197"/>
        <v>0</v>
      </c>
      <c r="J277" s="167">
        <f t="shared" si="197"/>
        <v>0</v>
      </c>
      <c r="K277" s="167">
        <f t="shared" si="197"/>
        <v>0</v>
      </c>
      <c r="L277" s="167">
        <f t="shared" si="197"/>
        <v>500</v>
      </c>
      <c r="M277" s="167">
        <f t="shared" si="197"/>
        <v>211</v>
      </c>
      <c r="N277" s="167">
        <f t="shared" si="197"/>
        <v>711</v>
      </c>
      <c r="O277" s="167">
        <f t="shared" si="197"/>
        <v>0</v>
      </c>
      <c r="P277" s="167">
        <f t="shared" si="197"/>
        <v>0</v>
      </c>
      <c r="Q277" s="167">
        <f t="shared" si="197"/>
        <v>711</v>
      </c>
      <c r="R277" s="167">
        <f t="shared" si="197"/>
        <v>0</v>
      </c>
      <c r="S277" s="167">
        <f t="shared" si="197"/>
        <v>711</v>
      </c>
      <c r="T277" s="167">
        <f t="shared" si="197"/>
        <v>0</v>
      </c>
      <c r="U277" s="167">
        <f t="shared" si="197"/>
        <v>0</v>
      </c>
      <c r="V277" s="167">
        <f t="shared" si="197"/>
        <v>0</v>
      </c>
      <c r="W277" s="167">
        <f t="shared" si="197"/>
        <v>0</v>
      </c>
      <c r="X277" s="167">
        <f t="shared" si="197"/>
        <v>711</v>
      </c>
      <c r="Y277" s="167">
        <f t="shared" si="197"/>
        <v>0</v>
      </c>
      <c r="Z277" s="167">
        <f t="shared" si="197"/>
        <v>250</v>
      </c>
      <c r="AA277" s="167">
        <f t="shared" si="197"/>
        <v>250</v>
      </c>
      <c r="AB277" s="167">
        <f t="shared" si="197"/>
        <v>0</v>
      </c>
      <c r="AC277" s="167">
        <f t="shared" si="197"/>
        <v>250</v>
      </c>
      <c r="AD277" s="167">
        <f t="shared" si="197"/>
        <v>0</v>
      </c>
      <c r="AE277" s="167">
        <f t="shared" si="197"/>
        <v>250</v>
      </c>
      <c r="AF277" s="167">
        <f t="shared" si="197"/>
        <v>0</v>
      </c>
      <c r="AG277" s="167">
        <f t="shared" si="197"/>
        <v>250</v>
      </c>
      <c r="AH277" s="167">
        <f t="shared" si="197"/>
        <v>0</v>
      </c>
      <c r="AI277" s="167">
        <f t="shared" si="197"/>
        <v>250</v>
      </c>
      <c r="AJ277" s="167">
        <f t="shared" si="197"/>
        <v>0</v>
      </c>
      <c r="AK277" s="167">
        <f t="shared" si="197"/>
        <v>250</v>
      </c>
      <c r="AL277" s="167">
        <f t="shared" si="197"/>
        <v>0</v>
      </c>
      <c r="AM277" s="167">
        <f t="shared" si="197"/>
        <v>250</v>
      </c>
      <c r="AN277" s="167">
        <f t="shared" si="197"/>
        <v>250</v>
      </c>
      <c r="AO277" s="167">
        <f t="shared" si="197"/>
        <v>0</v>
      </c>
      <c r="AP277" s="167">
        <f t="shared" si="197"/>
        <v>250</v>
      </c>
      <c r="AQ277" s="167">
        <f t="shared" si="197"/>
        <v>0</v>
      </c>
      <c r="AR277" s="167">
        <f t="shared" si="197"/>
        <v>250</v>
      </c>
      <c r="AS277" s="167">
        <f t="shared" si="197"/>
        <v>0</v>
      </c>
      <c r="AT277" s="167">
        <f t="shared" si="197"/>
        <v>250</v>
      </c>
      <c r="AU277" s="167">
        <f t="shared" si="197"/>
        <v>0</v>
      </c>
      <c r="AV277" s="167">
        <f t="shared" si="197"/>
        <v>250</v>
      </c>
      <c r="AW277" s="168"/>
    </row>
    <row r="278" spans="1:49" ht="15.75" hidden="1" outlineLevel="7" x14ac:dyDescent="0.25">
      <c r="A278" s="170" t="s">
        <v>35</v>
      </c>
      <c r="B278" s="170" t="s">
        <v>203</v>
      </c>
      <c r="C278" s="170" t="s">
        <v>646</v>
      </c>
      <c r="D278" s="170" t="s">
        <v>27</v>
      </c>
      <c r="E278" s="187" t="s">
        <v>28</v>
      </c>
      <c r="F278" s="172"/>
      <c r="G278" s="172">
        <v>500</v>
      </c>
      <c r="H278" s="172">
        <f>SUM(F278:G278)</f>
        <v>500</v>
      </c>
      <c r="I278" s="172"/>
      <c r="J278" s="172"/>
      <c r="K278" s="172"/>
      <c r="L278" s="172">
        <f>SUM(H278:K278)</f>
        <v>500</v>
      </c>
      <c r="M278" s="172">
        <v>211</v>
      </c>
      <c r="N278" s="172">
        <f>SUM(L278:M278)</f>
        <v>711</v>
      </c>
      <c r="O278" s="172"/>
      <c r="P278" s="172"/>
      <c r="Q278" s="172">
        <f>SUM(N278:P278)</f>
        <v>711</v>
      </c>
      <c r="R278" s="172"/>
      <c r="S278" s="172">
        <f>SUM(Q278:R278)</f>
        <v>711</v>
      </c>
      <c r="T278" s="172"/>
      <c r="U278" s="172"/>
      <c r="V278" s="172"/>
      <c r="W278" s="172"/>
      <c r="X278" s="172">
        <f>SUM(S278:W278)</f>
        <v>711</v>
      </c>
      <c r="Y278" s="172"/>
      <c r="Z278" s="172">
        <v>250</v>
      </c>
      <c r="AA278" s="172">
        <f>SUM(Y278:Z278)</f>
        <v>250</v>
      </c>
      <c r="AB278" s="172"/>
      <c r="AC278" s="172">
        <f>SUM(AA278:AB278)</f>
        <v>250</v>
      </c>
      <c r="AD278" s="172"/>
      <c r="AE278" s="172">
        <f>SUM(AC278:AD278)</f>
        <v>250</v>
      </c>
      <c r="AF278" s="172"/>
      <c r="AG278" s="172">
        <f>SUM(AE278:AF278)</f>
        <v>250</v>
      </c>
      <c r="AH278" s="172"/>
      <c r="AI278" s="172">
        <f>SUM(AG278:AH278)</f>
        <v>250</v>
      </c>
      <c r="AJ278" s="172"/>
      <c r="AK278" s="172">
        <f>SUM(AI278:AJ278)</f>
        <v>250</v>
      </c>
      <c r="AL278" s="172"/>
      <c r="AM278" s="172">
        <v>250</v>
      </c>
      <c r="AN278" s="172">
        <f>SUM(AL278:AM278)</f>
        <v>250</v>
      </c>
      <c r="AO278" s="172"/>
      <c r="AP278" s="172">
        <f>SUM(AN278:AO278)</f>
        <v>250</v>
      </c>
      <c r="AQ278" s="172"/>
      <c r="AR278" s="172">
        <f>SUM(AP278:AQ278)</f>
        <v>250</v>
      </c>
      <c r="AS278" s="172"/>
      <c r="AT278" s="172">
        <f>SUM(AR278:AS278)</f>
        <v>250</v>
      </c>
      <c r="AU278" s="172"/>
      <c r="AV278" s="172">
        <f>SUM(AT278:AU278)</f>
        <v>250</v>
      </c>
      <c r="AW278" s="168"/>
    </row>
    <row r="279" spans="1:49" ht="31.5" hidden="1" outlineLevel="4" x14ac:dyDescent="0.25">
      <c r="A279" s="165" t="s">
        <v>35</v>
      </c>
      <c r="B279" s="165" t="s">
        <v>203</v>
      </c>
      <c r="C279" s="165" t="s">
        <v>216</v>
      </c>
      <c r="D279" s="165"/>
      <c r="E279" s="186" t="s">
        <v>217</v>
      </c>
      <c r="F279" s="167">
        <f t="shared" ref="F279:U280" si="198">F280</f>
        <v>300</v>
      </c>
      <c r="G279" s="167">
        <f t="shared" si="198"/>
        <v>-300</v>
      </c>
      <c r="H279" s="167">
        <f t="shared" si="198"/>
        <v>0</v>
      </c>
      <c r="I279" s="167">
        <f t="shared" si="198"/>
        <v>0</v>
      </c>
      <c r="J279" s="167">
        <f t="shared" si="198"/>
        <v>0</v>
      </c>
      <c r="K279" s="167">
        <f t="shared" si="198"/>
        <v>0</v>
      </c>
      <c r="L279" s="167">
        <f t="shared" si="198"/>
        <v>0</v>
      </c>
      <c r="M279" s="167">
        <f t="shared" si="198"/>
        <v>0</v>
      </c>
      <c r="N279" s="167">
        <f t="shared" si="198"/>
        <v>0</v>
      </c>
      <c r="O279" s="167">
        <f t="shared" si="198"/>
        <v>0</v>
      </c>
      <c r="P279" s="167">
        <f t="shared" si="198"/>
        <v>0</v>
      </c>
      <c r="Q279" s="167">
        <f t="shared" si="198"/>
        <v>0</v>
      </c>
      <c r="R279" s="167">
        <f t="shared" si="198"/>
        <v>0</v>
      </c>
      <c r="S279" s="167">
        <f t="shared" si="198"/>
        <v>0</v>
      </c>
      <c r="T279" s="167">
        <f t="shared" si="198"/>
        <v>0</v>
      </c>
      <c r="U279" s="167">
        <f t="shared" si="198"/>
        <v>0</v>
      </c>
      <c r="V279" s="167">
        <f t="shared" ref="V279:AK280" si="199">V280</f>
        <v>0</v>
      </c>
      <c r="W279" s="167">
        <f t="shared" si="199"/>
        <v>0</v>
      </c>
      <c r="X279" s="167">
        <f t="shared" si="199"/>
        <v>0</v>
      </c>
      <c r="Y279" s="167">
        <f t="shared" si="199"/>
        <v>250</v>
      </c>
      <c r="Z279" s="167">
        <f t="shared" si="199"/>
        <v>-250</v>
      </c>
      <c r="AA279" s="167">
        <f t="shared" si="199"/>
        <v>0</v>
      </c>
      <c r="AB279" s="167">
        <f t="shared" si="199"/>
        <v>0</v>
      </c>
      <c r="AC279" s="167">
        <f t="shared" si="199"/>
        <v>0</v>
      </c>
      <c r="AD279" s="167">
        <f t="shared" si="199"/>
        <v>0</v>
      </c>
      <c r="AE279" s="167">
        <f t="shared" si="199"/>
        <v>0</v>
      </c>
      <c r="AF279" s="167">
        <f t="shared" si="199"/>
        <v>0</v>
      </c>
      <c r="AG279" s="167">
        <f t="shared" si="199"/>
        <v>0</v>
      </c>
      <c r="AH279" s="167">
        <f t="shared" si="199"/>
        <v>0</v>
      </c>
      <c r="AI279" s="167">
        <f t="shared" si="199"/>
        <v>0</v>
      </c>
      <c r="AJ279" s="167">
        <f t="shared" si="199"/>
        <v>0</v>
      </c>
      <c r="AK279" s="167">
        <f t="shared" si="199"/>
        <v>0</v>
      </c>
      <c r="AL279" s="167">
        <f t="shared" ref="AL279:AV280" si="200">AL280</f>
        <v>250</v>
      </c>
      <c r="AM279" s="167">
        <f t="shared" si="200"/>
        <v>-250</v>
      </c>
      <c r="AN279" s="167">
        <f t="shared" si="200"/>
        <v>0</v>
      </c>
      <c r="AO279" s="167">
        <f t="shared" si="200"/>
        <v>0</v>
      </c>
      <c r="AP279" s="167">
        <f t="shared" si="200"/>
        <v>0</v>
      </c>
      <c r="AQ279" s="167">
        <f t="shared" si="200"/>
        <v>0</v>
      </c>
      <c r="AR279" s="167">
        <f t="shared" si="200"/>
        <v>0</v>
      </c>
      <c r="AS279" s="167">
        <f t="shared" si="200"/>
        <v>0</v>
      </c>
      <c r="AT279" s="167">
        <f t="shared" si="200"/>
        <v>0</v>
      </c>
      <c r="AU279" s="167">
        <f t="shared" si="200"/>
        <v>0</v>
      </c>
      <c r="AV279" s="167">
        <f t="shared" si="200"/>
        <v>0</v>
      </c>
      <c r="AW279" s="168"/>
    </row>
    <row r="280" spans="1:49" ht="15.75" hidden="1" outlineLevel="5" x14ac:dyDescent="0.25">
      <c r="A280" s="165" t="s">
        <v>35</v>
      </c>
      <c r="B280" s="165" t="s">
        <v>203</v>
      </c>
      <c r="C280" s="165" t="s">
        <v>218</v>
      </c>
      <c r="D280" s="165"/>
      <c r="E280" s="186" t="s">
        <v>219</v>
      </c>
      <c r="F280" s="167">
        <f t="shared" si="198"/>
        <v>300</v>
      </c>
      <c r="G280" s="167">
        <f t="shared" si="198"/>
        <v>-300</v>
      </c>
      <c r="H280" s="167">
        <f t="shared" si="198"/>
        <v>0</v>
      </c>
      <c r="I280" s="167">
        <f t="shared" si="198"/>
        <v>0</v>
      </c>
      <c r="J280" s="167">
        <f t="shared" si="198"/>
        <v>0</v>
      </c>
      <c r="K280" s="167">
        <f t="shared" si="198"/>
        <v>0</v>
      </c>
      <c r="L280" s="167">
        <f t="shared" si="198"/>
        <v>0</v>
      </c>
      <c r="M280" s="167">
        <f t="shared" si="198"/>
        <v>0</v>
      </c>
      <c r="N280" s="167">
        <f t="shared" si="198"/>
        <v>0</v>
      </c>
      <c r="O280" s="167">
        <f t="shared" si="198"/>
        <v>0</v>
      </c>
      <c r="P280" s="167">
        <f t="shared" si="198"/>
        <v>0</v>
      </c>
      <c r="Q280" s="167">
        <f t="shared" si="198"/>
        <v>0</v>
      </c>
      <c r="R280" s="167">
        <f t="shared" si="198"/>
        <v>0</v>
      </c>
      <c r="S280" s="167">
        <f t="shared" si="198"/>
        <v>0</v>
      </c>
      <c r="T280" s="167">
        <f t="shared" si="198"/>
        <v>0</v>
      </c>
      <c r="U280" s="167">
        <f t="shared" si="198"/>
        <v>0</v>
      </c>
      <c r="V280" s="167">
        <f t="shared" si="199"/>
        <v>0</v>
      </c>
      <c r="W280" s="167">
        <f t="shared" si="199"/>
        <v>0</v>
      </c>
      <c r="X280" s="167">
        <f t="shared" si="199"/>
        <v>0</v>
      </c>
      <c r="Y280" s="167">
        <f t="shared" si="199"/>
        <v>250</v>
      </c>
      <c r="Z280" s="167">
        <f t="shared" si="199"/>
        <v>-250</v>
      </c>
      <c r="AA280" s="167">
        <f t="shared" si="199"/>
        <v>0</v>
      </c>
      <c r="AB280" s="167">
        <f t="shared" si="199"/>
        <v>0</v>
      </c>
      <c r="AC280" s="167">
        <f t="shared" si="199"/>
        <v>0</v>
      </c>
      <c r="AD280" s="167">
        <f t="shared" si="199"/>
        <v>0</v>
      </c>
      <c r="AE280" s="167">
        <f t="shared" si="199"/>
        <v>0</v>
      </c>
      <c r="AF280" s="167">
        <f t="shared" si="199"/>
        <v>0</v>
      </c>
      <c r="AG280" s="167">
        <f t="shared" si="199"/>
        <v>0</v>
      </c>
      <c r="AH280" s="167">
        <f t="shared" si="199"/>
        <v>0</v>
      </c>
      <c r="AI280" s="167">
        <f t="shared" si="199"/>
        <v>0</v>
      </c>
      <c r="AJ280" s="167">
        <f t="shared" si="199"/>
        <v>0</v>
      </c>
      <c r="AK280" s="167">
        <f t="shared" si="199"/>
        <v>0</v>
      </c>
      <c r="AL280" s="167">
        <f t="shared" si="200"/>
        <v>250</v>
      </c>
      <c r="AM280" s="167">
        <f t="shared" si="200"/>
        <v>-250</v>
      </c>
      <c r="AN280" s="167">
        <f t="shared" si="200"/>
        <v>0</v>
      </c>
      <c r="AO280" s="167">
        <f t="shared" si="200"/>
        <v>0</v>
      </c>
      <c r="AP280" s="167">
        <f t="shared" si="200"/>
        <v>0</v>
      </c>
      <c r="AQ280" s="167">
        <f t="shared" si="200"/>
        <v>0</v>
      </c>
      <c r="AR280" s="167">
        <f t="shared" si="200"/>
        <v>0</v>
      </c>
      <c r="AS280" s="167">
        <f t="shared" si="200"/>
        <v>0</v>
      </c>
      <c r="AT280" s="167">
        <f t="shared" si="200"/>
        <v>0</v>
      </c>
      <c r="AU280" s="167">
        <f t="shared" si="200"/>
        <v>0</v>
      </c>
      <c r="AV280" s="167">
        <f t="shared" si="200"/>
        <v>0</v>
      </c>
      <c r="AW280" s="168"/>
    </row>
    <row r="281" spans="1:49" ht="15.75" hidden="1" outlineLevel="7" x14ac:dyDescent="0.25">
      <c r="A281" s="170" t="s">
        <v>35</v>
      </c>
      <c r="B281" s="170" t="s">
        <v>203</v>
      </c>
      <c r="C281" s="170" t="s">
        <v>218</v>
      </c>
      <c r="D281" s="170" t="s">
        <v>27</v>
      </c>
      <c r="E281" s="187" t="s">
        <v>28</v>
      </c>
      <c r="F281" s="172">
        <v>300</v>
      </c>
      <c r="G281" s="172">
        <v>-300</v>
      </c>
      <c r="H281" s="172">
        <f>SUM(F281:G281)</f>
        <v>0</v>
      </c>
      <c r="I281" s="172"/>
      <c r="J281" s="172"/>
      <c r="K281" s="172"/>
      <c r="L281" s="172">
        <f>SUM(H281:K281)</f>
        <v>0</v>
      </c>
      <c r="M281" s="172"/>
      <c r="N281" s="172">
        <f>SUM(L281:M281)</f>
        <v>0</v>
      </c>
      <c r="O281" s="172"/>
      <c r="P281" s="172"/>
      <c r="Q281" s="172">
        <f>SUM(N281:P281)</f>
        <v>0</v>
      </c>
      <c r="R281" s="172"/>
      <c r="S281" s="172">
        <f>SUM(Q281:R281)</f>
        <v>0</v>
      </c>
      <c r="T281" s="172"/>
      <c r="U281" s="172"/>
      <c r="V281" s="172"/>
      <c r="W281" s="172"/>
      <c r="X281" s="172">
        <f>SUM(S281:W281)</f>
        <v>0</v>
      </c>
      <c r="Y281" s="172">
        <v>250</v>
      </c>
      <c r="Z281" s="172">
        <v>-250</v>
      </c>
      <c r="AA281" s="172">
        <f>SUM(Y281:Z281)</f>
        <v>0</v>
      </c>
      <c r="AB281" s="172"/>
      <c r="AC281" s="172">
        <f>SUM(AA281:AB281)</f>
        <v>0</v>
      </c>
      <c r="AD281" s="172"/>
      <c r="AE281" s="172">
        <f>SUM(AC281:AD281)</f>
        <v>0</v>
      </c>
      <c r="AF281" s="172"/>
      <c r="AG281" s="172">
        <f>SUM(AE281:AF281)</f>
        <v>0</v>
      </c>
      <c r="AH281" s="172"/>
      <c r="AI281" s="172">
        <f>SUM(AG281:AH281)</f>
        <v>0</v>
      </c>
      <c r="AJ281" s="172"/>
      <c r="AK281" s="172">
        <f>SUM(AI281:AJ281)</f>
        <v>0</v>
      </c>
      <c r="AL281" s="172">
        <v>250</v>
      </c>
      <c r="AM281" s="172">
        <v>-250</v>
      </c>
      <c r="AN281" s="172">
        <f>SUM(AL281:AM281)</f>
        <v>0</v>
      </c>
      <c r="AO281" s="172"/>
      <c r="AP281" s="172">
        <f>SUM(AN281:AO281)</f>
        <v>0</v>
      </c>
      <c r="AQ281" s="172"/>
      <c r="AR281" s="172">
        <f>SUM(AP281:AQ281)</f>
        <v>0</v>
      </c>
      <c r="AS281" s="172"/>
      <c r="AT281" s="172">
        <f>SUM(AR281:AS281)</f>
        <v>0</v>
      </c>
      <c r="AU281" s="172"/>
      <c r="AV281" s="172">
        <f>SUM(AT281:AU281)</f>
        <v>0</v>
      </c>
      <c r="AW281" s="168"/>
    </row>
    <row r="282" spans="1:49" ht="20.25" customHeight="1" outlineLevel="7" x14ac:dyDescent="0.2">
      <c r="A282" s="165" t="s">
        <v>35</v>
      </c>
      <c r="B282" s="165" t="s">
        <v>560</v>
      </c>
      <c r="C282" s="170"/>
      <c r="D282" s="170"/>
      <c r="E282" s="8" t="s">
        <v>540</v>
      </c>
      <c r="F282" s="167" t="e">
        <f>F283+F312+F332+#REF!</f>
        <v>#REF!</v>
      </c>
      <c r="G282" s="167" t="e">
        <f>G283+G312+G332+#REF!</f>
        <v>#REF!</v>
      </c>
      <c r="H282" s="167">
        <f t="shared" ref="H282:AV282" si="201">H283+H312+H332+H401</f>
        <v>520124.29527</v>
      </c>
      <c r="I282" s="167">
        <f t="shared" si="201"/>
        <v>734.69673999999998</v>
      </c>
      <c r="J282" s="167">
        <f t="shared" si="201"/>
        <v>16884.78845</v>
      </c>
      <c r="K282" s="167">
        <f t="shared" si="201"/>
        <v>255.99964</v>
      </c>
      <c r="L282" s="167">
        <f t="shared" si="201"/>
        <v>537999.78009999997</v>
      </c>
      <c r="M282" s="167">
        <f t="shared" si="201"/>
        <v>41508.500740000003</v>
      </c>
      <c r="N282" s="167">
        <f t="shared" si="201"/>
        <v>579508.28084000002</v>
      </c>
      <c r="O282" s="167">
        <f t="shared" si="201"/>
        <v>77081.296739999991</v>
      </c>
      <c r="P282" s="167">
        <f t="shared" si="201"/>
        <v>0</v>
      </c>
      <c r="Q282" s="167">
        <f t="shared" si="201"/>
        <v>656589.57758000004</v>
      </c>
      <c r="R282" s="167">
        <f t="shared" si="201"/>
        <v>7101.6315800000002</v>
      </c>
      <c r="S282" s="167">
        <f t="shared" si="201"/>
        <v>663691.20915999997</v>
      </c>
      <c r="T282" s="167">
        <f t="shared" si="201"/>
        <v>16442.118000000002</v>
      </c>
      <c r="U282" s="167">
        <f t="shared" si="201"/>
        <v>0</v>
      </c>
      <c r="V282" s="167">
        <f t="shared" si="201"/>
        <v>-6316.5999999999995</v>
      </c>
      <c r="W282" s="167">
        <f t="shared" si="201"/>
        <v>-6783.7428000000009</v>
      </c>
      <c r="X282" s="167">
        <f>X283+X312+X332+X401</f>
        <v>667032.98436000012</v>
      </c>
      <c r="Y282" s="167">
        <f t="shared" si="201"/>
        <v>443230.69999999995</v>
      </c>
      <c r="Z282" s="167">
        <f t="shared" si="201"/>
        <v>-4777.5</v>
      </c>
      <c r="AA282" s="167">
        <f t="shared" si="201"/>
        <v>438453.19999999995</v>
      </c>
      <c r="AB282" s="167">
        <f t="shared" si="201"/>
        <v>-1.7840000000000002E-2</v>
      </c>
      <c r="AC282" s="167">
        <f t="shared" si="201"/>
        <v>438453.18215999997</v>
      </c>
      <c r="AD282" s="167">
        <f t="shared" si="201"/>
        <v>0</v>
      </c>
      <c r="AE282" s="167">
        <f t="shared" si="201"/>
        <v>438453.18215999997</v>
      </c>
      <c r="AF282" s="167">
        <f t="shared" si="201"/>
        <v>26328.296740000005</v>
      </c>
      <c r="AG282" s="167">
        <f t="shared" si="201"/>
        <v>464781.47889999999</v>
      </c>
      <c r="AH282" s="167">
        <f t="shared" si="201"/>
        <v>-3.259999999999999E-3</v>
      </c>
      <c r="AI282" s="167">
        <f t="shared" si="201"/>
        <v>464781.47563999996</v>
      </c>
      <c r="AJ282" s="167">
        <f t="shared" si="201"/>
        <v>-3.259999999999999E-3</v>
      </c>
      <c r="AK282" s="167">
        <f t="shared" si="201"/>
        <v>464781.47237999999</v>
      </c>
      <c r="AL282" s="167">
        <f t="shared" si="201"/>
        <v>255740.75</v>
      </c>
      <c r="AM282" s="167">
        <f t="shared" si="201"/>
        <v>0</v>
      </c>
      <c r="AN282" s="167">
        <f t="shared" si="201"/>
        <v>255740.75</v>
      </c>
      <c r="AO282" s="167">
        <f t="shared" si="201"/>
        <v>-666.70284000000004</v>
      </c>
      <c r="AP282" s="167">
        <f t="shared" si="201"/>
        <v>255074.04716000002</v>
      </c>
      <c r="AQ282" s="167">
        <f t="shared" si="201"/>
        <v>8183.5267399999993</v>
      </c>
      <c r="AR282" s="167">
        <f t="shared" si="201"/>
        <v>263257.57390000002</v>
      </c>
      <c r="AS282" s="167">
        <f t="shared" si="201"/>
        <v>-3.259999999999999E-3</v>
      </c>
      <c r="AT282" s="167">
        <f t="shared" si="201"/>
        <v>263257.57063999999</v>
      </c>
      <c r="AU282" s="167">
        <f t="shared" si="201"/>
        <v>-3.259999999999999E-3</v>
      </c>
      <c r="AV282" s="167">
        <f t="shared" si="201"/>
        <v>263257.56738000002</v>
      </c>
      <c r="AW282" s="168"/>
    </row>
    <row r="283" spans="1:49" ht="22.5" customHeight="1" outlineLevel="1" x14ac:dyDescent="0.2">
      <c r="A283" s="165" t="s">
        <v>35</v>
      </c>
      <c r="B283" s="165" t="s">
        <v>220</v>
      </c>
      <c r="C283" s="165"/>
      <c r="D283" s="165"/>
      <c r="E283" s="166" t="s">
        <v>221</v>
      </c>
      <c r="F283" s="167">
        <f t="shared" ref="F283:AV283" si="202">F284</f>
        <v>304164.29527</v>
      </c>
      <c r="G283" s="167">
        <f t="shared" si="202"/>
        <v>-9717.7000000000007</v>
      </c>
      <c r="H283" s="167">
        <f t="shared" si="202"/>
        <v>294446.59526999999</v>
      </c>
      <c r="I283" s="167">
        <f t="shared" si="202"/>
        <v>2.01E-2</v>
      </c>
      <c r="J283" s="167">
        <f t="shared" si="202"/>
        <v>5885.4419600000001</v>
      </c>
      <c r="K283" s="167">
        <f t="shared" si="202"/>
        <v>0.51639000000000002</v>
      </c>
      <c r="L283" s="167">
        <f t="shared" si="202"/>
        <v>300332.57371999999</v>
      </c>
      <c r="M283" s="167">
        <f t="shared" si="202"/>
        <v>23465.622900000002</v>
      </c>
      <c r="N283" s="167">
        <f t="shared" si="202"/>
        <v>323798.19662</v>
      </c>
      <c r="O283" s="167">
        <f t="shared" si="202"/>
        <v>72276.520099999994</v>
      </c>
      <c r="P283" s="167">
        <f t="shared" si="202"/>
        <v>0</v>
      </c>
      <c r="Q283" s="167">
        <f t="shared" si="202"/>
        <v>396074.71672000003</v>
      </c>
      <c r="R283" s="167">
        <f t="shared" si="202"/>
        <v>0</v>
      </c>
      <c r="S283" s="167">
        <f t="shared" si="202"/>
        <v>396074.71672000003</v>
      </c>
      <c r="T283" s="167">
        <f t="shared" si="202"/>
        <v>-84774.840079999994</v>
      </c>
      <c r="U283" s="167">
        <f t="shared" si="202"/>
        <v>0</v>
      </c>
      <c r="V283" s="167">
        <f t="shared" si="202"/>
        <v>-6233.0999999999995</v>
      </c>
      <c r="W283" s="167">
        <f t="shared" si="202"/>
        <v>0</v>
      </c>
      <c r="X283" s="167">
        <f t="shared" si="202"/>
        <v>305066.77664</v>
      </c>
      <c r="Y283" s="167">
        <f t="shared" si="202"/>
        <v>232965.3</v>
      </c>
      <c r="Z283" s="167">
        <f t="shared" si="202"/>
        <v>-4777.5</v>
      </c>
      <c r="AA283" s="167">
        <f t="shared" si="202"/>
        <v>228187.8</v>
      </c>
      <c r="AB283" s="167">
        <f t="shared" si="202"/>
        <v>0</v>
      </c>
      <c r="AC283" s="167">
        <f t="shared" si="202"/>
        <v>228187.8</v>
      </c>
      <c r="AD283" s="167">
        <f t="shared" si="202"/>
        <v>0</v>
      </c>
      <c r="AE283" s="167">
        <f t="shared" si="202"/>
        <v>228187.8</v>
      </c>
      <c r="AF283" s="167">
        <f t="shared" si="202"/>
        <v>26328.320100000004</v>
      </c>
      <c r="AG283" s="167">
        <f t="shared" si="202"/>
        <v>254516.12009999997</v>
      </c>
      <c r="AH283" s="167">
        <f t="shared" si="202"/>
        <v>2.01E-2</v>
      </c>
      <c r="AI283" s="167">
        <f t="shared" si="202"/>
        <v>254516.14019999997</v>
      </c>
      <c r="AJ283" s="167">
        <f t="shared" si="202"/>
        <v>2.01E-2</v>
      </c>
      <c r="AK283" s="167">
        <f t="shared" si="202"/>
        <v>254516.16029999999</v>
      </c>
      <c r="AL283" s="167">
        <f t="shared" si="202"/>
        <v>43666.25</v>
      </c>
      <c r="AM283" s="167">
        <f t="shared" si="202"/>
        <v>0</v>
      </c>
      <c r="AN283" s="167">
        <f t="shared" si="202"/>
        <v>43666.25</v>
      </c>
      <c r="AO283" s="167">
        <f t="shared" si="202"/>
        <v>0</v>
      </c>
      <c r="AP283" s="167">
        <f t="shared" si="202"/>
        <v>43666.25</v>
      </c>
      <c r="AQ283" s="167">
        <f t="shared" si="202"/>
        <v>8183.5500999999995</v>
      </c>
      <c r="AR283" s="167">
        <f t="shared" si="202"/>
        <v>51849.8001</v>
      </c>
      <c r="AS283" s="167">
        <f t="shared" si="202"/>
        <v>2.01E-2</v>
      </c>
      <c r="AT283" s="167">
        <f t="shared" si="202"/>
        <v>51849.820200000002</v>
      </c>
      <c r="AU283" s="167">
        <f t="shared" si="202"/>
        <v>2.01E-2</v>
      </c>
      <c r="AV283" s="167">
        <f t="shared" si="202"/>
        <v>51849.840299999996</v>
      </c>
      <c r="AW283" s="168"/>
    </row>
    <row r="284" spans="1:49" ht="31.5" outlineLevel="2" collapsed="1" x14ac:dyDescent="0.2">
      <c r="A284" s="165" t="s">
        <v>35</v>
      </c>
      <c r="B284" s="165" t="s">
        <v>220</v>
      </c>
      <c r="C284" s="165" t="s">
        <v>170</v>
      </c>
      <c r="D284" s="165"/>
      <c r="E284" s="166" t="s">
        <v>171</v>
      </c>
      <c r="F284" s="167">
        <f t="shared" ref="F284:AV284" si="203">F285+F291</f>
        <v>304164.29527</v>
      </c>
      <c r="G284" s="167">
        <f t="shared" si="203"/>
        <v>-9717.7000000000007</v>
      </c>
      <c r="H284" s="167">
        <f t="shared" si="203"/>
        <v>294446.59526999999</v>
      </c>
      <c r="I284" s="167">
        <f t="shared" si="203"/>
        <v>2.01E-2</v>
      </c>
      <c r="J284" s="167">
        <f t="shared" si="203"/>
        <v>5885.4419600000001</v>
      </c>
      <c r="K284" s="167">
        <f t="shared" si="203"/>
        <v>0.51639000000000002</v>
      </c>
      <c r="L284" s="167">
        <f t="shared" si="203"/>
        <v>300332.57371999999</v>
      </c>
      <c r="M284" s="167">
        <f t="shared" si="203"/>
        <v>23465.622900000002</v>
      </c>
      <c r="N284" s="167">
        <f t="shared" si="203"/>
        <v>323798.19662</v>
      </c>
      <c r="O284" s="167">
        <f t="shared" si="203"/>
        <v>72276.520099999994</v>
      </c>
      <c r="P284" s="167">
        <f t="shared" si="203"/>
        <v>0</v>
      </c>
      <c r="Q284" s="167">
        <f t="shared" si="203"/>
        <v>396074.71672000003</v>
      </c>
      <c r="R284" s="167">
        <f t="shared" si="203"/>
        <v>0</v>
      </c>
      <c r="S284" s="167">
        <f t="shared" si="203"/>
        <v>396074.71672000003</v>
      </c>
      <c r="T284" s="167">
        <f t="shared" si="203"/>
        <v>-84774.840079999994</v>
      </c>
      <c r="U284" s="167">
        <f t="shared" si="203"/>
        <v>0</v>
      </c>
      <c r="V284" s="167">
        <f t="shared" si="203"/>
        <v>-6233.0999999999995</v>
      </c>
      <c r="W284" s="167">
        <f t="shared" si="203"/>
        <v>0</v>
      </c>
      <c r="X284" s="167">
        <f t="shared" si="203"/>
        <v>305066.77664</v>
      </c>
      <c r="Y284" s="167">
        <f t="shared" si="203"/>
        <v>232965.3</v>
      </c>
      <c r="Z284" s="167">
        <f t="shared" si="203"/>
        <v>-4777.5</v>
      </c>
      <c r="AA284" s="167">
        <f t="shared" si="203"/>
        <v>228187.8</v>
      </c>
      <c r="AB284" s="167">
        <f t="shared" si="203"/>
        <v>0</v>
      </c>
      <c r="AC284" s="167">
        <f t="shared" si="203"/>
        <v>228187.8</v>
      </c>
      <c r="AD284" s="167">
        <f t="shared" si="203"/>
        <v>0</v>
      </c>
      <c r="AE284" s="167">
        <f t="shared" si="203"/>
        <v>228187.8</v>
      </c>
      <c r="AF284" s="167">
        <f t="shared" si="203"/>
        <v>26328.320100000004</v>
      </c>
      <c r="AG284" s="167">
        <f t="shared" si="203"/>
        <v>254516.12009999997</v>
      </c>
      <c r="AH284" s="167">
        <f t="shared" si="203"/>
        <v>2.01E-2</v>
      </c>
      <c r="AI284" s="167">
        <f t="shared" si="203"/>
        <v>254516.14019999997</v>
      </c>
      <c r="AJ284" s="167">
        <f t="shared" si="203"/>
        <v>2.01E-2</v>
      </c>
      <c r="AK284" s="167">
        <f t="shared" si="203"/>
        <v>254516.16029999999</v>
      </c>
      <c r="AL284" s="167">
        <f t="shared" si="203"/>
        <v>43666.25</v>
      </c>
      <c r="AM284" s="167">
        <f t="shared" si="203"/>
        <v>0</v>
      </c>
      <c r="AN284" s="167">
        <f t="shared" si="203"/>
        <v>43666.25</v>
      </c>
      <c r="AO284" s="167">
        <f t="shared" si="203"/>
        <v>0</v>
      </c>
      <c r="AP284" s="167">
        <f t="shared" si="203"/>
        <v>43666.25</v>
      </c>
      <c r="AQ284" s="167">
        <f t="shared" si="203"/>
        <v>8183.5500999999995</v>
      </c>
      <c r="AR284" s="167">
        <f t="shared" si="203"/>
        <v>51849.8001</v>
      </c>
      <c r="AS284" s="167">
        <f t="shared" si="203"/>
        <v>2.01E-2</v>
      </c>
      <c r="AT284" s="167">
        <f t="shared" si="203"/>
        <v>51849.820200000002</v>
      </c>
      <c r="AU284" s="167">
        <f t="shared" si="203"/>
        <v>2.01E-2</v>
      </c>
      <c r="AV284" s="167">
        <f t="shared" si="203"/>
        <v>51849.840299999996</v>
      </c>
      <c r="AW284" s="168"/>
    </row>
    <row r="285" spans="1:49" ht="15.75" hidden="1" outlineLevel="3" x14ac:dyDescent="0.2">
      <c r="A285" s="165" t="s">
        <v>35</v>
      </c>
      <c r="B285" s="165" t="s">
        <v>220</v>
      </c>
      <c r="C285" s="165" t="s">
        <v>172</v>
      </c>
      <c r="D285" s="165"/>
      <c r="E285" s="166" t="s">
        <v>597</v>
      </c>
      <c r="F285" s="167">
        <f t="shared" ref="F285:Z285" si="204">F286</f>
        <v>551.1</v>
      </c>
      <c r="G285" s="167">
        <f t="shared" si="204"/>
        <v>0</v>
      </c>
      <c r="H285" s="167">
        <f t="shared" si="204"/>
        <v>551.1</v>
      </c>
      <c r="I285" s="167">
        <f t="shared" si="204"/>
        <v>2.01E-2</v>
      </c>
      <c r="J285" s="167">
        <f t="shared" si="204"/>
        <v>0</v>
      </c>
      <c r="K285" s="167">
        <f t="shared" si="204"/>
        <v>0.51639000000000002</v>
      </c>
      <c r="L285" s="167">
        <f t="shared" si="204"/>
        <v>551.63648999999998</v>
      </c>
      <c r="M285" s="167">
        <f t="shared" si="204"/>
        <v>0</v>
      </c>
      <c r="N285" s="167">
        <f t="shared" si="204"/>
        <v>551.63648999999998</v>
      </c>
      <c r="O285" s="167">
        <f t="shared" si="204"/>
        <v>2.01E-2</v>
      </c>
      <c r="P285" s="167">
        <f t="shared" si="204"/>
        <v>0</v>
      </c>
      <c r="Q285" s="167">
        <f t="shared" si="204"/>
        <v>551.65658999999994</v>
      </c>
      <c r="R285" s="167">
        <f t="shared" si="204"/>
        <v>0</v>
      </c>
      <c r="S285" s="167">
        <f t="shared" si="204"/>
        <v>551.65658999999994</v>
      </c>
      <c r="T285" s="167">
        <f t="shared" si="204"/>
        <v>0</v>
      </c>
      <c r="U285" s="167">
        <f t="shared" si="204"/>
        <v>0</v>
      </c>
      <c r="V285" s="167">
        <f t="shared" si="204"/>
        <v>0</v>
      </c>
      <c r="W285" s="167">
        <f t="shared" si="204"/>
        <v>0</v>
      </c>
      <c r="X285" s="167">
        <f t="shared" si="204"/>
        <v>551.65658999999994</v>
      </c>
      <c r="Y285" s="167">
        <f t="shared" si="204"/>
        <v>0</v>
      </c>
      <c r="Z285" s="167">
        <f t="shared" si="204"/>
        <v>0</v>
      </c>
      <c r="AA285" s="167"/>
      <c r="AB285" s="167">
        <f>AB286</f>
        <v>0</v>
      </c>
      <c r="AC285" s="167"/>
      <c r="AD285" s="167">
        <f t="shared" ref="AD285:AM285" si="205">AD286</f>
        <v>0</v>
      </c>
      <c r="AE285" s="167">
        <f t="shared" si="205"/>
        <v>0</v>
      </c>
      <c r="AF285" s="167">
        <f t="shared" si="205"/>
        <v>2.01E-2</v>
      </c>
      <c r="AG285" s="167">
        <f t="shared" si="205"/>
        <v>2.01E-2</v>
      </c>
      <c r="AH285" s="167">
        <f t="shared" si="205"/>
        <v>2.01E-2</v>
      </c>
      <c r="AI285" s="167">
        <f t="shared" si="205"/>
        <v>4.02E-2</v>
      </c>
      <c r="AJ285" s="167">
        <f t="shared" si="205"/>
        <v>2.01E-2</v>
      </c>
      <c r="AK285" s="167">
        <f t="shared" si="205"/>
        <v>6.0299999999999999E-2</v>
      </c>
      <c r="AL285" s="167">
        <f t="shared" si="205"/>
        <v>0</v>
      </c>
      <c r="AM285" s="167">
        <f t="shared" si="205"/>
        <v>0</v>
      </c>
      <c r="AN285" s="167"/>
      <c r="AO285" s="167">
        <f>AO286</f>
        <v>0</v>
      </c>
      <c r="AP285" s="167"/>
      <c r="AQ285" s="167">
        <f>AQ286</f>
        <v>2.01E-2</v>
      </c>
      <c r="AR285" s="167">
        <f>AR286</f>
        <v>2.01E-2</v>
      </c>
      <c r="AS285" s="167">
        <f>AS286</f>
        <v>2.01E-2</v>
      </c>
      <c r="AT285" s="167">
        <f>AT286</f>
        <v>4.02E-2</v>
      </c>
      <c r="AU285" s="167">
        <f t="shared" ref="AU285:AV285" si="206">AU286</f>
        <v>2.01E-2</v>
      </c>
      <c r="AV285" s="167">
        <f t="shared" si="206"/>
        <v>6.0299999999999999E-2</v>
      </c>
      <c r="AW285" s="168"/>
    </row>
    <row r="286" spans="1:49" ht="31.5" hidden="1" outlineLevel="4" x14ac:dyDescent="0.2">
      <c r="A286" s="165" t="s">
        <v>35</v>
      </c>
      <c r="B286" s="165" t="s">
        <v>220</v>
      </c>
      <c r="C286" s="165" t="s">
        <v>222</v>
      </c>
      <c r="D286" s="165"/>
      <c r="E286" s="166" t="s">
        <v>223</v>
      </c>
      <c r="F286" s="167">
        <f t="shared" ref="F286:Z286" si="207">F287+F289</f>
        <v>551.1</v>
      </c>
      <c r="G286" s="167">
        <f t="shared" si="207"/>
        <v>0</v>
      </c>
      <c r="H286" s="167">
        <f t="shared" si="207"/>
        <v>551.1</v>
      </c>
      <c r="I286" s="167">
        <f t="shared" si="207"/>
        <v>2.01E-2</v>
      </c>
      <c r="J286" s="167">
        <f t="shared" si="207"/>
        <v>0</v>
      </c>
      <c r="K286" s="167">
        <f t="shared" si="207"/>
        <v>0.51639000000000002</v>
      </c>
      <c r="L286" s="167">
        <f t="shared" si="207"/>
        <v>551.63648999999998</v>
      </c>
      <c r="M286" s="167">
        <f t="shared" si="207"/>
        <v>0</v>
      </c>
      <c r="N286" s="167">
        <f t="shared" si="207"/>
        <v>551.63648999999998</v>
      </c>
      <c r="O286" s="167">
        <f t="shared" si="207"/>
        <v>2.01E-2</v>
      </c>
      <c r="P286" s="167">
        <f t="shared" si="207"/>
        <v>0</v>
      </c>
      <c r="Q286" s="167">
        <f t="shared" si="207"/>
        <v>551.65658999999994</v>
      </c>
      <c r="R286" s="167">
        <f t="shared" si="207"/>
        <v>0</v>
      </c>
      <c r="S286" s="167">
        <f t="shared" si="207"/>
        <v>551.65658999999994</v>
      </c>
      <c r="T286" s="167">
        <f t="shared" si="207"/>
        <v>0</v>
      </c>
      <c r="U286" s="167">
        <f t="shared" si="207"/>
        <v>0</v>
      </c>
      <c r="V286" s="167">
        <f t="shared" si="207"/>
        <v>0</v>
      </c>
      <c r="W286" s="167">
        <f t="shared" si="207"/>
        <v>0</v>
      </c>
      <c r="X286" s="167">
        <f t="shared" si="207"/>
        <v>551.65658999999994</v>
      </c>
      <c r="Y286" s="167">
        <f t="shared" si="207"/>
        <v>0</v>
      </c>
      <c r="Z286" s="167">
        <f t="shared" si="207"/>
        <v>0</v>
      </c>
      <c r="AA286" s="167"/>
      <c r="AB286" s="167">
        <f>AB287+AB289</f>
        <v>0</v>
      </c>
      <c r="AC286" s="167"/>
      <c r="AD286" s="167">
        <f t="shared" ref="AD286:AM286" si="208">AD287+AD289</f>
        <v>0</v>
      </c>
      <c r="AE286" s="167">
        <f t="shared" si="208"/>
        <v>0</v>
      </c>
      <c r="AF286" s="167">
        <f t="shared" si="208"/>
        <v>2.01E-2</v>
      </c>
      <c r="AG286" s="167">
        <f t="shared" si="208"/>
        <v>2.01E-2</v>
      </c>
      <c r="AH286" s="167">
        <f t="shared" si="208"/>
        <v>2.01E-2</v>
      </c>
      <c r="AI286" s="167">
        <f t="shared" si="208"/>
        <v>4.02E-2</v>
      </c>
      <c r="AJ286" s="167">
        <f t="shared" si="208"/>
        <v>2.01E-2</v>
      </c>
      <c r="AK286" s="167">
        <f t="shared" si="208"/>
        <v>6.0299999999999999E-2</v>
      </c>
      <c r="AL286" s="167">
        <f t="shared" si="208"/>
        <v>0</v>
      </c>
      <c r="AM286" s="167">
        <f t="shared" si="208"/>
        <v>0</v>
      </c>
      <c r="AN286" s="167"/>
      <c r="AO286" s="167">
        <f>AO287+AO289</f>
        <v>0</v>
      </c>
      <c r="AP286" s="167"/>
      <c r="AQ286" s="167">
        <f>AQ287+AQ289</f>
        <v>2.01E-2</v>
      </c>
      <c r="AR286" s="167">
        <f>AR287+AR289</f>
        <v>2.01E-2</v>
      </c>
      <c r="AS286" s="167">
        <f>AS287+AS289</f>
        <v>2.01E-2</v>
      </c>
      <c r="AT286" s="167">
        <f>AT287+AT289</f>
        <v>4.02E-2</v>
      </c>
      <c r="AU286" s="167">
        <f t="shared" ref="AU286:AV286" si="209">AU287+AU289</f>
        <v>2.01E-2</v>
      </c>
      <c r="AV286" s="167">
        <f t="shared" si="209"/>
        <v>6.0299999999999999E-2</v>
      </c>
      <c r="AW286" s="168"/>
    </row>
    <row r="287" spans="1:49" ht="47.25" hidden="1" outlineLevel="5" x14ac:dyDescent="0.2">
      <c r="A287" s="165" t="s">
        <v>35</v>
      </c>
      <c r="B287" s="165" t="s">
        <v>220</v>
      </c>
      <c r="C287" s="165" t="s">
        <v>224</v>
      </c>
      <c r="D287" s="165"/>
      <c r="E287" s="166" t="s">
        <v>541</v>
      </c>
      <c r="F287" s="167">
        <f t="shared" ref="F287:Z287" si="210">F288</f>
        <v>5</v>
      </c>
      <c r="G287" s="167">
        <f t="shared" si="210"/>
        <v>0</v>
      </c>
      <c r="H287" s="167">
        <f t="shared" si="210"/>
        <v>5</v>
      </c>
      <c r="I287" s="167">
        <f t="shared" si="210"/>
        <v>0</v>
      </c>
      <c r="J287" s="167">
        <f t="shared" si="210"/>
        <v>0</v>
      </c>
      <c r="K287" s="167">
        <f t="shared" si="210"/>
        <v>0.51639000000000002</v>
      </c>
      <c r="L287" s="167">
        <f t="shared" si="210"/>
        <v>5.5163900000000003</v>
      </c>
      <c r="M287" s="167">
        <f t="shared" si="210"/>
        <v>0</v>
      </c>
      <c r="N287" s="167">
        <f t="shared" si="210"/>
        <v>5.5163900000000003</v>
      </c>
      <c r="O287" s="167">
        <f t="shared" si="210"/>
        <v>0</v>
      </c>
      <c r="P287" s="167">
        <f t="shared" si="210"/>
        <v>0</v>
      </c>
      <c r="Q287" s="167">
        <f t="shared" si="210"/>
        <v>5.5163900000000003</v>
      </c>
      <c r="R287" s="167">
        <f t="shared" si="210"/>
        <v>0</v>
      </c>
      <c r="S287" s="167">
        <f t="shared" si="210"/>
        <v>5.5163900000000003</v>
      </c>
      <c r="T287" s="167">
        <f t="shared" si="210"/>
        <v>0</v>
      </c>
      <c r="U287" s="167">
        <f t="shared" si="210"/>
        <v>0</v>
      </c>
      <c r="V287" s="167">
        <f t="shared" si="210"/>
        <v>0</v>
      </c>
      <c r="W287" s="167">
        <f t="shared" si="210"/>
        <v>0</v>
      </c>
      <c r="X287" s="167">
        <f t="shared" si="210"/>
        <v>5.5163900000000003</v>
      </c>
      <c r="Y287" s="167">
        <f t="shared" si="210"/>
        <v>0</v>
      </c>
      <c r="Z287" s="167">
        <f t="shared" si="210"/>
        <v>0</v>
      </c>
      <c r="AA287" s="167"/>
      <c r="AB287" s="167">
        <f>AB288</f>
        <v>0</v>
      </c>
      <c r="AC287" s="167"/>
      <c r="AD287" s="167">
        <f t="shared" ref="AD287:AM287" si="211">AD288</f>
        <v>0</v>
      </c>
      <c r="AE287" s="167">
        <f t="shared" si="211"/>
        <v>0</v>
      </c>
      <c r="AF287" s="167">
        <f t="shared" si="211"/>
        <v>0</v>
      </c>
      <c r="AG287" s="167">
        <f t="shared" si="211"/>
        <v>0</v>
      </c>
      <c r="AH287" s="167">
        <f t="shared" si="211"/>
        <v>0</v>
      </c>
      <c r="AI287" s="167">
        <f t="shared" si="211"/>
        <v>0</v>
      </c>
      <c r="AJ287" s="167">
        <f t="shared" si="211"/>
        <v>0</v>
      </c>
      <c r="AK287" s="167">
        <f t="shared" si="211"/>
        <v>0</v>
      </c>
      <c r="AL287" s="167">
        <f t="shared" si="211"/>
        <v>0</v>
      </c>
      <c r="AM287" s="167">
        <f t="shared" si="211"/>
        <v>0</v>
      </c>
      <c r="AN287" s="167"/>
      <c r="AO287" s="167">
        <f>AO288</f>
        <v>0</v>
      </c>
      <c r="AP287" s="167"/>
      <c r="AQ287" s="167">
        <f>AQ288</f>
        <v>0</v>
      </c>
      <c r="AR287" s="167">
        <f>AR288</f>
        <v>0</v>
      </c>
      <c r="AS287" s="167">
        <f>AS288</f>
        <v>0</v>
      </c>
      <c r="AT287" s="167">
        <f>AT288</f>
        <v>0</v>
      </c>
      <c r="AU287" s="167">
        <f t="shared" ref="AU287:AV287" si="212">AU288</f>
        <v>0</v>
      </c>
      <c r="AV287" s="167">
        <f t="shared" si="212"/>
        <v>0</v>
      </c>
      <c r="AW287" s="168"/>
    </row>
    <row r="288" spans="1:49" ht="31.5" hidden="1" outlineLevel="7" x14ac:dyDescent="0.2">
      <c r="A288" s="170" t="s">
        <v>35</v>
      </c>
      <c r="B288" s="170" t="s">
        <v>220</v>
      </c>
      <c r="C288" s="170" t="s">
        <v>224</v>
      </c>
      <c r="D288" s="170" t="s">
        <v>92</v>
      </c>
      <c r="E288" s="171" t="s">
        <v>93</v>
      </c>
      <c r="F288" s="172">
        <v>5</v>
      </c>
      <c r="G288" s="172"/>
      <c r="H288" s="172">
        <f>SUM(F288:G288)</f>
        <v>5</v>
      </c>
      <c r="I288" s="172"/>
      <c r="J288" s="172"/>
      <c r="K288" s="172">
        <v>0.51639000000000002</v>
      </c>
      <c r="L288" s="172">
        <f>SUM(H288:K288)</f>
        <v>5.5163900000000003</v>
      </c>
      <c r="M288" s="172"/>
      <c r="N288" s="172">
        <f>SUM(L288:M288)</f>
        <v>5.5163900000000003</v>
      </c>
      <c r="O288" s="172"/>
      <c r="P288" s="172"/>
      <c r="Q288" s="172">
        <f>SUM(N288:P288)</f>
        <v>5.5163900000000003</v>
      </c>
      <c r="R288" s="172"/>
      <c r="S288" s="172">
        <f>SUM(Q288:R288)</f>
        <v>5.5163900000000003</v>
      </c>
      <c r="T288" s="172"/>
      <c r="U288" s="172"/>
      <c r="V288" s="172"/>
      <c r="W288" s="172"/>
      <c r="X288" s="172">
        <f>SUM(S288:W288)</f>
        <v>5.5163900000000003</v>
      </c>
      <c r="Y288" s="172"/>
      <c r="Z288" s="172"/>
      <c r="AA288" s="172"/>
      <c r="AB288" s="172"/>
      <c r="AC288" s="172"/>
      <c r="AD288" s="172"/>
      <c r="AE288" s="172">
        <f>SUM(AC288:AD288)</f>
        <v>0</v>
      </c>
      <c r="AF288" s="172"/>
      <c r="AG288" s="172">
        <f>SUM(AE288:AF288)</f>
        <v>0</v>
      </c>
      <c r="AH288" s="172"/>
      <c r="AI288" s="172">
        <f>SUM(AG288:AH288)</f>
        <v>0</v>
      </c>
      <c r="AJ288" s="172"/>
      <c r="AK288" s="172">
        <f>SUM(AI288:AJ288)</f>
        <v>0</v>
      </c>
      <c r="AL288" s="172"/>
      <c r="AM288" s="172"/>
      <c r="AN288" s="172"/>
      <c r="AO288" s="172"/>
      <c r="AP288" s="172"/>
      <c r="AQ288" s="172"/>
      <c r="AR288" s="172">
        <f>SUM(AP288:AQ288)</f>
        <v>0</v>
      </c>
      <c r="AS288" s="172"/>
      <c r="AT288" s="172">
        <f>SUM(AR288:AS288)</f>
        <v>0</v>
      </c>
      <c r="AU288" s="172"/>
      <c r="AV288" s="172">
        <f>SUM(AT288:AU288)</f>
        <v>0</v>
      </c>
      <c r="AW288" s="168"/>
    </row>
    <row r="289" spans="1:49" ht="47.25" hidden="1" outlineLevel="5" x14ac:dyDescent="0.2">
      <c r="A289" s="165" t="s">
        <v>35</v>
      </c>
      <c r="B289" s="165" t="s">
        <v>220</v>
      </c>
      <c r="C289" s="165" t="s">
        <v>224</v>
      </c>
      <c r="D289" s="165"/>
      <c r="E289" s="166" t="s">
        <v>579</v>
      </c>
      <c r="F289" s="167">
        <f t="shared" ref="F289:Z289" si="213">F290</f>
        <v>546.1</v>
      </c>
      <c r="G289" s="167">
        <f t="shared" si="213"/>
        <v>0</v>
      </c>
      <c r="H289" s="167">
        <f t="shared" si="213"/>
        <v>546.1</v>
      </c>
      <c r="I289" s="167">
        <f t="shared" si="213"/>
        <v>2.01E-2</v>
      </c>
      <c r="J289" s="167">
        <f t="shared" si="213"/>
        <v>0</v>
      </c>
      <c r="K289" s="167">
        <f t="shared" si="213"/>
        <v>0</v>
      </c>
      <c r="L289" s="167">
        <f t="shared" si="213"/>
        <v>546.12009999999998</v>
      </c>
      <c r="M289" s="167">
        <f t="shared" si="213"/>
        <v>0</v>
      </c>
      <c r="N289" s="167">
        <f t="shared" si="213"/>
        <v>546.12009999999998</v>
      </c>
      <c r="O289" s="167">
        <f t="shared" si="213"/>
        <v>2.01E-2</v>
      </c>
      <c r="P289" s="167">
        <f t="shared" si="213"/>
        <v>0</v>
      </c>
      <c r="Q289" s="167">
        <f t="shared" si="213"/>
        <v>546.14019999999994</v>
      </c>
      <c r="R289" s="167">
        <f t="shared" si="213"/>
        <v>0</v>
      </c>
      <c r="S289" s="167">
        <f t="shared" si="213"/>
        <v>546.14019999999994</v>
      </c>
      <c r="T289" s="167">
        <f t="shared" si="213"/>
        <v>0</v>
      </c>
      <c r="U289" s="167">
        <f t="shared" si="213"/>
        <v>0</v>
      </c>
      <c r="V289" s="167">
        <f t="shared" si="213"/>
        <v>0</v>
      </c>
      <c r="W289" s="167">
        <f t="shared" si="213"/>
        <v>0</v>
      </c>
      <c r="X289" s="167">
        <f t="shared" si="213"/>
        <v>546.14019999999994</v>
      </c>
      <c r="Y289" s="167">
        <f t="shared" si="213"/>
        <v>0</v>
      </c>
      <c r="Z289" s="167">
        <f t="shared" si="213"/>
        <v>0</v>
      </c>
      <c r="AA289" s="167"/>
      <c r="AB289" s="167">
        <f t="shared" ref="AB289:AM289" si="214">AB290</f>
        <v>0</v>
      </c>
      <c r="AC289" s="167">
        <f t="shared" si="214"/>
        <v>0</v>
      </c>
      <c r="AD289" s="167">
        <f t="shared" si="214"/>
        <v>0</v>
      </c>
      <c r="AE289" s="167">
        <f t="shared" si="214"/>
        <v>0</v>
      </c>
      <c r="AF289" s="167">
        <f t="shared" si="214"/>
        <v>2.01E-2</v>
      </c>
      <c r="AG289" s="167">
        <f t="shared" si="214"/>
        <v>2.01E-2</v>
      </c>
      <c r="AH289" s="167">
        <f t="shared" si="214"/>
        <v>2.01E-2</v>
      </c>
      <c r="AI289" s="167">
        <f t="shared" si="214"/>
        <v>4.02E-2</v>
      </c>
      <c r="AJ289" s="167">
        <f t="shared" si="214"/>
        <v>2.01E-2</v>
      </c>
      <c r="AK289" s="167">
        <f t="shared" si="214"/>
        <v>6.0299999999999999E-2</v>
      </c>
      <c r="AL289" s="167">
        <f t="shared" si="214"/>
        <v>0</v>
      </c>
      <c r="AM289" s="167">
        <f t="shared" si="214"/>
        <v>0</v>
      </c>
      <c r="AN289" s="167"/>
      <c r="AO289" s="167">
        <f t="shared" ref="AO289:AV289" si="215">AO290</f>
        <v>0</v>
      </c>
      <c r="AP289" s="167">
        <f t="shared" si="215"/>
        <v>0</v>
      </c>
      <c r="AQ289" s="167">
        <f t="shared" si="215"/>
        <v>2.01E-2</v>
      </c>
      <c r="AR289" s="167">
        <f t="shared" si="215"/>
        <v>2.01E-2</v>
      </c>
      <c r="AS289" s="167">
        <f t="shared" si="215"/>
        <v>2.01E-2</v>
      </c>
      <c r="AT289" s="167">
        <f t="shared" si="215"/>
        <v>4.02E-2</v>
      </c>
      <c r="AU289" s="167">
        <f t="shared" si="215"/>
        <v>2.01E-2</v>
      </c>
      <c r="AV289" s="167">
        <f t="shared" si="215"/>
        <v>6.0299999999999999E-2</v>
      </c>
      <c r="AW289" s="168"/>
    </row>
    <row r="290" spans="1:49" ht="31.5" hidden="1" outlineLevel="7" x14ac:dyDescent="0.2">
      <c r="A290" s="170" t="s">
        <v>35</v>
      </c>
      <c r="B290" s="170" t="s">
        <v>220</v>
      </c>
      <c r="C290" s="170" t="s">
        <v>224</v>
      </c>
      <c r="D290" s="170" t="s">
        <v>92</v>
      </c>
      <c r="E290" s="171" t="s">
        <v>93</v>
      </c>
      <c r="F290" s="172">
        <v>546.1</v>
      </c>
      <c r="G290" s="172"/>
      <c r="H290" s="172">
        <f>SUM(F290:G290)</f>
        <v>546.1</v>
      </c>
      <c r="I290" s="172">
        <v>2.01E-2</v>
      </c>
      <c r="J290" s="172"/>
      <c r="K290" s="172"/>
      <c r="L290" s="172">
        <f>SUM(H290:K290)</f>
        <v>546.12009999999998</v>
      </c>
      <c r="M290" s="172"/>
      <c r="N290" s="172">
        <f>SUM(L290:M290)</f>
        <v>546.12009999999998</v>
      </c>
      <c r="O290" s="172">
        <v>2.01E-2</v>
      </c>
      <c r="P290" s="172"/>
      <c r="Q290" s="172">
        <f>SUM(N290:P290)</f>
        <v>546.14019999999994</v>
      </c>
      <c r="R290" s="172"/>
      <c r="S290" s="172">
        <f>SUM(Q290:R290)</f>
        <v>546.14019999999994</v>
      </c>
      <c r="T290" s="182"/>
      <c r="U290" s="182"/>
      <c r="V290" s="182"/>
      <c r="W290" s="182"/>
      <c r="X290" s="172">
        <f>SUM(S290:W290)</f>
        <v>546.14019999999994</v>
      </c>
      <c r="Y290" s="172"/>
      <c r="Z290" s="172"/>
      <c r="AA290" s="172"/>
      <c r="AB290" s="172"/>
      <c r="AC290" s="172">
        <f>SUM(AA290:AB290)</f>
        <v>0</v>
      </c>
      <c r="AD290" s="172"/>
      <c r="AE290" s="172">
        <f>SUM(AC290:AD290)</f>
        <v>0</v>
      </c>
      <c r="AF290" s="172">
        <v>2.01E-2</v>
      </c>
      <c r="AG290" s="172">
        <f>SUM(AE290:AF290)</f>
        <v>2.01E-2</v>
      </c>
      <c r="AH290" s="172">
        <v>2.01E-2</v>
      </c>
      <c r="AI290" s="172">
        <f>SUM(AG290:AH290)</f>
        <v>4.02E-2</v>
      </c>
      <c r="AJ290" s="172">
        <v>2.01E-2</v>
      </c>
      <c r="AK290" s="172">
        <f>SUM(AI290:AJ290)</f>
        <v>6.0299999999999999E-2</v>
      </c>
      <c r="AL290" s="172"/>
      <c r="AM290" s="172"/>
      <c r="AN290" s="172"/>
      <c r="AO290" s="172"/>
      <c r="AP290" s="172">
        <f>SUM(AN290:AO290)</f>
        <v>0</v>
      </c>
      <c r="AQ290" s="172">
        <v>2.01E-2</v>
      </c>
      <c r="AR290" s="172">
        <f>SUM(AP290:AQ290)</f>
        <v>2.01E-2</v>
      </c>
      <c r="AS290" s="172">
        <v>2.01E-2</v>
      </c>
      <c r="AT290" s="172">
        <f>SUM(AR290:AS290)</f>
        <v>4.02E-2</v>
      </c>
      <c r="AU290" s="172">
        <v>2.01E-2</v>
      </c>
      <c r="AV290" s="172">
        <f>SUM(AT290:AU290)</f>
        <v>6.0299999999999999E-2</v>
      </c>
      <c r="AW290" s="168"/>
    </row>
    <row r="291" spans="1:49" ht="31.5" outlineLevel="3" x14ac:dyDescent="0.2">
      <c r="A291" s="165" t="s">
        <v>35</v>
      </c>
      <c r="B291" s="165" t="s">
        <v>220</v>
      </c>
      <c r="C291" s="165" t="s">
        <v>225</v>
      </c>
      <c r="D291" s="165"/>
      <c r="E291" s="166" t="s">
        <v>226</v>
      </c>
      <c r="F291" s="167">
        <f t="shared" ref="F291:AV291" si="216">F292+F307</f>
        <v>303613.19527000003</v>
      </c>
      <c r="G291" s="167">
        <f t="shared" si="216"/>
        <v>-9717.7000000000007</v>
      </c>
      <c r="H291" s="167">
        <f t="shared" si="216"/>
        <v>293895.49527000001</v>
      </c>
      <c r="I291" s="167">
        <f t="shared" si="216"/>
        <v>0</v>
      </c>
      <c r="J291" s="167">
        <f t="shared" si="216"/>
        <v>5885.4419600000001</v>
      </c>
      <c r="K291" s="167">
        <f t="shared" si="216"/>
        <v>0</v>
      </c>
      <c r="L291" s="167">
        <f t="shared" si="216"/>
        <v>299780.93722999998</v>
      </c>
      <c r="M291" s="167">
        <f t="shared" si="216"/>
        <v>23465.622900000002</v>
      </c>
      <c r="N291" s="167">
        <f t="shared" si="216"/>
        <v>323246.56013</v>
      </c>
      <c r="O291" s="167">
        <f t="shared" si="216"/>
        <v>72276.5</v>
      </c>
      <c r="P291" s="167">
        <f t="shared" si="216"/>
        <v>0</v>
      </c>
      <c r="Q291" s="167">
        <f t="shared" si="216"/>
        <v>395523.06013</v>
      </c>
      <c r="R291" s="167">
        <f t="shared" si="216"/>
        <v>0</v>
      </c>
      <c r="S291" s="167">
        <f t="shared" si="216"/>
        <v>395523.06013</v>
      </c>
      <c r="T291" s="167">
        <f t="shared" si="216"/>
        <v>-84774.840079999994</v>
      </c>
      <c r="U291" s="167">
        <f t="shared" si="216"/>
        <v>0</v>
      </c>
      <c r="V291" s="167">
        <f t="shared" si="216"/>
        <v>-6233.0999999999995</v>
      </c>
      <c r="W291" s="167">
        <f t="shared" si="216"/>
        <v>0</v>
      </c>
      <c r="X291" s="167">
        <f t="shared" si="216"/>
        <v>304515.12004999997</v>
      </c>
      <c r="Y291" s="167">
        <f t="shared" si="216"/>
        <v>232965.3</v>
      </c>
      <c r="Z291" s="167">
        <f t="shared" si="216"/>
        <v>-4777.5</v>
      </c>
      <c r="AA291" s="167">
        <f t="shared" si="216"/>
        <v>228187.8</v>
      </c>
      <c r="AB291" s="167">
        <f t="shared" si="216"/>
        <v>0</v>
      </c>
      <c r="AC291" s="167">
        <f t="shared" si="216"/>
        <v>228187.8</v>
      </c>
      <c r="AD291" s="167">
        <f t="shared" si="216"/>
        <v>0</v>
      </c>
      <c r="AE291" s="167">
        <f t="shared" si="216"/>
        <v>228187.8</v>
      </c>
      <c r="AF291" s="167">
        <f t="shared" si="216"/>
        <v>26328.300000000003</v>
      </c>
      <c r="AG291" s="167">
        <f t="shared" si="216"/>
        <v>254516.09999999998</v>
      </c>
      <c r="AH291" s="167">
        <f t="shared" si="216"/>
        <v>0</v>
      </c>
      <c r="AI291" s="167">
        <f t="shared" si="216"/>
        <v>254516.09999999998</v>
      </c>
      <c r="AJ291" s="167">
        <f t="shared" si="216"/>
        <v>0</v>
      </c>
      <c r="AK291" s="167">
        <f t="shared" si="216"/>
        <v>254516.09999999998</v>
      </c>
      <c r="AL291" s="167">
        <f t="shared" si="216"/>
        <v>43666.25</v>
      </c>
      <c r="AM291" s="167">
        <f t="shared" si="216"/>
        <v>0</v>
      </c>
      <c r="AN291" s="167">
        <f t="shared" si="216"/>
        <v>43666.25</v>
      </c>
      <c r="AO291" s="167">
        <f t="shared" si="216"/>
        <v>0</v>
      </c>
      <c r="AP291" s="167">
        <f t="shared" si="216"/>
        <v>43666.25</v>
      </c>
      <c r="AQ291" s="167">
        <f t="shared" si="216"/>
        <v>8183.53</v>
      </c>
      <c r="AR291" s="167">
        <f t="shared" si="216"/>
        <v>51849.78</v>
      </c>
      <c r="AS291" s="167">
        <f t="shared" si="216"/>
        <v>0</v>
      </c>
      <c r="AT291" s="167">
        <f t="shared" si="216"/>
        <v>51849.78</v>
      </c>
      <c r="AU291" s="167">
        <f t="shared" si="216"/>
        <v>0</v>
      </c>
      <c r="AV291" s="167">
        <f t="shared" si="216"/>
        <v>51849.78</v>
      </c>
      <c r="AW291" s="168"/>
    </row>
    <row r="292" spans="1:49" ht="26.25" customHeight="1" outlineLevel="4" x14ac:dyDescent="0.2">
      <c r="A292" s="165" t="s">
        <v>35</v>
      </c>
      <c r="B292" s="165" t="s">
        <v>220</v>
      </c>
      <c r="C292" s="165" t="s">
        <v>227</v>
      </c>
      <c r="D292" s="165"/>
      <c r="E292" s="166" t="s">
        <v>228</v>
      </c>
      <c r="F292" s="167">
        <f t="shared" ref="F292:Q292" si="217">F293+F296+F299+F301+F303</f>
        <v>222958.69527</v>
      </c>
      <c r="G292" s="167">
        <f t="shared" si="217"/>
        <v>0</v>
      </c>
      <c r="H292" s="167">
        <f t="shared" si="217"/>
        <v>222958.69527</v>
      </c>
      <c r="I292" s="167">
        <f t="shared" si="217"/>
        <v>0</v>
      </c>
      <c r="J292" s="167">
        <f t="shared" si="217"/>
        <v>5885.4419600000001</v>
      </c>
      <c r="K292" s="167">
        <f t="shared" si="217"/>
        <v>0</v>
      </c>
      <c r="L292" s="167">
        <f t="shared" si="217"/>
        <v>228844.13722999999</v>
      </c>
      <c r="M292" s="167">
        <f t="shared" si="217"/>
        <v>23465.622900000002</v>
      </c>
      <c r="N292" s="167">
        <f t="shared" si="217"/>
        <v>252309.76012999998</v>
      </c>
      <c r="O292" s="167">
        <f t="shared" si="217"/>
        <v>52398.8</v>
      </c>
      <c r="P292" s="167">
        <f t="shared" si="217"/>
        <v>0</v>
      </c>
      <c r="Q292" s="167">
        <f t="shared" si="217"/>
        <v>304708.56013</v>
      </c>
      <c r="R292" s="167">
        <f t="shared" ref="R292:AV292" si="218">R293+R296+R299+R301+R303+R305</f>
        <v>0</v>
      </c>
      <c r="S292" s="167">
        <f t="shared" si="218"/>
        <v>304708.56013</v>
      </c>
      <c r="T292" s="167">
        <f t="shared" si="218"/>
        <v>-135700.94008</v>
      </c>
      <c r="U292" s="167">
        <f t="shared" si="218"/>
        <v>0</v>
      </c>
      <c r="V292" s="167">
        <f t="shared" si="218"/>
        <v>-6233.0999999999995</v>
      </c>
      <c r="W292" s="167">
        <f t="shared" si="218"/>
        <v>0</v>
      </c>
      <c r="X292" s="167">
        <f t="shared" si="218"/>
        <v>162774.52004999999</v>
      </c>
      <c r="Y292" s="167">
        <f t="shared" si="218"/>
        <v>23381.3</v>
      </c>
      <c r="Z292" s="167">
        <f t="shared" si="218"/>
        <v>0</v>
      </c>
      <c r="AA292" s="167">
        <f t="shared" si="218"/>
        <v>23381.3</v>
      </c>
      <c r="AB292" s="167">
        <f t="shared" si="218"/>
        <v>0</v>
      </c>
      <c r="AC292" s="167">
        <f t="shared" si="218"/>
        <v>23381.3</v>
      </c>
      <c r="AD292" s="167">
        <f t="shared" si="218"/>
        <v>0</v>
      </c>
      <c r="AE292" s="167">
        <f t="shared" si="218"/>
        <v>23381.3</v>
      </c>
      <c r="AF292" s="167">
        <f t="shared" si="218"/>
        <v>0</v>
      </c>
      <c r="AG292" s="167">
        <f t="shared" si="218"/>
        <v>23381.3</v>
      </c>
      <c r="AH292" s="167">
        <f t="shared" si="218"/>
        <v>0</v>
      </c>
      <c r="AI292" s="167">
        <f t="shared" si="218"/>
        <v>23381.3</v>
      </c>
      <c r="AJ292" s="167">
        <f t="shared" si="218"/>
        <v>0</v>
      </c>
      <c r="AK292" s="167">
        <f t="shared" si="218"/>
        <v>23381.3</v>
      </c>
      <c r="AL292" s="167">
        <f t="shared" si="218"/>
        <v>43666.25</v>
      </c>
      <c r="AM292" s="167">
        <f t="shared" si="218"/>
        <v>0</v>
      </c>
      <c r="AN292" s="167">
        <f t="shared" si="218"/>
        <v>43666.25</v>
      </c>
      <c r="AO292" s="167">
        <f t="shared" si="218"/>
        <v>0</v>
      </c>
      <c r="AP292" s="167">
        <f t="shared" si="218"/>
        <v>43666.25</v>
      </c>
      <c r="AQ292" s="167">
        <f t="shared" si="218"/>
        <v>0</v>
      </c>
      <c r="AR292" s="167">
        <f t="shared" si="218"/>
        <v>43666.25</v>
      </c>
      <c r="AS292" s="167">
        <f t="shared" si="218"/>
        <v>0</v>
      </c>
      <c r="AT292" s="167">
        <f t="shared" si="218"/>
        <v>43666.25</v>
      </c>
      <c r="AU292" s="167">
        <f t="shared" si="218"/>
        <v>0</v>
      </c>
      <c r="AV292" s="167">
        <f t="shared" si="218"/>
        <v>43666.25</v>
      </c>
      <c r="AW292" s="168"/>
    </row>
    <row r="293" spans="1:49" ht="31.5" outlineLevel="5" x14ac:dyDescent="0.2">
      <c r="A293" s="165" t="s">
        <v>35</v>
      </c>
      <c r="B293" s="165" t="s">
        <v>220</v>
      </c>
      <c r="C293" s="165" t="s">
        <v>229</v>
      </c>
      <c r="D293" s="165"/>
      <c r="E293" s="166" t="s">
        <v>230</v>
      </c>
      <c r="F293" s="167">
        <f>F295</f>
        <v>2500</v>
      </c>
      <c r="G293" s="167">
        <f>G295</f>
        <v>0</v>
      </c>
      <c r="H293" s="167">
        <f>H295</f>
        <v>2500</v>
      </c>
      <c r="I293" s="167">
        <f t="shared" ref="I293:X293" si="219">I295+I294</f>
        <v>0</v>
      </c>
      <c r="J293" s="167">
        <f t="shared" si="219"/>
        <v>1697.5958600000001</v>
      </c>
      <c r="K293" s="167">
        <f t="shared" si="219"/>
        <v>0</v>
      </c>
      <c r="L293" s="167">
        <f t="shared" si="219"/>
        <v>4197.5958600000004</v>
      </c>
      <c r="M293" s="167">
        <f t="shared" si="219"/>
        <v>0</v>
      </c>
      <c r="N293" s="167">
        <f t="shared" si="219"/>
        <v>4197.5958600000004</v>
      </c>
      <c r="O293" s="167">
        <f t="shared" si="219"/>
        <v>0</v>
      </c>
      <c r="P293" s="167">
        <f t="shared" si="219"/>
        <v>0</v>
      </c>
      <c r="Q293" s="167">
        <f t="shared" si="219"/>
        <v>4197.5958600000004</v>
      </c>
      <c r="R293" s="167">
        <f t="shared" si="219"/>
        <v>-1077.4570000000001</v>
      </c>
      <c r="S293" s="167">
        <f t="shared" si="219"/>
        <v>3120.13886</v>
      </c>
      <c r="T293" s="167">
        <f t="shared" si="219"/>
        <v>0</v>
      </c>
      <c r="U293" s="167">
        <f t="shared" si="219"/>
        <v>0</v>
      </c>
      <c r="V293" s="167">
        <f t="shared" si="219"/>
        <v>209.66774000000001</v>
      </c>
      <c r="W293" s="167">
        <f t="shared" si="219"/>
        <v>0</v>
      </c>
      <c r="X293" s="167">
        <f t="shared" si="219"/>
        <v>3329.8065999999999</v>
      </c>
      <c r="Y293" s="167">
        <f>Y295</f>
        <v>4300</v>
      </c>
      <c r="Z293" s="167">
        <f>Z295</f>
        <v>0</v>
      </c>
      <c r="AA293" s="167">
        <f>AA295</f>
        <v>4300</v>
      </c>
      <c r="AB293" s="167">
        <f>AB295</f>
        <v>0</v>
      </c>
      <c r="AC293" s="167">
        <f>AC295</f>
        <v>4300</v>
      </c>
      <c r="AD293" s="167">
        <f t="shared" ref="AD293:AK293" si="220">AD295+AD294</f>
        <v>0</v>
      </c>
      <c r="AE293" s="167">
        <f t="shared" si="220"/>
        <v>4300</v>
      </c>
      <c r="AF293" s="167">
        <f t="shared" si="220"/>
        <v>0</v>
      </c>
      <c r="AG293" s="167">
        <f t="shared" si="220"/>
        <v>4300</v>
      </c>
      <c r="AH293" s="167">
        <f t="shared" si="220"/>
        <v>0</v>
      </c>
      <c r="AI293" s="167">
        <f t="shared" si="220"/>
        <v>4300</v>
      </c>
      <c r="AJ293" s="167">
        <f t="shared" si="220"/>
        <v>0</v>
      </c>
      <c r="AK293" s="167">
        <f t="shared" si="220"/>
        <v>4300</v>
      </c>
      <c r="AL293" s="167">
        <f>AL295</f>
        <v>4300</v>
      </c>
      <c r="AM293" s="167">
        <f>AM295</f>
        <v>0</v>
      </c>
      <c r="AN293" s="167">
        <f>AN295</f>
        <v>4300</v>
      </c>
      <c r="AO293" s="167">
        <f>AO295</f>
        <v>0</v>
      </c>
      <c r="AP293" s="167">
        <f>AP295</f>
        <v>4300</v>
      </c>
      <c r="AQ293" s="167">
        <f>AQ295+AQ294</f>
        <v>0</v>
      </c>
      <c r="AR293" s="167">
        <f>AR295+AR294</f>
        <v>4300</v>
      </c>
      <c r="AS293" s="167">
        <f>AS295+AS294</f>
        <v>0</v>
      </c>
      <c r="AT293" s="167">
        <f>AT295+AT294</f>
        <v>4300</v>
      </c>
      <c r="AU293" s="167">
        <f t="shared" ref="AU293:AV293" si="221">AU295+AU294</f>
        <v>0</v>
      </c>
      <c r="AV293" s="167">
        <f t="shared" si="221"/>
        <v>4300</v>
      </c>
      <c r="AW293" s="168"/>
    </row>
    <row r="294" spans="1:49" ht="31.5" customHeight="1" outlineLevel="5" collapsed="1" x14ac:dyDescent="0.2">
      <c r="A294" s="170" t="s">
        <v>35</v>
      </c>
      <c r="B294" s="170" t="s">
        <v>220</v>
      </c>
      <c r="C294" s="170" t="s">
        <v>229</v>
      </c>
      <c r="D294" s="170" t="s">
        <v>92</v>
      </c>
      <c r="E294" s="171" t="s">
        <v>703</v>
      </c>
      <c r="F294" s="167"/>
      <c r="G294" s="167"/>
      <c r="H294" s="167"/>
      <c r="I294" s="167"/>
      <c r="J294" s="172">
        <f>1113.94529+583.65057</f>
        <v>1697.5958600000001</v>
      </c>
      <c r="K294" s="167"/>
      <c r="L294" s="172">
        <f>SUM(H294:K294)</f>
        <v>1697.5958600000001</v>
      </c>
      <c r="M294" s="167"/>
      <c r="N294" s="172">
        <f>SUM(L294:M294)</f>
        <v>1697.5958600000001</v>
      </c>
      <c r="O294" s="167"/>
      <c r="P294" s="167"/>
      <c r="Q294" s="172">
        <f>SUM(N294:P294)</f>
        <v>1697.5958600000001</v>
      </c>
      <c r="R294" s="172"/>
      <c r="S294" s="172">
        <f>SUM(Q294:R294)</f>
        <v>1697.5958600000001</v>
      </c>
      <c r="T294" s="167"/>
      <c r="U294" s="167"/>
      <c r="V294" s="172">
        <v>209.66774000000001</v>
      </c>
      <c r="W294" s="167"/>
      <c r="X294" s="172">
        <f>SUM(S294:W294)</f>
        <v>1907.2636000000002</v>
      </c>
      <c r="Y294" s="167"/>
      <c r="Z294" s="167"/>
      <c r="AA294" s="167"/>
      <c r="AB294" s="167"/>
      <c r="AC294" s="167"/>
      <c r="AD294" s="167"/>
      <c r="AE294" s="172">
        <f>SUM(AC294:AD294)</f>
        <v>0</v>
      </c>
      <c r="AF294" s="167"/>
      <c r="AG294" s="172">
        <f>SUM(AE294:AF294)</f>
        <v>0</v>
      </c>
      <c r="AH294" s="167"/>
      <c r="AI294" s="172">
        <f>SUM(AG294:AH294)</f>
        <v>0</v>
      </c>
      <c r="AJ294" s="167"/>
      <c r="AK294" s="172">
        <f>SUM(AI294:AJ294)</f>
        <v>0</v>
      </c>
      <c r="AL294" s="167"/>
      <c r="AM294" s="167"/>
      <c r="AN294" s="167"/>
      <c r="AO294" s="167"/>
      <c r="AP294" s="167"/>
      <c r="AQ294" s="167"/>
      <c r="AR294" s="172">
        <f>SUM(AP294:AQ294)</f>
        <v>0</v>
      </c>
      <c r="AS294" s="167"/>
      <c r="AT294" s="172">
        <f>SUM(AR294:AS294)</f>
        <v>0</v>
      </c>
      <c r="AU294" s="167"/>
      <c r="AV294" s="172">
        <f>SUM(AT294:AU294)</f>
        <v>0</v>
      </c>
      <c r="AW294" s="168"/>
    </row>
    <row r="295" spans="1:49" ht="15.75" hidden="1" outlineLevel="7" x14ac:dyDescent="0.2">
      <c r="A295" s="170" t="s">
        <v>35</v>
      </c>
      <c r="B295" s="170" t="s">
        <v>220</v>
      </c>
      <c r="C295" s="170" t="s">
        <v>229</v>
      </c>
      <c r="D295" s="170" t="s">
        <v>27</v>
      </c>
      <c r="E295" s="171" t="s">
        <v>28</v>
      </c>
      <c r="F295" s="172">
        <v>2500</v>
      </c>
      <c r="G295" s="172"/>
      <c r="H295" s="172">
        <f>SUM(F295:G295)</f>
        <v>2500</v>
      </c>
      <c r="I295" s="172"/>
      <c r="J295" s="172"/>
      <c r="K295" s="172"/>
      <c r="L295" s="172">
        <f>SUM(H295:K295)</f>
        <v>2500</v>
      </c>
      <c r="M295" s="172"/>
      <c r="N295" s="172">
        <f>SUM(L295:M295)</f>
        <v>2500</v>
      </c>
      <c r="O295" s="172"/>
      <c r="P295" s="172"/>
      <c r="Q295" s="172">
        <f>SUM(N295:P295)</f>
        <v>2500</v>
      </c>
      <c r="R295" s="172">
        <v>-1077.4570000000001</v>
      </c>
      <c r="S295" s="172">
        <f>SUM(Q295:R295)</f>
        <v>1422.5429999999999</v>
      </c>
      <c r="T295" s="172"/>
      <c r="U295" s="172"/>
      <c r="V295" s="172"/>
      <c r="W295" s="172"/>
      <c r="X295" s="172">
        <f>SUM(S295:W295)</f>
        <v>1422.5429999999999</v>
      </c>
      <c r="Y295" s="172">
        <v>4300</v>
      </c>
      <c r="Z295" s="172"/>
      <c r="AA295" s="172">
        <f>SUM(Y295:Z295)</f>
        <v>4300</v>
      </c>
      <c r="AB295" s="172"/>
      <c r="AC295" s="172">
        <f>SUM(AA295:AB295)</f>
        <v>4300</v>
      </c>
      <c r="AD295" s="172"/>
      <c r="AE295" s="172">
        <f>SUM(AC295:AD295)</f>
        <v>4300</v>
      </c>
      <c r="AF295" s="172"/>
      <c r="AG295" s="172">
        <f>SUM(AE295:AF295)</f>
        <v>4300</v>
      </c>
      <c r="AH295" s="172"/>
      <c r="AI295" s="172">
        <f>SUM(AG295:AH295)</f>
        <v>4300</v>
      </c>
      <c r="AJ295" s="172"/>
      <c r="AK295" s="172">
        <f>SUM(AI295:AJ295)</f>
        <v>4300</v>
      </c>
      <c r="AL295" s="172">
        <v>4300</v>
      </c>
      <c r="AM295" s="172"/>
      <c r="AN295" s="172">
        <f>SUM(AL295:AM295)</f>
        <v>4300</v>
      </c>
      <c r="AO295" s="172"/>
      <c r="AP295" s="172">
        <f>SUM(AN295:AO295)</f>
        <v>4300</v>
      </c>
      <c r="AQ295" s="172"/>
      <c r="AR295" s="172">
        <f>SUM(AP295:AQ295)</f>
        <v>4300</v>
      </c>
      <c r="AS295" s="172"/>
      <c r="AT295" s="172">
        <f>SUM(AR295:AS295)</f>
        <v>4300</v>
      </c>
      <c r="AU295" s="172"/>
      <c r="AV295" s="172">
        <f>SUM(AT295:AU295)</f>
        <v>4300</v>
      </c>
      <c r="AW295" s="168"/>
    </row>
    <row r="296" spans="1:49" ht="31.5" hidden="1" customHeight="1" outlineLevel="5" x14ac:dyDescent="0.2">
      <c r="A296" s="165" t="s">
        <v>35</v>
      </c>
      <c r="B296" s="165" t="s">
        <v>220</v>
      </c>
      <c r="C296" s="165" t="s">
        <v>231</v>
      </c>
      <c r="D296" s="165"/>
      <c r="E296" s="166" t="s">
        <v>613</v>
      </c>
      <c r="F296" s="167">
        <f t="shared" ref="F296:AV296" si="222">F297+F298</f>
        <v>5674.8</v>
      </c>
      <c r="G296" s="167">
        <f t="shared" si="222"/>
        <v>0</v>
      </c>
      <c r="H296" s="167">
        <f t="shared" si="222"/>
        <v>5674.8</v>
      </c>
      <c r="I296" s="167">
        <f t="shared" si="222"/>
        <v>0</v>
      </c>
      <c r="J296" s="167">
        <f t="shared" si="222"/>
        <v>3940.4096</v>
      </c>
      <c r="K296" s="167">
        <f t="shared" si="222"/>
        <v>0</v>
      </c>
      <c r="L296" s="167">
        <f t="shared" si="222"/>
        <v>9615.2096000000001</v>
      </c>
      <c r="M296" s="167">
        <f t="shared" si="222"/>
        <v>0</v>
      </c>
      <c r="N296" s="167">
        <f t="shared" si="222"/>
        <v>9615.2096000000001</v>
      </c>
      <c r="O296" s="167">
        <f t="shared" si="222"/>
        <v>0</v>
      </c>
      <c r="P296" s="167">
        <f t="shared" si="222"/>
        <v>0</v>
      </c>
      <c r="Q296" s="167">
        <f t="shared" si="222"/>
        <v>9615.2096000000001</v>
      </c>
      <c r="R296" s="167">
        <f t="shared" si="222"/>
        <v>0</v>
      </c>
      <c r="S296" s="167">
        <f t="shared" si="222"/>
        <v>9615.2096000000001</v>
      </c>
      <c r="T296" s="167">
        <f t="shared" si="222"/>
        <v>0</v>
      </c>
      <c r="U296" s="167">
        <f t="shared" si="222"/>
        <v>0</v>
      </c>
      <c r="V296" s="167">
        <f t="shared" si="222"/>
        <v>0</v>
      </c>
      <c r="W296" s="167">
        <f t="shared" si="222"/>
        <v>0</v>
      </c>
      <c r="X296" s="167">
        <f t="shared" si="222"/>
        <v>9615.2096000000001</v>
      </c>
      <c r="Y296" s="167">
        <f t="shared" si="222"/>
        <v>5150</v>
      </c>
      <c r="Z296" s="167">
        <f t="shared" si="222"/>
        <v>0</v>
      </c>
      <c r="AA296" s="167">
        <f t="shared" si="222"/>
        <v>5150</v>
      </c>
      <c r="AB296" s="167">
        <f t="shared" si="222"/>
        <v>0</v>
      </c>
      <c r="AC296" s="167">
        <f t="shared" si="222"/>
        <v>5150</v>
      </c>
      <c r="AD296" s="167">
        <f t="shared" si="222"/>
        <v>0</v>
      </c>
      <c r="AE296" s="167">
        <f t="shared" si="222"/>
        <v>5150</v>
      </c>
      <c r="AF296" s="167">
        <f t="shared" si="222"/>
        <v>0</v>
      </c>
      <c r="AG296" s="167">
        <f t="shared" si="222"/>
        <v>5150</v>
      </c>
      <c r="AH296" s="167">
        <f t="shared" si="222"/>
        <v>0</v>
      </c>
      <c r="AI296" s="167">
        <f t="shared" si="222"/>
        <v>5150</v>
      </c>
      <c r="AJ296" s="167">
        <f t="shared" si="222"/>
        <v>0</v>
      </c>
      <c r="AK296" s="167">
        <f t="shared" si="222"/>
        <v>5150</v>
      </c>
      <c r="AL296" s="167">
        <f t="shared" si="222"/>
        <v>5150</v>
      </c>
      <c r="AM296" s="167">
        <f t="shared" si="222"/>
        <v>0</v>
      </c>
      <c r="AN296" s="167">
        <f t="shared" si="222"/>
        <v>5150</v>
      </c>
      <c r="AO296" s="167">
        <f t="shared" si="222"/>
        <v>0</v>
      </c>
      <c r="AP296" s="167">
        <f t="shared" si="222"/>
        <v>5150</v>
      </c>
      <c r="AQ296" s="167">
        <f t="shared" si="222"/>
        <v>0</v>
      </c>
      <c r="AR296" s="167">
        <f t="shared" si="222"/>
        <v>5150</v>
      </c>
      <c r="AS296" s="167">
        <f t="shared" si="222"/>
        <v>0</v>
      </c>
      <c r="AT296" s="167">
        <f t="shared" si="222"/>
        <v>5150</v>
      </c>
      <c r="AU296" s="167">
        <f t="shared" si="222"/>
        <v>0</v>
      </c>
      <c r="AV296" s="167">
        <f t="shared" si="222"/>
        <v>5150</v>
      </c>
      <c r="AW296" s="168"/>
    </row>
    <row r="297" spans="1:49" ht="31.5" hidden="1" customHeight="1" outlineLevel="7" x14ac:dyDescent="0.2">
      <c r="A297" s="170" t="s">
        <v>35</v>
      </c>
      <c r="B297" s="170" t="s">
        <v>220</v>
      </c>
      <c r="C297" s="170" t="s">
        <v>231</v>
      </c>
      <c r="D297" s="170" t="s">
        <v>11</v>
      </c>
      <c r="E297" s="171" t="s">
        <v>12</v>
      </c>
      <c r="F297" s="172">
        <f>650+200</f>
        <v>850</v>
      </c>
      <c r="G297" s="172"/>
      <c r="H297" s="172">
        <f>SUM(F297:G297)</f>
        <v>850</v>
      </c>
      <c r="I297" s="172"/>
      <c r="J297" s="172">
        <v>10.00778</v>
      </c>
      <c r="K297" s="172"/>
      <c r="L297" s="172">
        <f>SUM(H297:K297)</f>
        <v>860.00778000000003</v>
      </c>
      <c r="M297" s="172"/>
      <c r="N297" s="172">
        <f>SUM(L297:M297)</f>
        <v>860.00778000000003</v>
      </c>
      <c r="O297" s="172"/>
      <c r="P297" s="172"/>
      <c r="Q297" s="172">
        <f>SUM(N297:P297)</f>
        <v>860.00778000000003</v>
      </c>
      <c r="R297" s="172"/>
      <c r="S297" s="172">
        <f>SUM(Q297:R297)</f>
        <v>860.00778000000003</v>
      </c>
      <c r="T297" s="172"/>
      <c r="U297" s="172"/>
      <c r="V297" s="172"/>
      <c r="W297" s="172"/>
      <c r="X297" s="172">
        <f>SUM(S297:W297)</f>
        <v>860.00778000000003</v>
      </c>
      <c r="Y297" s="172">
        <f>650+200</f>
        <v>850</v>
      </c>
      <c r="Z297" s="172"/>
      <c r="AA297" s="172">
        <f>SUM(Y297:Z297)</f>
        <v>850</v>
      </c>
      <c r="AB297" s="172"/>
      <c r="AC297" s="172">
        <f>SUM(AA297:AB297)</f>
        <v>850</v>
      </c>
      <c r="AD297" s="172"/>
      <c r="AE297" s="172">
        <f>SUM(AC297:AD297)</f>
        <v>850</v>
      </c>
      <c r="AF297" s="172"/>
      <c r="AG297" s="172">
        <f>SUM(AE297:AF297)</f>
        <v>850</v>
      </c>
      <c r="AH297" s="172"/>
      <c r="AI297" s="172">
        <f>SUM(AG297:AH297)</f>
        <v>850</v>
      </c>
      <c r="AJ297" s="172"/>
      <c r="AK297" s="172">
        <f>SUM(AI297:AJ297)</f>
        <v>850</v>
      </c>
      <c r="AL297" s="172">
        <f>650+200</f>
        <v>850</v>
      </c>
      <c r="AM297" s="172"/>
      <c r="AN297" s="172">
        <f>SUM(AL297:AM297)</f>
        <v>850</v>
      </c>
      <c r="AO297" s="172"/>
      <c r="AP297" s="172">
        <f>SUM(AN297:AO297)</f>
        <v>850</v>
      </c>
      <c r="AQ297" s="172"/>
      <c r="AR297" s="172">
        <f>SUM(AP297:AQ297)</f>
        <v>850</v>
      </c>
      <c r="AS297" s="172"/>
      <c r="AT297" s="172">
        <f>SUM(AR297:AS297)</f>
        <v>850</v>
      </c>
      <c r="AU297" s="172"/>
      <c r="AV297" s="172">
        <f>SUM(AT297:AU297)</f>
        <v>850</v>
      </c>
      <c r="AW297" s="168"/>
    </row>
    <row r="298" spans="1:49" ht="31.5" hidden="1" customHeight="1" outlineLevel="7" x14ac:dyDescent="0.2">
      <c r="A298" s="170" t="s">
        <v>35</v>
      </c>
      <c r="B298" s="170" t="s">
        <v>220</v>
      </c>
      <c r="C298" s="170" t="s">
        <v>231</v>
      </c>
      <c r="D298" s="170" t="s">
        <v>92</v>
      </c>
      <c r="E298" s="171" t="s">
        <v>93</v>
      </c>
      <c r="F298" s="172">
        <v>4824.8</v>
      </c>
      <c r="G298" s="172"/>
      <c r="H298" s="172">
        <f>SUM(F298:G298)</f>
        <v>4824.8</v>
      </c>
      <c r="I298" s="172"/>
      <c r="J298" s="172">
        <f>2238.058+1692.34382</f>
        <v>3930.40182</v>
      </c>
      <c r="K298" s="172"/>
      <c r="L298" s="172">
        <f>SUM(H298:K298)</f>
        <v>8755.2018200000002</v>
      </c>
      <c r="M298" s="172"/>
      <c r="N298" s="172">
        <f>SUM(L298:M298)</f>
        <v>8755.2018200000002</v>
      </c>
      <c r="O298" s="172"/>
      <c r="P298" s="172"/>
      <c r="Q298" s="172">
        <f>SUM(N298:P298)</f>
        <v>8755.2018200000002</v>
      </c>
      <c r="R298" s="172"/>
      <c r="S298" s="172">
        <f>SUM(Q298:R298)</f>
        <v>8755.2018200000002</v>
      </c>
      <c r="T298" s="172"/>
      <c r="U298" s="172"/>
      <c r="V298" s="172"/>
      <c r="W298" s="172"/>
      <c r="X298" s="172">
        <f>SUM(S298:W298)</f>
        <v>8755.2018200000002</v>
      </c>
      <c r="Y298" s="172">
        <v>4300</v>
      </c>
      <c r="Z298" s="172"/>
      <c r="AA298" s="172">
        <f>SUM(Y298:Z298)</f>
        <v>4300</v>
      </c>
      <c r="AB298" s="172"/>
      <c r="AC298" s="172">
        <f>SUM(AA298:AB298)</f>
        <v>4300</v>
      </c>
      <c r="AD298" s="172"/>
      <c r="AE298" s="172">
        <f>SUM(AC298:AD298)</f>
        <v>4300</v>
      </c>
      <c r="AF298" s="172"/>
      <c r="AG298" s="172">
        <f>SUM(AE298:AF298)</f>
        <v>4300</v>
      </c>
      <c r="AH298" s="172"/>
      <c r="AI298" s="172">
        <f>SUM(AG298:AH298)</f>
        <v>4300</v>
      </c>
      <c r="AJ298" s="172"/>
      <c r="AK298" s="172">
        <f>SUM(AI298:AJ298)</f>
        <v>4300</v>
      </c>
      <c r="AL298" s="172">
        <v>4300</v>
      </c>
      <c r="AM298" s="172"/>
      <c r="AN298" s="172">
        <f>SUM(AL298:AM298)</f>
        <v>4300</v>
      </c>
      <c r="AO298" s="172"/>
      <c r="AP298" s="172">
        <f>SUM(AN298:AO298)</f>
        <v>4300</v>
      </c>
      <c r="AQ298" s="172"/>
      <c r="AR298" s="172">
        <f>SUM(AP298:AQ298)</f>
        <v>4300</v>
      </c>
      <c r="AS298" s="172"/>
      <c r="AT298" s="172">
        <f>SUM(AR298:AS298)</f>
        <v>4300</v>
      </c>
      <c r="AU298" s="172"/>
      <c r="AV298" s="172">
        <f>SUM(AT298:AU298)</f>
        <v>4300</v>
      </c>
      <c r="AW298" s="168"/>
    </row>
    <row r="299" spans="1:49" ht="31.5" customHeight="1" outlineLevel="5" x14ac:dyDescent="0.2">
      <c r="A299" s="165" t="s">
        <v>35</v>
      </c>
      <c r="B299" s="165" t="s">
        <v>220</v>
      </c>
      <c r="C299" s="165" t="s">
        <v>232</v>
      </c>
      <c r="D299" s="165"/>
      <c r="E299" s="166" t="s">
        <v>626</v>
      </c>
      <c r="F299" s="167">
        <f t="shared" ref="F299:AV299" si="223">F300</f>
        <v>1093.3</v>
      </c>
      <c r="G299" s="167">
        <f t="shared" si="223"/>
        <v>0</v>
      </c>
      <c r="H299" s="167">
        <f t="shared" si="223"/>
        <v>1093.3</v>
      </c>
      <c r="I299" s="167">
        <f t="shared" si="223"/>
        <v>0</v>
      </c>
      <c r="J299" s="167">
        <f t="shared" si="223"/>
        <v>0</v>
      </c>
      <c r="K299" s="167">
        <f t="shared" si="223"/>
        <v>0</v>
      </c>
      <c r="L299" s="167">
        <f t="shared" si="223"/>
        <v>1093.3</v>
      </c>
      <c r="M299" s="167">
        <f t="shared" si="223"/>
        <v>0</v>
      </c>
      <c r="N299" s="167">
        <f t="shared" si="223"/>
        <v>1093.3</v>
      </c>
      <c r="O299" s="167">
        <f t="shared" si="223"/>
        <v>0</v>
      </c>
      <c r="P299" s="167">
        <f t="shared" si="223"/>
        <v>0</v>
      </c>
      <c r="Q299" s="167">
        <f t="shared" si="223"/>
        <v>1093.3</v>
      </c>
      <c r="R299" s="167">
        <f t="shared" si="223"/>
        <v>0</v>
      </c>
      <c r="S299" s="167">
        <f t="shared" si="223"/>
        <v>1093.3</v>
      </c>
      <c r="T299" s="167">
        <f t="shared" si="223"/>
        <v>0</v>
      </c>
      <c r="U299" s="167">
        <f t="shared" si="223"/>
        <v>0</v>
      </c>
      <c r="V299" s="167">
        <f t="shared" si="223"/>
        <v>766.9</v>
      </c>
      <c r="W299" s="167">
        <f t="shared" si="223"/>
        <v>48.333300000000001</v>
      </c>
      <c r="X299" s="167">
        <f t="shared" si="223"/>
        <v>1908.5332999999998</v>
      </c>
      <c r="Y299" s="167">
        <f t="shared" si="223"/>
        <v>1093.3</v>
      </c>
      <c r="Z299" s="167">
        <f t="shared" si="223"/>
        <v>0</v>
      </c>
      <c r="AA299" s="167">
        <f t="shared" si="223"/>
        <v>1093.3</v>
      </c>
      <c r="AB299" s="167">
        <f t="shared" si="223"/>
        <v>0</v>
      </c>
      <c r="AC299" s="167">
        <f t="shared" si="223"/>
        <v>1093.3</v>
      </c>
      <c r="AD299" s="167">
        <f t="shared" si="223"/>
        <v>0</v>
      </c>
      <c r="AE299" s="167">
        <f t="shared" si="223"/>
        <v>1093.3</v>
      </c>
      <c r="AF299" s="167">
        <f t="shared" si="223"/>
        <v>0</v>
      </c>
      <c r="AG299" s="167">
        <f t="shared" si="223"/>
        <v>1093.3</v>
      </c>
      <c r="AH299" s="167">
        <f t="shared" si="223"/>
        <v>0</v>
      </c>
      <c r="AI299" s="167">
        <f t="shared" si="223"/>
        <v>1093.3</v>
      </c>
      <c r="AJ299" s="167">
        <f t="shared" si="223"/>
        <v>0</v>
      </c>
      <c r="AK299" s="167">
        <f t="shared" si="223"/>
        <v>1093.3</v>
      </c>
      <c r="AL299" s="167">
        <f t="shared" si="223"/>
        <v>1093.3</v>
      </c>
      <c r="AM299" s="167">
        <f t="shared" si="223"/>
        <v>0</v>
      </c>
      <c r="AN299" s="167">
        <f t="shared" si="223"/>
        <v>1093.3</v>
      </c>
      <c r="AO299" s="167">
        <f t="shared" si="223"/>
        <v>0</v>
      </c>
      <c r="AP299" s="167">
        <f t="shared" si="223"/>
        <v>1093.3</v>
      </c>
      <c r="AQ299" s="167">
        <f t="shared" si="223"/>
        <v>0</v>
      </c>
      <c r="AR299" s="167">
        <f t="shared" si="223"/>
        <v>1093.3</v>
      </c>
      <c r="AS299" s="167">
        <f t="shared" si="223"/>
        <v>0</v>
      </c>
      <c r="AT299" s="167">
        <f t="shared" si="223"/>
        <v>1093.3</v>
      </c>
      <c r="AU299" s="167">
        <f t="shared" si="223"/>
        <v>0</v>
      </c>
      <c r="AV299" s="167">
        <f t="shared" si="223"/>
        <v>1093.3</v>
      </c>
      <c r="AW299" s="168"/>
    </row>
    <row r="300" spans="1:49" ht="31.5" customHeight="1" outlineLevel="7" x14ac:dyDescent="0.2">
      <c r="A300" s="170" t="s">
        <v>35</v>
      </c>
      <c r="B300" s="170" t="s">
        <v>220</v>
      </c>
      <c r="C300" s="170" t="s">
        <v>232</v>
      </c>
      <c r="D300" s="170" t="s">
        <v>11</v>
      </c>
      <c r="E300" s="171" t="s">
        <v>12</v>
      </c>
      <c r="F300" s="172">
        <v>1093.3</v>
      </c>
      <c r="G300" s="172"/>
      <c r="H300" s="172">
        <f>SUM(F300:G300)</f>
        <v>1093.3</v>
      </c>
      <c r="I300" s="172"/>
      <c r="J300" s="172"/>
      <c r="K300" s="172"/>
      <c r="L300" s="172">
        <f>SUM(H300:K300)</f>
        <v>1093.3</v>
      </c>
      <c r="M300" s="172"/>
      <c r="N300" s="172">
        <f>SUM(L300:M300)</f>
        <v>1093.3</v>
      </c>
      <c r="O300" s="172"/>
      <c r="P300" s="172"/>
      <c r="Q300" s="172">
        <f>SUM(N300:P300)</f>
        <v>1093.3</v>
      </c>
      <c r="R300" s="172"/>
      <c r="S300" s="172">
        <f>SUM(Q300:R300)</f>
        <v>1093.3</v>
      </c>
      <c r="T300" s="172"/>
      <c r="U300" s="172"/>
      <c r="V300" s="172">
        <v>766.9</v>
      </c>
      <c r="W300" s="172">
        <v>48.333300000000001</v>
      </c>
      <c r="X300" s="172">
        <f>SUM(S300:W300)</f>
        <v>1908.5332999999998</v>
      </c>
      <c r="Y300" s="172">
        <v>1093.3</v>
      </c>
      <c r="Z300" s="172"/>
      <c r="AA300" s="172">
        <f>SUM(Y300:Z300)</f>
        <v>1093.3</v>
      </c>
      <c r="AB300" s="172"/>
      <c r="AC300" s="172">
        <f>SUM(AA300:AB300)</f>
        <v>1093.3</v>
      </c>
      <c r="AD300" s="172"/>
      <c r="AE300" s="172">
        <f>SUM(AC300:AD300)</f>
        <v>1093.3</v>
      </c>
      <c r="AF300" s="172"/>
      <c r="AG300" s="172">
        <f>SUM(AE300:AF300)</f>
        <v>1093.3</v>
      </c>
      <c r="AH300" s="172"/>
      <c r="AI300" s="172">
        <f>SUM(AG300:AH300)</f>
        <v>1093.3</v>
      </c>
      <c r="AJ300" s="172"/>
      <c r="AK300" s="172">
        <f>SUM(AI300:AJ300)</f>
        <v>1093.3</v>
      </c>
      <c r="AL300" s="172">
        <v>1093.3</v>
      </c>
      <c r="AM300" s="172"/>
      <c r="AN300" s="172">
        <f>SUM(AL300:AM300)</f>
        <v>1093.3</v>
      </c>
      <c r="AO300" s="172"/>
      <c r="AP300" s="172">
        <f>SUM(AN300:AO300)</f>
        <v>1093.3</v>
      </c>
      <c r="AQ300" s="172"/>
      <c r="AR300" s="172">
        <f>SUM(AP300:AQ300)</f>
        <v>1093.3</v>
      </c>
      <c r="AS300" s="172"/>
      <c r="AT300" s="172">
        <f>SUM(AR300:AS300)</f>
        <v>1093.3</v>
      </c>
      <c r="AU300" s="172"/>
      <c r="AV300" s="172">
        <f>SUM(AT300:AU300)</f>
        <v>1093.3</v>
      </c>
      <c r="AW300" s="168"/>
    </row>
    <row r="301" spans="1:49" ht="35.25" customHeight="1" outlineLevel="5" x14ac:dyDescent="0.2">
      <c r="A301" s="165" t="s">
        <v>35</v>
      </c>
      <c r="B301" s="165" t="s">
        <v>220</v>
      </c>
      <c r="C301" s="165" t="s">
        <v>233</v>
      </c>
      <c r="D301" s="165"/>
      <c r="E301" s="166" t="s">
        <v>542</v>
      </c>
      <c r="F301" s="167">
        <f t="shared" ref="F301:AV301" si="224">F302</f>
        <v>81989.695269999997</v>
      </c>
      <c r="G301" s="167">
        <f t="shared" si="224"/>
        <v>0</v>
      </c>
      <c r="H301" s="167">
        <f t="shared" si="224"/>
        <v>81989.695269999997</v>
      </c>
      <c r="I301" s="167">
        <f t="shared" si="224"/>
        <v>0</v>
      </c>
      <c r="J301" s="167">
        <f t="shared" si="224"/>
        <v>247.4365</v>
      </c>
      <c r="K301" s="167">
        <f t="shared" si="224"/>
        <v>0</v>
      </c>
      <c r="L301" s="167">
        <f t="shared" si="224"/>
        <v>82237.131769999993</v>
      </c>
      <c r="M301" s="167">
        <f t="shared" si="224"/>
        <v>23465.622900000002</v>
      </c>
      <c r="N301" s="167">
        <f t="shared" si="224"/>
        <v>105702.75466999999</v>
      </c>
      <c r="O301" s="167">
        <f t="shared" si="224"/>
        <v>0</v>
      </c>
      <c r="P301" s="167">
        <f t="shared" si="224"/>
        <v>0</v>
      </c>
      <c r="Q301" s="167">
        <f t="shared" si="224"/>
        <v>105702.75466999999</v>
      </c>
      <c r="R301" s="167">
        <f t="shared" si="224"/>
        <v>0</v>
      </c>
      <c r="S301" s="167">
        <f t="shared" si="224"/>
        <v>105702.75466999999</v>
      </c>
      <c r="T301" s="167">
        <f t="shared" si="224"/>
        <v>0</v>
      </c>
      <c r="U301" s="167">
        <f t="shared" si="224"/>
        <v>0</v>
      </c>
      <c r="V301" s="167">
        <f t="shared" si="224"/>
        <v>-7000</v>
      </c>
      <c r="W301" s="167">
        <f t="shared" si="224"/>
        <v>-48.333300000000001</v>
      </c>
      <c r="X301" s="167">
        <f t="shared" si="224"/>
        <v>98654.421369999996</v>
      </c>
      <c r="Y301" s="167">
        <f t="shared" si="224"/>
        <v>12838</v>
      </c>
      <c r="Z301" s="167">
        <f t="shared" si="224"/>
        <v>0</v>
      </c>
      <c r="AA301" s="167">
        <f t="shared" si="224"/>
        <v>12838</v>
      </c>
      <c r="AB301" s="167">
        <f t="shared" si="224"/>
        <v>0</v>
      </c>
      <c r="AC301" s="167">
        <f t="shared" si="224"/>
        <v>12838</v>
      </c>
      <c r="AD301" s="167">
        <f t="shared" si="224"/>
        <v>0</v>
      </c>
      <c r="AE301" s="167">
        <f t="shared" si="224"/>
        <v>12838</v>
      </c>
      <c r="AF301" s="167">
        <f t="shared" si="224"/>
        <v>0</v>
      </c>
      <c r="AG301" s="167">
        <f t="shared" si="224"/>
        <v>12838</v>
      </c>
      <c r="AH301" s="167">
        <f t="shared" si="224"/>
        <v>0</v>
      </c>
      <c r="AI301" s="167">
        <f t="shared" si="224"/>
        <v>12838</v>
      </c>
      <c r="AJ301" s="167">
        <f t="shared" si="224"/>
        <v>0</v>
      </c>
      <c r="AK301" s="167">
        <f t="shared" si="224"/>
        <v>12838</v>
      </c>
      <c r="AL301" s="167">
        <f t="shared" si="224"/>
        <v>33122.949999999997</v>
      </c>
      <c r="AM301" s="167">
        <f t="shared" si="224"/>
        <v>0</v>
      </c>
      <c r="AN301" s="167">
        <f t="shared" si="224"/>
        <v>33122.949999999997</v>
      </c>
      <c r="AO301" s="167">
        <f t="shared" si="224"/>
        <v>0</v>
      </c>
      <c r="AP301" s="167">
        <f t="shared" si="224"/>
        <v>33122.949999999997</v>
      </c>
      <c r="AQ301" s="167">
        <f t="shared" si="224"/>
        <v>0</v>
      </c>
      <c r="AR301" s="167">
        <f t="shared" si="224"/>
        <v>33122.949999999997</v>
      </c>
      <c r="AS301" s="167">
        <f t="shared" si="224"/>
        <v>0</v>
      </c>
      <c r="AT301" s="167">
        <f t="shared" si="224"/>
        <v>33122.949999999997</v>
      </c>
      <c r="AU301" s="167">
        <f t="shared" si="224"/>
        <v>0</v>
      </c>
      <c r="AV301" s="167">
        <f t="shared" si="224"/>
        <v>33122.949999999997</v>
      </c>
      <c r="AW301" s="168"/>
    </row>
    <row r="302" spans="1:49" ht="31.5" customHeight="1" outlineLevel="7" x14ac:dyDescent="0.2">
      <c r="A302" s="170" t="s">
        <v>35</v>
      </c>
      <c r="B302" s="170" t="s">
        <v>220</v>
      </c>
      <c r="C302" s="170" t="s">
        <v>233</v>
      </c>
      <c r="D302" s="170" t="s">
        <v>143</v>
      </c>
      <c r="E302" s="171" t="s">
        <v>144</v>
      </c>
      <c r="F302" s="182">
        <v>81989.695269999997</v>
      </c>
      <c r="G302" s="172"/>
      <c r="H302" s="172">
        <f>SUM(F302:G302)</f>
        <v>81989.695269999997</v>
      </c>
      <c r="I302" s="172"/>
      <c r="J302" s="172">
        <v>247.4365</v>
      </c>
      <c r="K302" s="172"/>
      <c r="L302" s="172">
        <f>SUM(H302:K302)</f>
        <v>82237.131769999993</v>
      </c>
      <c r="M302" s="172">
        <f>23042.06547+423.55743</f>
        <v>23465.622900000002</v>
      </c>
      <c r="N302" s="172">
        <f>SUM(L302:M302)</f>
        <v>105702.75466999999</v>
      </c>
      <c r="O302" s="172"/>
      <c r="P302" s="172"/>
      <c r="Q302" s="172">
        <f>SUM(N302:P302)</f>
        <v>105702.75466999999</v>
      </c>
      <c r="R302" s="172"/>
      <c r="S302" s="172">
        <f>SUM(Q302:R302)</f>
        <v>105702.75466999999</v>
      </c>
      <c r="T302" s="172"/>
      <c r="U302" s="172"/>
      <c r="V302" s="172">
        <v>-7000</v>
      </c>
      <c r="W302" s="172">
        <v>-48.333300000000001</v>
      </c>
      <c r="X302" s="172">
        <f>SUM(S302:W302)</f>
        <v>98654.421369999996</v>
      </c>
      <c r="Y302" s="182">
        <v>12838</v>
      </c>
      <c r="Z302" s="172"/>
      <c r="AA302" s="172">
        <f>SUM(Y302:Z302)</f>
        <v>12838</v>
      </c>
      <c r="AB302" s="172"/>
      <c r="AC302" s="172">
        <f>SUM(AA302:AB302)</f>
        <v>12838</v>
      </c>
      <c r="AD302" s="172"/>
      <c r="AE302" s="172">
        <f>SUM(AC302:AD302)</f>
        <v>12838</v>
      </c>
      <c r="AF302" s="172"/>
      <c r="AG302" s="172">
        <f>SUM(AE302:AF302)</f>
        <v>12838</v>
      </c>
      <c r="AH302" s="172"/>
      <c r="AI302" s="172">
        <f>SUM(AG302:AH302)</f>
        <v>12838</v>
      </c>
      <c r="AJ302" s="172"/>
      <c r="AK302" s="172">
        <f>SUM(AI302:AJ302)</f>
        <v>12838</v>
      </c>
      <c r="AL302" s="182">
        <v>33122.949999999997</v>
      </c>
      <c r="AM302" s="172"/>
      <c r="AN302" s="172">
        <f>SUM(AL302:AM302)</f>
        <v>33122.949999999997</v>
      </c>
      <c r="AO302" s="172"/>
      <c r="AP302" s="172">
        <f>SUM(AN302:AO302)</f>
        <v>33122.949999999997</v>
      </c>
      <c r="AQ302" s="172"/>
      <c r="AR302" s="172">
        <f>SUM(AP302:AQ302)</f>
        <v>33122.949999999997</v>
      </c>
      <c r="AS302" s="172"/>
      <c r="AT302" s="172">
        <f>SUM(AR302:AS302)</f>
        <v>33122.949999999997</v>
      </c>
      <c r="AU302" s="172"/>
      <c r="AV302" s="172">
        <f>SUM(AT302:AU302)</f>
        <v>33122.949999999997</v>
      </c>
      <c r="AW302" s="168"/>
    </row>
    <row r="303" spans="1:49" ht="47.25" customHeight="1" outlineLevel="5" x14ac:dyDescent="0.2">
      <c r="A303" s="165" t="s">
        <v>35</v>
      </c>
      <c r="B303" s="165" t="s">
        <v>220</v>
      </c>
      <c r="C303" s="165" t="s">
        <v>233</v>
      </c>
      <c r="D303" s="165"/>
      <c r="E303" s="166" t="s">
        <v>578</v>
      </c>
      <c r="F303" s="167">
        <f t="shared" ref="F303:Z303" si="225">F304</f>
        <v>131700.9</v>
      </c>
      <c r="G303" s="167">
        <f t="shared" si="225"/>
        <v>0</v>
      </c>
      <c r="H303" s="167">
        <f t="shared" si="225"/>
        <v>131700.9</v>
      </c>
      <c r="I303" s="167">
        <f t="shared" si="225"/>
        <v>0</v>
      </c>
      <c r="J303" s="167">
        <f t="shared" si="225"/>
        <v>0</v>
      </c>
      <c r="K303" s="167">
        <f t="shared" si="225"/>
        <v>0</v>
      </c>
      <c r="L303" s="167">
        <f t="shared" si="225"/>
        <v>131700.9</v>
      </c>
      <c r="M303" s="167">
        <f t="shared" si="225"/>
        <v>0</v>
      </c>
      <c r="N303" s="167">
        <f t="shared" si="225"/>
        <v>131700.9</v>
      </c>
      <c r="O303" s="167">
        <f t="shared" si="225"/>
        <v>52398.8</v>
      </c>
      <c r="P303" s="167">
        <f t="shared" si="225"/>
        <v>0</v>
      </c>
      <c r="Q303" s="167">
        <f t="shared" si="225"/>
        <v>184099.7</v>
      </c>
      <c r="R303" s="167">
        <f t="shared" si="225"/>
        <v>0</v>
      </c>
      <c r="S303" s="167">
        <f t="shared" si="225"/>
        <v>184099.7</v>
      </c>
      <c r="T303" s="167">
        <f t="shared" si="225"/>
        <v>-135700.94008</v>
      </c>
      <c r="U303" s="167">
        <f t="shared" si="225"/>
        <v>0</v>
      </c>
      <c r="V303" s="167">
        <f t="shared" si="225"/>
        <v>0</v>
      </c>
      <c r="W303" s="167">
        <f t="shared" si="225"/>
        <v>0</v>
      </c>
      <c r="X303" s="167">
        <f t="shared" si="225"/>
        <v>48398.759920000011</v>
      </c>
      <c r="Y303" s="167">
        <f t="shared" si="225"/>
        <v>0</v>
      </c>
      <c r="Z303" s="167">
        <f t="shared" si="225"/>
        <v>0</v>
      </c>
      <c r="AA303" s="167"/>
      <c r="AB303" s="167">
        <f>AB304</f>
        <v>0</v>
      </c>
      <c r="AC303" s="167">
        <f>AC304</f>
        <v>0</v>
      </c>
      <c r="AD303" s="167">
        <f>AD304</f>
        <v>0</v>
      </c>
      <c r="AE303" s="167">
        <f>AE304</f>
        <v>0</v>
      </c>
      <c r="AF303" s="167">
        <f>AF304</f>
        <v>0</v>
      </c>
      <c r="AG303" s="167"/>
      <c r="AH303" s="167">
        <f>AH304</f>
        <v>0</v>
      </c>
      <c r="AI303" s="167"/>
      <c r="AJ303" s="167">
        <f>AJ304</f>
        <v>0</v>
      </c>
      <c r="AK303" s="167"/>
      <c r="AL303" s="167">
        <f>AL304</f>
        <v>0</v>
      </c>
      <c r="AM303" s="167">
        <f>AM304</f>
        <v>0</v>
      </c>
      <c r="AN303" s="167"/>
      <c r="AO303" s="167">
        <f>AO304</f>
        <v>0</v>
      </c>
      <c r="AP303" s="167">
        <f>AP304</f>
        <v>0</v>
      </c>
      <c r="AQ303" s="167">
        <f>AQ304</f>
        <v>0</v>
      </c>
      <c r="AR303" s="167"/>
      <c r="AS303" s="167">
        <f>AS304</f>
        <v>0</v>
      </c>
      <c r="AT303" s="167"/>
      <c r="AU303" s="167">
        <f>AU304</f>
        <v>0</v>
      </c>
      <c r="AV303" s="167"/>
      <c r="AW303" s="168"/>
    </row>
    <row r="304" spans="1:49" ht="31.5" customHeight="1" outlineLevel="7" x14ac:dyDescent="0.2">
      <c r="A304" s="170" t="s">
        <v>35</v>
      </c>
      <c r="B304" s="170" t="s">
        <v>220</v>
      </c>
      <c r="C304" s="170" t="s">
        <v>233</v>
      </c>
      <c r="D304" s="170" t="s">
        <v>143</v>
      </c>
      <c r="E304" s="171" t="s">
        <v>144</v>
      </c>
      <c r="F304" s="172">
        <v>131700.9</v>
      </c>
      <c r="G304" s="172"/>
      <c r="H304" s="172">
        <f>SUM(F304:G304)</f>
        <v>131700.9</v>
      </c>
      <c r="I304" s="172"/>
      <c r="J304" s="172"/>
      <c r="K304" s="172"/>
      <c r="L304" s="172">
        <f>SUM(H304:K304)</f>
        <v>131700.9</v>
      </c>
      <c r="M304" s="172"/>
      <c r="N304" s="172">
        <f>SUM(L304:M304)</f>
        <v>131700.9</v>
      </c>
      <c r="O304" s="172">
        <v>52398.8</v>
      </c>
      <c r="P304" s="172"/>
      <c r="Q304" s="172">
        <f>SUM(N304:P304)</f>
        <v>184099.7</v>
      </c>
      <c r="R304" s="172"/>
      <c r="S304" s="172">
        <f>SUM(Q304:R304)</f>
        <v>184099.7</v>
      </c>
      <c r="T304" s="172">
        <f>-4000-131700.94008</f>
        <v>-135700.94008</v>
      </c>
      <c r="U304" s="172"/>
      <c r="V304" s="172"/>
      <c r="W304" s="172"/>
      <c r="X304" s="172">
        <f>SUM(S304:W304)</f>
        <v>48398.759920000011</v>
      </c>
      <c r="Y304" s="172"/>
      <c r="Z304" s="172"/>
      <c r="AA304" s="172"/>
      <c r="AB304" s="172"/>
      <c r="AC304" s="172">
        <f>SUM(AA304:AB304)</f>
        <v>0</v>
      </c>
      <c r="AD304" s="172"/>
      <c r="AE304" s="172">
        <f>SUM(AC304:AD304)</f>
        <v>0</v>
      </c>
      <c r="AF304" s="172"/>
      <c r="AG304" s="172"/>
      <c r="AH304" s="172"/>
      <c r="AI304" s="172"/>
      <c r="AJ304" s="172"/>
      <c r="AK304" s="172"/>
      <c r="AL304" s="172"/>
      <c r="AM304" s="172"/>
      <c r="AN304" s="172"/>
      <c r="AO304" s="172"/>
      <c r="AP304" s="172">
        <f>SUM(AN304:AO304)</f>
        <v>0</v>
      </c>
      <c r="AQ304" s="172"/>
      <c r="AR304" s="172"/>
      <c r="AS304" s="172"/>
      <c r="AT304" s="172"/>
      <c r="AU304" s="172"/>
      <c r="AV304" s="172"/>
      <c r="AW304" s="168"/>
    </row>
    <row r="305" spans="1:49" ht="31.5" outlineLevel="7" x14ac:dyDescent="0.2">
      <c r="A305" s="165" t="s">
        <v>35</v>
      </c>
      <c r="B305" s="165" t="s">
        <v>220</v>
      </c>
      <c r="C305" s="165" t="s">
        <v>802</v>
      </c>
      <c r="D305" s="165"/>
      <c r="E305" s="166" t="s">
        <v>803</v>
      </c>
      <c r="F305" s="172"/>
      <c r="G305" s="172"/>
      <c r="H305" s="172"/>
      <c r="I305" s="172"/>
      <c r="J305" s="172"/>
      <c r="K305" s="172"/>
      <c r="L305" s="172"/>
      <c r="M305" s="172"/>
      <c r="N305" s="172"/>
      <c r="O305" s="172"/>
      <c r="P305" s="172"/>
      <c r="Q305" s="172"/>
      <c r="R305" s="167">
        <f>R306</f>
        <v>1077.4570000000001</v>
      </c>
      <c r="S305" s="167">
        <f>S306</f>
        <v>1077.4570000000001</v>
      </c>
      <c r="T305" s="167">
        <f t="shared" ref="T305:X305" si="226">T306</f>
        <v>0</v>
      </c>
      <c r="U305" s="167">
        <f t="shared" si="226"/>
        <v>0</v>
      </c>
      <c r="V305" s="167">
        <f t="shared" si="226"/>
        <v>-209.66774000000001</v>
      </c>
      <c r="W305" s="167">
        <f t="shared" si="226"/>
        <v>0</v>
      </c>
      <c r="X305" s="167">
        <f t="shared" si="226"/>
        <v>867.78926000000013</v>
      </c>
      <c r="Y305" s="172"/>
      <c r="Z305" s="172"/>
      <c r="AA305" s="172"/>
      <c r="AB305" s="172"/>
      <c r="AC305" s="172"/>
      <c r="AD305" s="172"/>
      <c r="AE305" s="172"/>
      <c r="AF305" s="172"/>
      <c r="AG305" s="172"/>
      <c r="AH305" s="172"/>
      <c r="AI305" s="172"/>
      <c r="AJ305" s="172"/>
      <c r="AK305" s="172"/>
      <c r="AL305" s="172"/>
      <c r="AM305" s="172"/>
      <c r="AN305" s="172"/>
      <c r="AO305" s="172"/>
      <c r="AP305" s="172"/>
      <c r="AQ305" s="172"/>
      <c r="AR305" s="172"/>
      <c r="AS305" s="172"/>
      <c r="AT305" s="172"/>
      <c r="AU305" s="172"/>
      <c r="AV305" s="172"/>
      <c r="AW305" s="168"/>
    </row>
    <row r="306" spans="1:49" ht="31.5" outlineLevel="7" x14ac:dyDescent="0.2">
      <c r="A306" s="170" t="s">
        <v>35</v>
      </c>
      <c r="B306" s="170" t="s">
        <v>220</v>
      </c>
      <c r="C306" s="170" t="s">
        <v>802</v>
      </c>
      <c r="D306" s="170" t="s">
        <v>92</v>
      </c>
      <c r="E306" s="171" t="s">
        <v>93</v>
      </c>
      <c r="F306" s="172"/>
      <c r="G306" s="172"/>
      <c r="H306" s="172"/>
      <c r="I306" s="172"/>
      <c r="J306" s="172"/>
      <c r="K306" s="172"/>
      <c r="L306" s="172"/>
      <c r="M306" s="172"/>
      <c r="N306" s="172"/>
      <c r="O306" s="172"/>
      <c r="P306" s="172"/>
      <c r="Q306" s="172"/>
      <c r="R306" s="172">
        <v>1077.4570000000001</v>
      </c>
      <c r="S306" s="172">
        <f>SUM(Q306:R306)</f>
        <v>1077.4570000000001</v>
      </c>
      <c r="T306" s="172"/>
      <c r="U306" s="172"/>
      <c r="V306" s="172">
        <v>-209.66774000000001</v>
      </c>
      <c r="W306" s="172"/>
      <c r="X306" s="172">
        <f>SUM(S306:W306)</f>
        <v>867.78926000000013</v>
      </c>
      <c r="Y306" s="172"/>
      <c r="Z306" s="172"/>
      <c r="AA306" s="172"/>
      <c r="AB306" s="172"/>
      <c r="AC306" s="172"/>
      <c r="AD306" s="172"/>
      <c r="AE306" s="172"/>
      <c r="AF306" s="172"/>
      <c r="AG306" s="172"/>
      <c r="AH306" s="172"/>
      <c r="AI306" s="172"/>
      <c r="AJ306" s="172"/>
      <c r="AK306" s="172"/>
      <c r="AL306" s="172"/>
      <c r="AM306" s="172"/>
      <c r="AN306" s="172"/>
      <c r="AO306" s="172"/>
      <c r="AP306" s="172"/>
      <c r="AQ306" s="172"/>
      <c r="AR306" s="172"/>
      <c r="AS306" s="172"/>
      <c r="AT306" s="172"/>
      <c r="AU306" s="172"/>
      <c r="AV306" s="172"/>
      <c r="AW306" s="168"/>
    </row>
    <row r="307" spans="1:49" ht="47.25" outlineLevel="4" x14ac:dyDescent="0.2">
      <c r="A307" s="165" t="s">
        <v>35</v>
      </c>
      <c r="B307" s="165" t="s">
        <v>220</v>
      </c>
      <c r="C307" s="165" t="s">
        <v>234</v>
      </c>
      <c r="D307" s="165"/>
      <c r="E307" s="166" t="s">
        <v>235</v>
      </c>
      <c r="F307" s="167">
        <f t="shared" ref="F307:AM307" si="227">F308+F310</f>
        <v>80654.5</v>
      </c>
      <c r="G307" s="167">
        <f t="shared" si="227"/>
        <v>-9717.7000000000007</v>
      </c>
      <c r="H307" s="167">
        <f t="shared" si="227"/>
        <v>70936.800000000003</v>
      </c>
      <c r="I307" s="167">
        <f t="shared" si="227"/>
        <v>0</v>
      </c>
      <c r="J307" s="167">
        <f t="shared" si="227"/>
        <v>0</v>
      </c>
      <c r="K307" s="167">
        <f t="shared" si="227"/>
        <v>0</v>
      </c>
      <c r="L307" s="167">
        <f t="shared" si="227"/>
        <v>70936.800000000003</v>
      </c>
      <c r="M307" s="167">
        <f t="shared" si="227"/>
        <v>0</v>
      </c>
      <c r="N307" s="167">
        <f t="shared" si="227"/>
        <v>70936.800000000003</v>
      </c>
      <c r="O307" s="167">
        <f t="shared" si="227"/>
        <v>19877.7</v>
      </c>
      <c r="P307" s="167">
        <f t="shared" si="227"/>
        <v>0</v>
      </c>
      <c r="Q307" s="167">
        <f t="shared" si="227"/>
        <v>90814.5</v>
      </c>
      <c r="R307" s="167">
        <f t="shared" si="227"/>
        <v>0</v>
      </c>
      <c r="S307" s="167">
        <f t="shared" si="227"/>
        <v>90814.5</v>
      </c>
      <c r="T307" s="167">
        <f t="shared" si="227"/>
        <v>50926.1</v>
      </c>
      <c r="U307" s="167">
        <f t="shared" si="227"/>
        <v>0</v>
      </c>
      <c r="V307" s="167">
        <f t="shared" si="227"/>
        <v>0</v>
      </c>
      <c r="W307" s="167">
        <f t="shared" si="227"/>
        <v>0</v>
      </c>
      <c r="X307" s="167">
        <f t="shared" si="227"/>
        <v>141740.59999999998</v>
      </c>
      <c r="Y307" s="167">
        <f t="shared" si="227"/>
        <v>209584</v>
      </c>
      <c r="Z307" s="167">
        <f t="shared" si="227"/>
        <v>-4777.5</v>
      </c>
      <c r="AA307" s="167">
        <f t="shared" si="227"/>
        <v>204806.5</v>
      </c>
      <c r="AB307" s="167">
        <f t="shared" si="227"/>
        <v>0</v>
      </c>
      <c r="AC307" s="167">
        <f t="shared" si="227"/>
        <v>204806.5</v>
      </c>
      <c r="AD307" s="167">
        <f t="shared" si="227"/>
        <v>0</v>
      </c>
      <c r="AE307" s="167">
        <f t="shared" si="227"/>
        <v>204806.5</v>
      </c>
      <c r="AF307" s="167">
        <f t="shared" si="227"/>
        <v>26328.300000000003</v>
      </c>
      <c r="AG307" s="167">
        <f t="shared" si="227"/>
        <v>231134.8</v>
      </c>
      <c r="AH307" s="167">
        <f t="shared" si="227"/>
        <v>0</v>
      </c>
      <c r="AI307" s="167">
        <f t="shared" si="227"/>
        <v>231134.8</v>
      </c>
      <c r="AJ307" s="167">
        <f t="shared" si="227"/>
        <v>0</v>
      </c>
      <c r="AK307" s="167">
        <f t="shared" si="227"/>
        <v>231134.8</v>
      </c>
      <c r="AL307" s="167">
        <f t="shared" si="227"/>
        <v>0</v>
      </c>
      <c r="AM307" s="167">
        <f t="shared" si="227"/>
        <v>0</v>
      </c>
      <c r="AN307" s="167"/>
      <c r="AO307" s="167">
        <f t="shared" ref="AO307:AV307" si="228">AO308+AO310</f>
        <v>0</v>
      </c>
      <c r="AP307" s="167">
        <f t="shared" si="228"/>
        <v>0</v>
      </c>
      <c r="AQ307" s="167">
        <f t="shared" si="228"/>
        <v>8183.53</v>
      </c>
      <c r="AR307" s="167">
        <f t="shared" si="228"/>
        <v>8183.53</v>
      </c>
      <c r="AS307" s="167">
        <f t="shared" si="228"/>
        <v>0</v>
      </c>
      <c r="AT307" s="167">
        <f t="shared" si="228"/>
        <v>8183.53</v>
      </c>
      <c r="AU307" s="167">
        <f t="shared" si="228"/>
        <v>0</v>
      </c>
      <c r="AV307" s="167">
        <f t="shared" si="228"/>
        <v>8183.53</v>
      </c>
      <c r="AW307" s="168"/>
    </row>
    <row r="308" spans="1:49" ht="31.5" outlineLevel="5" x14ac:dyDescent="0.2">
      <c r="A308" s="165" t="s">
        <v>35</v>
      </c>
      <c r="B308" s="165" t="s">
        <v>220</v>
      </c>
      <c r="C308" s="165" t="s">
        <v>236</v>
      </c>
      <c r="D308" s="165"/>
      <c r="E308" s="166" t="s">
        <v>237</v>
      </c>
      <c r="F308" s="167">
        <f t="shared" ref="F308:AM308" si="229">F309</f>
        <v>76621.8</v>
      </c>
      <c r="G308" s="167">
        <f t="shared" si="229"/>
        <v>-9717.7000000000007</v>
      </c>
      <c r="H308" s="167">
        <f t="shared" si="229"/>
        <v>66904.100000000006</v>
      </c>
      <c r="I308" s="167">
        <f t="shared" si="229"/>
        <v>0</v>
      </c>
      <c r="J308" s="167">
        <f t="shared" si="229"/>
        <v>0</v>
      </c>
      <c r="K308" s="167">
        <f t="shared" si="229"/>
        <v>0</v>
      </c>
      <c r="L308" s="167">
        <f t="shared" si="229"/>
        <v>66904.100000000006</v>
      </c>
      <c r="M308" s="167">
        <f t="shared" si="229"/>
        <v>0</v>
      </c>
      <c r="N308" s="167">
        <f t="shared" si="229"/>
        <v>66904.100000000006</v>
      </c>
      <c r="O308" s="167">
        <f t="shared" si="229"/>
        <v>19303.2</v>
      </c>
      <c r="P308" s="167">
        <f t="shared" si="229"/>
        <v>0</v>
      </c>
      <c r="Q308" s="167">
        <f t="shared" si="229"/>
        <v>86207.3</v>
      </c>
      <c r="R308" s="167">
        <f t="shared" si="229"/>
        <v>0</v>
      </c>
      <c r="S308" s="167">
        <f t="shared" si="229"/>
        <v>86207.3</v>
      </c>
      <c r="T308" s="167">
        <f t="shared" si="229"/>
        <v>52030</v>
      </c>
      <c r="U308" s="167">
        <f t="shared" si="229"/>
        <v>0</v>
      </c>
      <c r="V308" s="167">
        <f t="shared" si="229"/>
        <v>0</v>
      </c>
      <c r="W308" s="167">
        <f t="shared" si="229"/>
        <v>0</v>
      </c>
      <c r="X308" s="167">
        <f t="shared" si="229"/>
        <v>138237.29999999999</v>
      </c>
      <c r="Y308" s="167">
        <f t="shared" si="229"/>
        <v>199104.8</v>
      </c>
      <c r="Z308" s="167">
        <f t="shared" si="229"/>
        <v>-4777.5</v>
      </c>
      <c r="AA308" s="167">
        <f t="shared" si="229"/>
        <v>194327.3</v>
      </c>
      <c r="AB308" s="167">
        <f t="shared" si="229"/>
        <v>0</v>
      </c>
      <c r="AC308" s="167">
        <f t="shared" si="229"/>
        <v>194327.3</v>
      </c>
      <c r="AD308" s="167">
        <f t="shared" si="229"/>
        <v>0</v>
      </c>
      <c r="AE308" s="167">
        <f t="shared" si="229"/>
        <v>194327.3</v>
      </c>
      <c r="AF308" s="167">
        <f t="shared" si="229"/>
        <v>26160.9</v>
      </c>
      <c r="AG308" s="167">
        <f t="shared" si="229"/>
        <v>220488.19999999998</v>
      </c>
      <c r="AH308" s="167">
        <f t="shared" si="229"/>
        <v>0</v>
      </c>
      <c r="AI308" s="167">
        <f t="shared" si="229"/>
        <v>220488.19999999998</v>
      </c>
      <c r="AJ308" s="167">
        <f t="shared" si="229"/>
        <v>0</v>
      </c>
      <c r="AK308" s="167">
        <f t="shared" si="229"/>
        <v>220488.19999999998</v>
      </c>
      <c r="AL308" s="167">
        <f t="shared" si="229"/>
        <v>0</v>
      </c>
      <c r="AM308" s="167">
        <f t="shared" si="229"/>
        <v>0</v>
      </c>
      <c r="AN308" s="167"/>
      <c r="AO308" s="167">
        <f>AO309</f>
        <v>0</v>
      </c>
      <c r="AP308" s="167">
        <f>AP309</f>
        <v>0</v>
      </c>
      <c r="AQ308" s="167">
        <f>AQ309</f>
        <v>0</v>
      </c>
      <c r="AR308" s="167"/>
      <c r="AS308" s="167">
        <f>AS309</f>
        <v>0</v>
      </c>
      <c r="AT308" s="167">
        <f>AT309</f>
        <v>0</v>
      </c>
      <c r="AU308" s="167">
        <f t="shared" ref="AU308:AV308" si="230">AU309</f>
        <v>0</v>
      </c>
      <c r="AV308" s="167">
        <f t="shared" si="230"/>
        <v>0</v>
      </c>
      <c r="AW308" s="168"/>
    </row>
    <row r="309" spans="1:49" ht="31.5" outlineLevel="7" x14ac:dyDescent="0.2">
      <c r="A309" s="170" t="s">
        <v>35</v>
      </c>
      <c r="B309" s="170" t="s">
        <v>220</v>
      </c>
      <c r="C309" s="170" t="s">
        <v>236</v>
      </c>
      <c r="D309" s="170" t="s">
        <v>143</v>
      </c>
      <c r="E309" s="171" t="s">
        <v>144</v>
      </c>
      <c r="F309" s="172">
        <v>76621.8</v>
      </c>
      <c r="G309" s="172">
        <v>-9717.7000000000007</v>
      </c>
      <c r="H309" s="172">
        <f>SUM(F309:G309)</f>
        <v>66904.100000000006</v>
      </c>
      <c r="I309" s="172"/>
      <c r="J309" s="172"/>
      <c r="K309" s="172"/>
      <c r="L309" s="172">
        <f>SUM(H309:K309)</f>
        <v>66904.100000000006</v>
      </c>
      <c r="M309" s="172"/>
      <c r="N309" s="172">
        <f>SUM(L309:M309)</f>
        <v>66904.100000000006</v>
      </c>
      <c r="O309" s="172">
        <v>19303.2</v>
      </c>
      <c r="P309" s="172"/>
      <c r="Q309" s="172">
        <f>SUM(N309:P309)</f>
        <v>86207.3</v>
      </c>
      <c r="R309" s="172"/>
      <c r="S309" s="172">
        <f>SUM(Q309:R309)</f>
        <v>86207.3</v>
      </c>
      <c r="T309" s="172">
        <f>-7970+60000</f>
        <v>52030</v>
      </c>
      <c r="U309" s="172"/>
      <c r="V309" s="172"/>
      <c r="W309" s="172"/>
      <c r="X309" s="172">
        <f>SUM(S309:W309)</f>
        <v>138237.29999999999</v>
      </c>
      <c r="Y309" s="172">
        <v>199104.8</v>
      </c>
      <c r="Z309" s="172">
        <v>-4777.5</v>
      </c>
      <c r="AA309" s="172">
        <f>SUM(Y309:Z309)</f>
        <v>194327.3</v>
      </c>
      <c r="AB309" s="172"/>
      <c r="AC309" s="172">
        <f>SUM(AA309:AB309)</f>
        <v>194327.3</v>
      </c>
      <c r="AD309" s="172"/>
      <c r="AE309" s="172">
        <f>SUM(AC309:AD309)</f>
        <v>194327.3</v>
      </c>
      <c r="AF309" s="172">
        <v>26160.9</v>
      </c>
      <c r="AG309" s="172">
        <f>SUM(AE309:AF309)</f>
        <v>220488.19999999998</v>
      </c>
      <c r="AH309" s="172"/>
      <c r="AI309" s="172">
        <f>SUM(AG309:AH309)</f>
        <v>220488.19999999998</v>
      </c>
      <c r="AJ309" s="172"/>
      <c r="AK309" s="172">
        <f>SUM(AI309:AJ309)</f>
        <v>220488.19999999998</v>
      </c>
      <c r="AL309" s="172"/>
      <c r="AM309" s="172"/>
      <c r="AN309" s="172"/>
      <c r="AO309" s="172"/>
      <c r="AP309" s="172">
        <f>SUM(AN309:AO309)</f>
        <v>0</v>
      </c>
      <c r="AQ309" s="172"/>
      <c r="AR309" s="172"/>
      <c r="AS309" s="172"/>
      <c r="AT309" s="172">
        <f>SUM(AR309:AS309)</f>
        <v>0</v>
      </c>
      <c r="AU309" s="172"/>
      <c r="AV309" s="172">
        <f>SUM(AT309:AU309)</f>
        <v>0</v>
      </c>
      <c r="AW309" s="168"/>
    </row>
    <row r="310" spans="1:49" ht="31.5" outlineLevel="5" x14ac:dyDescent="0.2">
      <c r="A310" s="165" t="s">
        <v>35</v>
      </c>
      <c r="B310" s="165" t="s">
        <v>220</v>
      </c>
      <c r="C310" s="165" t="s">
        <v>238</v>
      </c>
      <c r="D310" s="165"/>
      <c r="E310" s="166" t="s">
        <v>239</v>
      </c>
      <c r="F310" s="167">
        <f t="shared" ref="F310:AM310" si="231">F311</f>
        <v>4032.7</v>
      </c>
      <c r="G310" s="167">
        <f t="shared" si="231"/>
        <v>0</v>
      </c>
      <c r="H310" s="167">
        <f t="shared" si="231"/>
        <v>4032.7</v>
      </c>
      <c r="I310" s="167">
        <f t="shared" si="231"/>
        <v>0</v>
      </c>
      <c r="J310" s="167">
        <f t="shared" si="231"/>
        <v>0</v>
      </c>
      <c r="K310" s="167">
        <f t="shared" si="231"/>
        <v>0</v>
      </c>
      <c r="L310" s="167">
        <f t="shared" si="231"/>
        <v>4032.7</v>
      </c>
      <c r="M310" s="167">
        <f t="shared" si="231"/>
        <v>0</v>
      </c>
      <c r="N310" s="167">
        <f t="shared" si="231"/>
        <v>4032.7</v>
      </c>
      <c r="O310" s="167">
        <f t="shared" si="231"/>
        <v>574.5</v>
      </c>
      <c r="P310" s="167">
        <f t="shared" si="231"/>
        <v>0</v>
      </c>
      <c r="Q310" s="167">
        <f t="shared" si="231"/>
        <v>4607.2</v>
      </c>
      <c r="R310" s="167">
        <f t="shared" si="231"/>
        <v>0</v>
      </c>
      <c r="S310" s="167">
        <f t="shared" si="231"/>
        <v>4607.2</v>
      </c>
      <c r="T310" s="167">
        <f t="shared" si="231"/>
        <v>-1103.9000000000001</v>
      </c>
      <c r="U310" s="167">
        <f t="shared" si="231"/>
        <v>0</v>
      </c>
      <c r="V310" s="167">
        <f t="shared" si="231"/>
        <v>0</v>
      </c>
      <c r="W310" s="167">
        <f t="shared" si="231"/>
        <v>0</v>
      </c>
      <c r="X310" s="167">
        <f t="shared" si="231"/>
        <v>3503.2999999999997</v>
      </c>
      <c r="Y310" s="167">
        <f t="shared" si="231"/>
        <v>10479.200000000001</v>
      </c>
      <c r="Z310" s="167">
        <f t="shared" si="231"/>
        <v>0</v>
      </c>
      <c r="AA310" s="167">
        <f t="shared" si="231"/>
        <v>10479.200000000001</v>
      </c>
      <c r="AB310" s="167">
        <f t="shared" si="231"/>
        <v>0</v>
      </c>
      <c r="AC310" s="167">
        <f t="shared" si="231"/>
        <v>10479.200000000001</v>
      </c>
      <c r="AD310" s="167">
        <f t="shared" si="231"/>
        <v>0</v>
      </c>
      <c r="AE310" s="167">
        <f t="shared" si="231"/>
        <v>10479.200000000001</v>
      </c>
      <c r="AF310" s="167">
        <f t="shared" si="231"/>
        <v>167.4</v>
      </c>
      <c r="AG310" s="167">
        <f t="shared" si="231"/>
        <v>10646.6</v>
      </c>
      <c r="AH310" s="167">
        <f t="shared" si="231"/>
        <v>0</v>
      </c>
      <c r="AI310" s="167">
        <f t="shared" si="231"/>
        <v>10646.6</v>
      </c>
      <c r="AJ310" s="167">
        <f t="shared" si="231"/>
        <v>0</v>
      </c>
      <c r="AK310" s="167">
        <f t="shared" si="231"/>
        <v>10646.6</v>
      </c>
      <c r="AL310" s="167">
        <f t="shared" si="231"/>
        <v>0</v>
      </c>
      <c r="AM310" s="167">
        <f t="shared" si="231"/>
        <v>0</v>
      </c>
      <c r="AN310" s="167"/>
      <c r="AO310" s="167">
        <f t="shared" ref="AO310:AV310" si="232">AO311</f>
        <v>0</v>
      </c>
      <c r="AP310" s="167">
        <f t="shared" si="232"/>
        <v>0</v>
      </c>
      <c r="AQ310" s="167">
        <f t="shared" si="232"/>
        <v>8183.53</v>
      </c>
      <c r="AR310" s="167">
        <f t="shared" si="232"/>
        <v>8183.53</v>
      </c>
      <c r="AS310" s="167">
        <f t="shared" si="232"/>
        <v>0</v>
      </c>
      <c r="AT310" s="167">
        <f t="shared" si="232"/>
        <v>8183.53</v>
      </c>
      <c r="AU310" s="167">
        <f t="shared" si="232"/>
        <v>0</v>
      </c>
      <c r="AV310" s="167">
        <f t="shared" si="232"/>
        <v>8183.53</v>
      </c>
      <c r="AW310" s="168"/>
    </row>
    <row r="311" spans="1:49" ht="31.5" outlineLevel="7" x14ac:dyDescent="0.2">
      <c r="A311" s="170" t="s">
        <v>35</v>
      </c>
      <c r="B311" s="170" t="s">
        <v>220</v>
      </c>
      <c r="C311" s="170" t="s">
        <v>238</v>
      </c>
      <c r="D311" s="170" t="s">
        <v>143</v>
      </c>
      <c r="E311" s="171" t="s">
        <v>144</v>
      </c>
      <c r="F311" s="172">
        <v>4032.7</v>
      </c>
      <c r="G311" s="172"/>
      <c r="H311" s="172">
        <f>SUM(F311:G311)</f>
        <v>4032.7</v>
      </c>
      <c r="I311" s="172"/>
      <c r="J311" s="172"/>
      <c r="K311" s="172"/>
      <c r="L311" s="172">
        <f>SUM(H311:K311)</f>
        <v>4032.7</v>
      </c>
      <c r="M311" s="172"/>
      <c r="N311" s="172">
        <f>SUM(L311:M311)</f>
        <v>4032.7</v>
      </c>
      <c r="O311" s="172">
        <v>574.5</v>
      </c>
      <c r="P311" s="172"/>
      <c r="Q311" s="172">
        <f>SUM(N311:P311)</f>
        <v>4607.2</v>
      </c>
      <c r="R311" s="172"/>
      <c r="S311" s="172">
        <f>SUM(Q311:R311)</f>
        <v>4607.2</v>
      </c>
      <c r="T311" s="172">
        <v>-1103.9000000000001</v>
      </c>
      <c r="U311" s="172"/>
      <c r="V311" s="172"/>
      <c r="W311" s="172"/>
      <c r="X311" s="172">
        <f>SUM(S311:W311)</f>
        <v>3503.2999999999997</v>
      </c>
      <c r="Y311" s="172">
        <v>10479.200000000001</v>
      </c>
      <c r="Z311" s="172"/>
      <c r="AA311" s="172">
        <f>SUM(Y311:Z311)</f>
        <v>10479.200000000001</v>
      </c>
      <c r="AB311" s="172"/>
      <c r="AC311" s="172">
        <f>SUM(AA311:AB311)</f>
        <v>10479.200000000001</v>
      </c>
      <c r="AD311" s="172"/>
      <c r="AE311" s="172">
        <f>SUM(AC311:AD311)</f>
        <v>10479.200000000001</v>
      </c>
      <c r="AF311" s="172">
        <v>167.4</v>
      </c>
      <c r="AG311" s="172">
        <f>SUM(AE311:AF311)</f>
        <v>10646.6</v>
      </c>
      <c r="AH311" s="172"/>
      <c r="AI311" s="172">
        <f>SUM(AG311:AH311)</f>
        <v>10646.6</v>
      </c>
      <c r="AJ311" s="172"/>
      <c r="AK311" s="172">
        <f>SUM(AI311:AJ311)</f>
        <v>10646.6</v>
      </c>
      <c r="AL311" s="172"/>
      <c r="AM311" s="172"/>
      <c r="AN311" s="172"/>
      <c r="AO311" s="172"/>
      <c r="AP311" s="172">
        <f>SUM(AN311:AO311)</f>
        <v>0</v>
      </c>
      <c r="AQ311" s="172">
        <v>8183.53</v>
      </c>
      <c r="AR311" s="172">
        <f>SUM(AP311:AQ311)</f>
        <v>8183.53</v>
      </c>
      <c r="AS311" s="172"/>
      <c r="AT311" s="172">
        <f>SUM(AR311:AS311)</f>
        <v>8183.53</v>
      </c>
      <c r="AU311" s="172"/>
      <c r="AV311" s="172">
        <f>SUM(AT311:AU311)</f>
        <v>8183.53</v>
      </c>
      <c r="AW311" s="168"/>
    </row>
    <row r="312" spans="1:49" ht="15.75" outlineLevel="1" x14ac:dyDescent="0.2">
      <c r="A312" s="165" t="s">
        <v>35</v>
      </c>
      <c r="B312" s="165" t="s">
        <v>242</v>
      </c>
      <c r="C312" s="165"/>
      <c r="D312" s="165"/>
      <c r="E312" s="166" t="s">
        <v>243</v>
      </c>
      <c r="F312" s="167">
        <f t="shared" ref="F312:U313" si="233">F313</f>
        <v>7374.5</v>
      </c>
      <c r="G312" s="167">
        <f t="shared" si="233"/>
        <v>0</v>
      </c>
      <c r="H312" s="167">
        <f t="shared" si="233"/>
        <v>7374.5</v>
      </c>
      <c r="I312" s="167">
        <f t="shared" si="233"/>
        <v>0</v>
      </c>
      <c r="J312" s="167">
        <f t="shared" si="233"/>
        <v>9397.7464900000014</v>
      </c>
      <c r="K312" s="167">
        <f t="shared" si="233"/>
        <v>60.699640000000002</v>
      </c>
      <c r="L312" s="167">
        <f t="shared" si="233"/>
        <v>16832.94613</v>
      </c>
      <c r="M312" s="167">
        <f t="shared" si="233"/>
        <v>2052.7973200000001</v>
      </c>
      <c r="N312" s="167">
        <f t="shared" si="233"/>
        <v>18885.743450000002</v>
      </c>
      <c r="O312" s="167">
        <f t="shared" si="233"/>
        <v>0</v>
      </c>
      <c r="P312" s="167">
        <f t="shared" si="233"/>
        <v>0</v>
      </c>
      <c r="Q312" s="167">
        <f t="shared" si="233"/>
        <v>18885.743450000002</v>
      </c>
      <c r="R312" s="167">
        <f t="shared" si="233"/>
        <v>2000</v>
      </c>
      <c r="S312" s="167">
        <f t="shared" si="233"/>
        <v>20885.743450000002</v>
      </c>
      <c r="T312" s="167">
        <f t="shared" si="233"/>
        <v>0</v>
      </c>
      <c r="U312" s="167">
        <f t="shared" si="233"/>
        <v>0</v>
      </c>
      <c r="V312" s="167">
        <f t="shared" ref="V312:AK313" si="234">V313</f>
        <v>0</v>
      </c>
      <c r="W312" s="167">
        <f t="shared" si="234"/>
        <v>0</v>
      </c>
      <c r="X312" s="167">
        <f t="shared" si="234"/>
        <v>20885.743450000002</v>
      </c>
      <c r="Y312" s="167">
        <f t="shared" si="234"/>
        <v>5875</v>
      </c>
      <c r="Z312" s="167">
        <f t="shared" si="234"/>
        <v>0</v>
      </c>
      <c r="AA312" s="167">
        <f t="shared" si="234"/>
        <v>5875</v>
      </c>
      <c r="AB312" s="167">
        <f t="shared" si="234"/>
        <v>0</v>
      </c>
      <c r="AC312" s="167">
        <f t="shared" si="234"/>
        <v>5875</v>
      </c>
      <c r="AD312" s="167">
        <f t="shared" si="234"/>
        <v>0</v>
      </c>
      <c r="AE312" s="167">
        <f t="shared" si="234"/>
        <v>5875</v>
      </c>
      <c r="AF312" s="167">
        <f t="shared" si="234"/>
        <v>0</v>
      </c>
      <c r="AG312" s="167">
        <f t="shared" si="234"/>
        <v>5875</v>
      </c>
      <c r="AH312" s="167">
        <f t="shared" si="234"/>
        <v>0</v>
      </c>
      <c r="AI312" s="167">
        <f t="shared" si="234"/>
        <v>5875</v>
      </c>
      <c r="AJ312" s="167">
        <f t="shared" si="234"/>
        <v>0</v>
      </c>
      <c r="AK312" s="167">
        <f t="shared" si="234"/>
        <v>5875</v>
      </c>
      <c r="AL312" s="167">
        <f t="shared" ref="AL312:AV313" si="235">AL313</f>
        <v>5875</v>
      </c>
      <c r="AM312" s="167">
        <f t="shared" si="235"/>
        <v>0</v>
      </c>
      <c r="AN312" s="167">
        <f t="shared" si="235"/>
        <v>5875</v>
      </c>
      <c r="AO312" s="167">
        <f t="shared" si="235"/>
        <v>0</v>
      </c>
      <c r="AP312" s="167">
        <f t="shared" si="235"/>
        <v>5875</v>
      </c>
      <c r="AQ312" s="167">
        <f t="shared" si="235"/>
        <v>0</v>
      </c>
      <c r="AR312" s="167">
        <f t="shared" si="235"/>
        <v>5875</v>
      </c>
      <c r="AS312" s="167">
        <f t="shared" si="235"/>
        <v>0</v>
      </c>
      <c r="AT312" s="167">
        <f t="shared" si="235"/>
        <v>5875</v>
      </c>
      <c r="AU312" s="167">
        <f t="shared" si="235"/>
        <v>0</v>
      </c>
      <c r="AV312" s="167">
        <f t="shared" si="235"/>
        <v>5875</v>
      </c>
      <c r="AW312" s="168"/>
    </row>
    <row r="313" spans="1:49" ht="31.5" outlineLevel="2" x14ac:dyDescent="0.2">
      <c r="A313" s="165" t="s">
        <v>35</v>
      </c>
      <c r="B313" s="165" t="s">
        <v>242</v>
      </c>
      <c r="C313" s="165" t="s">
        <v>170</v>
      </c>
      <c r="D313" s="165"/>
      <c r="E313" s="166" t="s">
        <v>171</v>
      </c>
      <c r="F313" s="167">
        <f t="shared" si="233"/>
        <v>7374.5</v>
      </c>
      <c r="G313" s="167">
        <f t="shared" si="233"/>
        <v>0</v>
      </c>
      <c r="H313" s="167">
        <f t="shared" si="233"/>
        <v>7374.5</v>
      </c>
      <c r="I313" s="167">
        <f t="shared" si="233"/>
        <v>0</v>
      </c>
      <c r="J313" s="167">
        <f t="shared" si="233"/>
        <v>9397.7464900000014</v>
      </c>
      <c r="K313" s="167">
        <f t="shared" si="233"/>
        <v>60.699640000000002</v>
      </c>
      <c r="L313" s="167">
        <f t="shared" si="233"/>
        <v>16832.94613</v>
      </c>
      <c r="M313" s="167">
        <f t="shared" si="233"/>
        <v>2052.7973200000001</v>
      </c>
      <c r="N313" s="167">
        <f t="shared" si="233"/>
        <v>18885.743450000002</v>
      </c>
      <c r="O313" s="167">
        <f t="shared" si="233"/>
        <v>0</v>
      </c>
      <c r="P313" s="167">
        <f t="shared" si="233"/>
        <v>0</v>
      </c>
      <c r="Q313" s="167">
        <f t="shared" si="233"/>
        <v>18885.743450000002</v>
      </c>
      <c r="R313" s="167">
        <f t="shared" si="233"/>
        <v>2000</v>
      </c>
      <c r="S313" s="167">
        <f t="shared" si="233"/>
        <v>20885.743450000002</v>
      </c>
      <c r="T313" s="167">
        <f t="shared" si="233"/>
        <v>0</v>
      </c>
      <c r="U313" s="167">
        <f t="shared" si="233"/>
        <v>0</v>
      </c>
      <c r="V313" s="167">
        <f t="shared" si="234"/>
        <v>0</v>
      </c>
      <c r="W313" s="167">
        <f t="shared" si="234"/>
        <v>0</v>
      </c>
      <c r="X313" s="167">
        <f t="shared" si="234"/>
        <v>20885.743450000002</v>
      </c>
      <c r="Y313" s="167">
        <f t="shared" si="234"/>
        <v>5875</v>
      </c>
      <c r="Z313" s="167">
        <f t="shared" si="234"/>
        <v>0</v>
      </c>
      <c r="AA313" s="167">
        <f t="shared" si="234"/>
        <v>5875</v>
      </c>
      <c r="AB313" s="167">
        <f t="shared" si="234"/>
        <v>0</v>
      </c>
      <c r="AC313" s="167">
        <f t="shared" si="234"/>
        <v>5875</v>
      </c>
      <c r="AD313" s="167">
        <f t="shared" si="234"/>
        <v>0</v>
      </c>
      <c r="AE313" s="167">
        <f t="shared" si="234"/>
        <v>5875</v>
      </c>
      <c r="AF313" s="167">
        <f t="shared" si="234"/>
        <v>0</v>
      </c>
      <c r="AG313" s="167">
        <f t="shared" si="234"/>
        <v>5875</v>
      </c>
      <c r="AH313" s="167">
        <f t="shared" si="234"/>
        <v>0</v>
      </c>
      <c r="AI313" s="167">
        <f t="shared" si="234"/>
        <v>5875</v>
      </c>
      <c r="AJ313" s="167">
        <f t="shared" si="234"/>
        <v>0</v>
      </c>
      <c r="AK313" s="167">
        <f t="shared" si="234"/>
        <v>5875</v>
      </c>
      <c r="AL313" s="167">
        <f t="shared" si="235"/>
        <v>5875</v>
      </c>
      <c r="AM313" s="167">
        <f t="shared" si="235"/>
        <v>0</v>
      </c>
      <c r="AN313" s="167">
        <f t="shared" si="235"/>
        <v>5875</v>
      </c>
      <c r="AO313" s="167">
        <f t="shared" si="235"/>
        <v>0</v>
      </c>
      <c r="AP313" s="167">
        <f t="shared" si="235"/>
        <v>5875</v>
      </c>
      <c r="AQ313" s="167">
        <f t="shared" si="235"/>
        <v>0</v>
      </c>
      <c r="AR313" s="167">
        <f t="shared" si="235"/>
        <v>5875</v>
      </c>
      <c r="AS313" s="167">
        <f t="shared" si="235"/>
        <v>0</v>
      </c>
      <c r="AT313" s="167">
        <f t="shared" si="235"/>
        <v>5875</v>
      </c>
      <c r="AU313" s="167">
        <f t="shared" si="235"/>
        <v>0</v>
      </c>
      <c r="AV313" s="167">
        <f t="shared" si="235"/>
        <v>5875</v>
      </c>
      <c r="AW313" s="168"/>
    </row>
    <row r="314" spans="1:49" ht="47.25" outlineLevel="3" x14ac:dyDescent="0.2">
      <c r="A314" s="165" t="s">
        <v>35</v>
      </c>
      <c r="B314" s="165" t="s">
        <v>242</v>
      </c>
      <c r="C314" s="165" t="s">
        <v>244</v>
      </c>
      <c r="D314" s="165"/>
      <c r="E314" s="166" t="s">
        <v>245</v>
      </c>
      <c r="F314" s="167">
        <f>F315+F324</f>
        <v>7374.5</v>
      </c>
      <c r="G314" s="167">
        <f>G315+G324</f>
        <v>0</v>
      </c>
      <c r="H314" s="167">
        <f>H315+H324</f>
        <v>7374.5</v>
      </c>
      <c r="I314" s="167">
        <f>I315+I324</f>
        <v>0</v>
      </c>
      <c r="J314" s="167">
        <f>J315+J324+J329</f>
        <v>9397.7464900000014</v>
      </c>
      <c r="K314" s="167">
        <f>K315+K324+K329</f>
        <v>60.699640000000002</v>
      </c>
      <c r="L314" s="167">
        <f>L315+L324+L329</f>
        <v>16832.94613</v>
      </c>
      <c r="M314" s="167">
        <f>M315+M324+M329</f>
        <v>2052.7973200000001</v>
      </c>
      <c r="N314" s="167">
        <f>N315+N324+N329</f>
        <v>18885.743450000002</v>
      </c>
      <c r="O314" s="167">
        <f>O315+O324</f>
        <v>0</v>
      </c>
      <c r="P314" s="167">
        <f t="shared" ref="P314:AE314" si="236">P315+P324+P329</f>
        <v>0</v>
      </c>
      <c r="Q314" s="167">
        <f t="shared" si="236"/>
        <v>18885.743450000002</v>
      </c>
      <c r="R314" s="167">
        <f t="shared" si="236"/>
        <v>2000</v>
      </c>
      <c r="S314" s="167">
        <f t="shared" si="236"/>
        <v>20885.743450000002</v>
      </c>
      <c r="T314" s="167">
        <f>T315+T324</f>
        <v>0</v>
      </c>
      <c r="U314" s="167">
        <f>U315+U324</f>
        <v>0</v>
      </c>
      <c r="V314" s="167">
        <f>V315+V324</f>
        <v>0</v>
      </c>
      <c r="W314" s="167">
        <f>W315+W324</f>
        <v>0</v>
      </c>
      <c r="X314" s="167">
        <f t="shared" ref="X314" si="237">X315+X324+X329</f>
        <v>20885.743450000002</v>
      </c>
      <c r="Y314" s="167">
        <f t="shared" si="236"/>
        <v>5875</v>
      </c>
      <c r="Z314" s="167">
        <f t="shared" si="236"/>
        <v>0</v>
      </c>
      <c r="AA314" s="167">
        <f t="shared" si="236"/>
        <v>5875</v>
      </c>
      <c r="AB314" s="167">
        <f t="shared" si="236"/>
        <v>0</v>
      </c>
      <c r="AC314" s="167">
        <f t="shared" si="236"/>
        <v>5875</v>
      </c>
      <c r="AD314" s="167">
        <f t="shared" si="236"/>
        <v>0</v>
      </c>
      <c r="AE314" s="167">
        <f t="shared" si="236"/>
        <v>5875</v>
      </c>
      <c r="AF314" s="167">
        <f>AF315+AF324</f>
        <v>0</v>
      </c>
      <c r="AG314" s="167">
        <f>AG315+AG324+AG329</f>
        <v>5875</v>
      </c>
      <c r="AH314" s="167">
        <f>AH315+AH324</f>
        <v>0</v>
      </c>
      <c r="AI314" s="167">
        <f t="shared" ref="AI314:AP314" si="238">AI315+AI324+AI329</f>
        <v>5875</v>
      </c>
      <c r="AJ314" s="167">
        <f>AJ315+AJ324</f>
        <v>0</v>
      </c>
      <c r="AK314" s="167">
        <f t="shared" ref="AK314" si="239">AK315+AK324+AK329</f>
        <v>5875</v>
      </c>
      <c r="AL314" s="167">
        <f t="shared" si="238"/>
        <v>5875</v>
      </c>
      <c r="AM314" s="167">
        <f t="shared" si="238"/>
        <v>0</v>
      </c>
      <c r="AN314" s="167">
        <f t="shared" si="238"/>
        <v>5875</v>
      </c>
      <c r="AO314" s="167">
        <f t="shared" si="238"/>
        <v>0</v>
      </c>
      <c r="AP314" s="167">
        <f t="shared" si="238"/>
        <v>5875</v>
      </c>
      <c r="AQ314" s="167">
        <f>AQ315+AQ324</f>
        <v>0</v>
      </c>
      <c r="AR314" s="167">
        <f>AR315+AR324+AR329</f>
        <v>5875</v>
      </c>
      <c r="AS314" s="167">
        <f>AS315+AS324</f>
        <v>0</v>
      </c>
      <c r="AT314" s="167">
        <f>AT315+AT324+AT329</f>
        <v>5875</v>
      </c>
      <c r="AU314" s="167">
        <f>AU315+AU324</f>
        <v>0</v>
      </c>
      <c r="AV314" s="167">
        <f t="shared" ref="AV314" si="240">AV315+AV324+AV329</f>
        <v>5875</v>
      </c>
      <c r="AW314" s="168"/>
    </row>
    <row r="315" spans="1:49" ht="47.25" outlineLevel="4" x14ac:dyDescent="0.2">
      <c r="A315" s="165" t="s">
        <v>35</v>
      </c>
      <c r="B315" s="165" t="s">
        <v>242</v>
      </c>
      <c r="C315" s="165" t="s">
        <v>246</v>
      </c>
      <c r="D315" s="165"/>
      <c r="E315" s="166" t="s">
        <v>247</v>
      </c>
      <c r="F315" s="167">
        <f>F316+F319</f>
        <v>5874.5</v>
      </c>
      <c r="G315" s="167">
        <f>G316+G319</f>
        <v>0</v>
      </c>
      <c r="H315" s="167">
        <f>H316+H319</f>
        <v>5874.5</v>
      </c>
      <c r="I315" s="167">
        <f t="shared" ref="I315:AV315" si="241">I316+I319+I322</f>
        <v>0</v>
      </c>
      <c r="J315" s="167">
        <f t="shared" si="241"/>
        <v>3675.80798</v>
      </c>
      <c r="K315" s="167">
        <f t="shared" si="241"/>
        <v>60.699640000000002</v>
      </c>
      <c r="L315" s="167">
        <f t="shared" si="241"/>
        <v>9611.0076200000003</v>
      </c>
      <c r="M315" s="183">
        <f t="shared" si="241"/>
        <v>-3.3360000000000001E-2</v>
      </c>
      <c r="N315" s="167">
        <f t="shared" si="241"/>
        <v>9610.9742600000009</v>
      </c>
      <c r="O315" s="167">
        <f t="shared" si="241"/>
        <v>0</v>
      </c>
      <c r="P315" s="167">
        <f t="shared" si="241"/>
        <v>0</v>
      </c>
      <c r="Q315" s="167">
        <f t="shared" si="241"/>
        <v>9610.9742600000009</v>
      </c>
      <c r="R315" s="167">
        <f t="shared" si="241"/>
        <v>2000</v>
      </c>
      <c r="S315" s="167">
        <f t="shared" si="241"/>
        <v>11610.974260000001</v>
      </c>
      <c r="T315" s="167">
        <f t="shared" si="241"/>
        <v>0</v>
      </c>
      <c r="U315" s="167">
        <f t="shared" si="241"/>
        <v>0</v>
      </c>
      <c r="V315" s="167">
        <f t="shared" si="241"/>
        <v>0</v>
      </c>
      <c r="W315" s="167">
        <f t="shared" si="241"/>
        <v>0</v>
      </c>
      <c r="X315" s="167">
        <f t="shared" si="241"/>
        <v>11610.974260000001</v>
      </c>
      <c r="Y315" s="167">
        <f t="shared" si="241"/>
        <v>5875</v>
      </c>
      <c r="Z315" s="167">
        <f t="shared" si="241"/>
        <v>0</v>
      </c>
      <c r="AA315" s="167">
        <f t="shared" si="241"/>
        <v>5875</v>
      </c>
      <c r="AB315" s="167">
        <f t="shared" si="241"/>
        <v>0</v>
      </c>
      <c r="AC315" s="167">
        <f t="shared" si="241"/>
        <v>5875</v>
      </c>
      <c r="AD315" s="167">
        <f t="shared" si="241"/>
        <v>0</v>
      </c>
      <c r="AE315" s="167">
        <f t="shared" si="241"/>
        <v>5875</v>
      </c>
      <c r="AF315" s="167">
        <f t="shared" si="241"/>
        <v>0</v>
      </c>
      <c r="AG315" s="167">
        <f t="shared" si="241"/>
        <v>5875</v>
      </c>
      <c r="AH315" s="167">
        <f t="shared" si="241"/>
        <v>0</v>
      </c>
      <c r="AI315" s="167">
        <f t="shared" si="241"/>
        <v>5875</v>
      </c>
      <c r="AJ315" s="167">
        <f t="shared" si="241"/>
        <v>0</v>
      </c>
      <c r="AK315" s="167">
        <f t="shared" si="241"/>
        <v>5875</v>
      </c>
      <c r="AL315" s="167">
        <f t="shared" si="241"/>
        <v>5875</v>
      </c>
      <c r="AM315" s="167">
        <f t="shared" si="241"/>
        <v>0</v>
      </c>
      <c r="AN315" s="167">
        <f t="shared" si="241"/>
        <v>5875</v>
      </c>
      <c r="AO315" s="167">
        <f t="shared" si="241"/>
        <v>0</v>
      </c>
      <c r="AP315" s="167">
        <f t="shared" si="241"/>
        <v>5875</v>
      </c>
      <c r="AQ315" s="167">
        <f t="shared" si="241"/>
        <v>0</v>
      </c>
      <c r="AR315" s="167">
        <f t="shared" si="241"/>
        <v>5875</v>
      </c>
      <c r="AS315" s="167">
        <f t="shared" si="241"/>
        <v>0</v>
      </c>
      <c r="AT315" s="167">
        <f t="shared" si="241"/>
        <v>5875</v>
      </c>
      <c r="AU315" s="167">
        <f t="shared" si="241"/>
        <v>0</v>
      </c>
      <c r="AV315" s="167">
        <f t="shared" si="241"/>
        <v>5875</v>
      </c>
      <c r="AW315" s="168"/>
    </row>
    <row r="316" spans="1:49" ht="63" outlineLevel="5" x14ac:dyDescent="0.2">
      <c r="A316" s="165" t="s">
        <v>35</v>
      </c>
      <c r="B316" s="165" t="s">
        <v>242</v>
      </c>
      <c r="C316" s="165" t="s">
        <v>248</v>
      </c>
      <c r="D316" s="165"/>
      <c r="E316" s="166" t="s">
        <v>249</v>
      </c>
      <c r="F316" s="167">
        <f>F318</f>
        <v>3874.5</v>
      </c>
      <c r="G316" s="167">
        <f>G318</f>
        <v>0</v>
      </c>
      <c r="H316" s="167">
        <f>H318</f>
        <v>3874.5</v>
      </c>
      <c r="I316" s="167">
        <f>I318</f>
        <v>0</v>
      </c>
      <c r="J316" s="167">
        <f>J318+J317</f>
        <v>302.43078000000003</v>
      </c>
      <c r="K316" s="167">
        <f>K318+K317</f>
        <v>0</v>
      </c>
      <c r="L316" s="167">
        <f>L318+L317</f>
        <v>4176.9307800000006</v>
      </c>
      <c r="M316" s="183">
        <f>M318+M317</f>
        <v>0</v>
      </c>
      <c r="N316" s="167">
        <f>N318+N317</f>
        <v>4176.9307800000006</v>
      </c>
      <c r="O316" s="167">
        <f>O318</f>
        <v>0</v>
      </c>
      <c r="P316" s="167">
        <f>P318+P317</f>
        <v>0</v>
      </c>
      <c r="Q316" s="167">
        <f>Q318+Q317</f>
        <v>4176.9307800000006</v>
      </c>
      <c r="R316" s="167">
        <f>R318+R317</f>
        <v>2000</v>
      </c>
      <c r="S316" s="167">
        <f>S318+S317</f>
        <v>6176.9307800000006</v>
      </c>
      <c r="T316" s="167">
        <f t="shared" ref="T316" si="242">T318+T317</f>
        <v>0</v>
      </c>
      <c r="U316" s="167">
        <f>U318+U317</f>
        <v>0</v>
      </c>
      <c r="V316" s="167">
        <f t="shared" ref="V316:X316" si="243">V318+V317</f>
        <v>0</v>
      </c>
      <c r="W316" s="167">
        <f>W318+W317</f>
        <v>0</v>
      </c>
      <c r="X316" s="167">
        <f t="shared" si="243"/>
        <v>6176.9307800000006</v>
      </c>
      <c r="Y316" s="167">
        <f>Y318</f>
        <v>3875</v>
      </c>
      <c r="Z316" s="167">
        <f>Z318</f>
        <v>0</v>
      </c>
      <c r="AA316" s="167">
        <f>AA318</f>
        <v>3875</v>
      </c>
      <c r="AB316" s="167">
        <f>AB318</f>
        <v>0</v>
      </c>
      <c r="AC316" s="167">
        <f>AC318</f>
        <v>3875</v>
      </c>
      <c r="AD316" s="167">
        <f>AD318+AD317</f>
        <v>0</v>
      </c>
      <c r="AE316" s="167">
        <f>AE318+AE317</f>
        <v>3875</v>
      </c>
      <c r="AF316" s="167">
        <f>AF318</f>
        <v>0</v>
      </c>
      <c r="AG316" s="167">
        <f>AG318+AG317</f>
        <v>3875</v>
      </c>
      <c r="AH316" s="167">
        <f>AH318</f>
        <v>0</v>
      </c>
      <c r="AI316" s="167">
        <f>AI318+AI317</f>
        <v>3875</v>
      </c>
      <c r="AJ316" s="167">
        <f>AJ318</f>
        <v>0</v>
      </c>
      <c r="AK316" s="167">
        <f>AK318+AK317</f>
        <v>3875</v>
      </c>
      <c r="AL316" s="167">
        <f t="shared" ref="AL316:AQ316" si="244">AL318</f>
        <v>3875</v>
      </c>
      <c r="AM316" s="167">
        <f t="shared" si="244"/>
        <v>0</v>
      </c>
      <c r="AN316" s="167">
        <f t="shared" si="244"/>
        <v>3875</v>
      </c>
      <c r="AO316" s="167">
        <f t="shared" si="244"/>
        <v>0</v>
      </c>
      <c r="AP316" s="167">
        <f t="shared" si="244"/>
        <v>3875</v>
      </c>
      <c r="AQ316" s="167">
        <f t="shared" si="244"/>
        <v>0</v>
      </c>
      <c r="AR316" s="167">
        <f>AR318+AR317</f>
        <v>3875</v>
      </c>
      <c r="AS316" s="167">
        <f>AS318</f>
        <v>0</v>
      </c>
      <c r="AT316" s="167">
        <f>AT318+AT317</f>
        <v>3875</v>
      </c>
      <c r="AU316" s="167">
        <f>AU318</f>
        <v>0</v>
      </c>
      <c r="AV316" s="167">
        <f>AV318+AV317</f>
        <v>3875</v>
      </c>
      <c r="AW316" s="168"/>
    </row>
    <row r="317" spans="1:49" ht="15.75" outlineLevel="5" x14ac:dyDescent="0.2">
      <c r="A317" s="170" t="s">
        <v>35</v>
      </c>
      <c r="B317" s="170" t="s">
        <v>242</v>
      </c>
      <c r="C317" s="170" t="s">
        <v>248</v>
      </c>
      <c r="D317" s="175" t="s">
        <v>11</v>
      </c>
      <c r="E317" s="188" t="s">
        <v>591</v>
      </c>
      <c r="F317" s="167"/>
      <c r="G317" s="167"/>
      <c r="H317" s="167"/>
      <c r="I317" s="167"/>
      <c r="J317" s="172">
        <f>104.17804+86.42412</f>
        <v>190.60216</v>
      </c>
      <c r="K317" s="172">
        <f>73+80</f>
        <v>153</v>
      </c>
      <c r="L317" s="172">
        <f>SUM(H317:K317)</f>
        <v>343.60216000000003</v>
      </c>
      <c r="M317" s="184"/>
      <c r="N317" s="172">
        <f>SUM(L317:M317)</f>
        <v>343.60216000000003</v>
      </c>
      <c r="O317" s="167"/>
      <c r="P317" s="172"/>
      <c r="Q317" s="172">
        <f>SUM(N317:P317)</f>
        <v>343.60216000000003</v>
      </c>
      <c r="R317" s="172"/>
      <c r="S317" s="172">
        <f>SUM(Q317:R317)</f>
        <v>343.60216000000003</v>
      </c>
      <c r="T317" s="172"/>
      <c r="U317" s="167"/>
      <c r="V317" s="172">
        <v>1374.5</v>
      </c>
      <c r="W317" s="167"/>
      <c r="X317" s="172">
        <f>SUM(S317:W317)</f>
        <v>1718.1021599999999</v>
      </c>
      <c r="Y317" s="167"/>
      <c r="Z317" s="167"/>
      <c r="AA317" s="167"/>
      <c r="AB317" s="167"/>
      <c r="AC317" s="167"/>
      <c r="AD317" s="172"/>
      <c r="AE317" s="172">
        <f>SUM(AC317:AD317)</f>
        <v>0</v>
      </c>
      <c r="AF317" s="167"/>
      <c r="AG317" s="172">
        <f>SUM(AE317:AF317)</f>
        <v>0</v>
      </c>
      <c r="AH317" s="167"/>
      <c r="AI317" s="172">
        <f>SUM(AG317:AH317)</f>
        <v>0</v>
      </c>
      <c r="AJ317" s="167"/>
      <c r="AK317" s="172">
        <f>SUM(AI317:AJ317)</f>
        <v>0</v>
      </c>
      <c r="AL317" s="167"/>
      <c r="AM317" s="167"/>
      <c r="AN317" s="167"/>
      <c r="AO317" s="167"/>
      <c r="AP317" s="167"/>
      <c r="AQ317" s="167"/>
      <c r="AR317" s="172">
        <f>SUM(AP317:AQ317)</f>
        <v>0</v>
      </c>
      <c r="AS317" s="167"/>
      <c r="AT317" s="172">
        <f>SUM(AR317:AS317)</f>
        <v>0</v>
      </c>
      <c r="AU317" s="167"/>
      <c r="AV317" s="172">
        <f>SUM(AT317:AU317)</f>
        <v>0</v>
      </c>
      <c r="AW317" s="168"/>
    </row>
    <row r="318" spans="1:49" ht="15.75" outlineLevel="7" x14ac:dyDescent="0.2">
      <c r="A318" s="170" t="s">
        <v>35</v>
      </c>
      <c r="B318" s="170" t="s">
        <v>242</v>
      </c>
      <c r="C318" s="170" t="s">
        <v>248</v>
      </c>
      <c r="D318" s="170" t="s">
        <v>27</v>
      </c>
      <c r="E318" s="171" t="s">
        <v>28</v>
      </c>
      <c r="F318" s="172">
        <v>3874.5</v>
      </c>
      <c r="G318" s="172"/>
      <c r="H318" s="172">
        <f>SUM(F318:G318)</f>
        <v>3874.5</v>
      </c>
      <c r="I318" s="172"/>
      <c r="J318" s="172">
        <f>46.16767+23.00301+42.65794</f>
        <v>111.82862</v>
      </c>
      <c r="K318" s="172">
        <f>-73-80</f>
        <v>-153</v>
      </c>
      <c r="L318" s="172">
        <f>SUM(H318:K318)</f>
        <v>3833.3286200000002</v>
      </c>
      <c r="M318" s="184"/>
      <c r="N318" s="172">
        <f>SUM(L318:M318)</f>
        <v>3833.3286200000002</v>
      </c>
      <c r="O318" s="172"/>
      <c r="P318" s="172"/>
      <c r="Q318" s="172">
        <f>SUM(N318:P318)</f>
        <v>3833.3286200000002</v>
      </c>
      <c r="R318" s="172">
        <v>2000</v>
      </c>
      <c r="S318" s="172">
        <f>SUM(Q318:R318)</f>
        <v>5833.3286200000002</v>
      </c>
      <c r="T318" s="172"/>
      <c r="U318" s="172"/>
      <c r="V318" s="172">
        <v>-1374.5</v>
      </c>
      <c r="W318" s="172"/>
      <c r="X318" s="172">
        <f>SUM(S318:W318)</f>
        <v>4458.8286200000002</v>
      </c>
      <c r="Y318" s="172">
        <v>3875</v>
      </c>
      <c r="Z318" s="172"/>
      <c r="AA318" s="172">
        <f>SUM(Y318:Z318)</f>
        <v>3875</v>
      </c>
      <c r="AB318" s="172"/>
      <c r="AC318" s="172">
        <f>SUM(AA318:AB318)</f>
        <v>3875</v>
      </c>
      <c r="AD318" s="172"/>
      <c r="AE318" s="172">
        <f>SUM(AC318:AD318)</f>
        <v>3875</v>
      </c>
      <c r="AF318" s="172"/>
      <c r="AG318" s="172">
        <f>SUM(AE318:AF318)</f>
        <v>3875</v>
      </c>
      <c r="AH318" s="172"/>
      <c r="AI318" s="172">
        <f>SUM(AG318:AH318)</f>
        <v>3875</v>
      </c>
      <c r="AJ318" s="172"/>
      <c r="AK318" s="172">
        <f>SUM(AI318:AJ318)</f>
        <v>3875</v>
      </c>
      <c r="AL318" s="172">
        <v>3875</v>
      </c>
      <c r="AM318" s="172"/>
      <c r="AN318" s="172">
        <f>SUM(AL318:AM318)</f>
        <v>3875</v>
      </c>
      <c r="AO318" s="172"/>
      <c r="AP318" s="172">
        <f>SUM(AN318:AO318)</f>
        <v>3875</v>
      </c>
      <c r="AQ318" s="172"/>
      <c r="AR318" s="172">
        <f>SUM(AP318:AQ318)</f>
        <v>3875</v>
      </c>
      <c r="AS318" s="172"/>
      <c r="AT318" s="172">
        <f>SUM(AR318:AS318)</f>
        <v>3875</v>
      </c>
      <c r="AU318" s="172"/>
      <c r="AV318" s="172">
        <f>SUM(AT318:AU318)</f>
        <v>3875</v>
      </c>
      <c r="AW318" s="168"/>
    </row>
    <row r="319" spans="1:49" ht="31.5" outlineLevel="5" x14ac:dyDescent="0.2">
      <c r="A319" s="165" t="s">
        <v>35</v>
      </c>
      <c r="B319" s="165" t="s">
        <v>242</v>
      </c>
      <c r="C319" s="165" t="s">
        <v>250</v>
      </c>
      <c r="D319" s="165"/>
      <c r="E319" s="166" t="s">
        <v>251</v>
      </c>
      <c r="F319" s="167">
        <f>F321</f>
        <v>2000</v>
      </c>
      <c r="G319" s="167">
        <f>G321</f>
        <v>0</v>
      </c>
      <c r="H319" s="167">
        <f>H321</f>
        <v>2000</v>
      </c>
      <c r="I319" s="167">
        <f>I321</f>
        <v>0</v>
      </c>
      <c r="J319" s="167">
        <f>J321+J320</f>
        <v>1.70686</v>
      </c>
      <c r="K319" s="167">
        <f>K321+K320</f>
        <v>60.699640000000002</v>
      </c>
      <c r="L319" s="167">
        <f>L321+L320</f>
        <v>2062.4064999999996</v>
      </c>
      <c r="M319" s="183">
        <f>M321+M320</f>
        <v>-3.3360000000000001E-2</v>
      </c>
      <c r="N319" s="167">
        <f>N321+N320</f>
        <v>2062.3731399999997</v>
      </c>
      <c r="O319" s="167">
        <f>O321</f>
        <v>0</v>
      </c>
      <c r="P319" s="167">
        <f>P321+P320</f>
        <v>0</v>
      </c>
      <c r="Q319" s="167">
        <f>Q321+Q320</f>
        <v>2062.3731399999997</v>
      </c>
      <c r="R319" s="167">
        <f>R321+R320</f>
        <v>0</v>
      </c>
      <c r="S319" s="167">
        <f>S321+S320</f>
        <v>2062.3731399999997</v>
      </c>
      <c r="T319" s="167">
        <f t="shared" ref="T319" si="245">T321+T320</f>
        <v>0</v>
      </c>
      <c r="U319" s="167">
        <f>U321+U320</f>
        <v>0</v>
      </c>
      <c r="V319" s="167">
        <f t="shared" ref="V319:AV319" si="246">V321+V320</f>
        <v>0</v>
      </c>
      <c r="W319" s="167">
        <f>W321+W320</f>
        <v>0</v>
      </c>
      <c r="X319" s="167">
        <f t="shared" si="246"/>
        <v>2062.3731399999997</v>
      </c>
      <c r="Y319" s="167">
        <f t="shared" si="246"/>
        <v>2000</v>
      </c>
      <c r="Z319" s="167">
        <f t="shared" si="246"/>
        <v>0</v>
      </c>
      <c r="AA319" s="167">
        <f t="shared" si="246"/>
        <v>2000</v>
      </c>
      <c r="AB319" s="167">
        <f t="shared" si="246"/>
        <v>0</v>
      </c>
      <c r="AC319" s="167">
        <f t="shared" si="246"/>
        <v>2000</v>
      </c>
      <c r="AD319" s="167">
        <f t="shared" si="246"/>
        <v>0</v>
      </c>
      <c r="AE319" s="167">
        <f t="shared" si="246"/>
        <v>2000</v>
      </c>
      <c r="AF319" s="167">
        <f t="shared" si="246"/>
        <v>0</v>
      </c>
      <c r="AG319" s="167">
        <f t="shared" si="246"/>
        <v>2000</v>
      </c>
      <c r="AH319" s="167">
        <f t="shared" si="246"/>
        <v>0</v>
      </c>
      <c r="AI319" s="167">
        <f t="shared" si="246"/>
        <v>2000</v>
      </c>
      <c r="AJ319" s="167">
        <f t="shared" si="246"/>
        <v>0</v>
      </c>
      <c r="AK319" s="167">
        <f t="shared" si="246"/>
        <v>2000</v>
      </c>
      <c r="AL319" s="167">
        <f t="shared" si="246"/>
        <v>2000</v>
      </c>
      <c r="AM319" s="167">
        <f t="shared" si="246"/>
        <v>0</v>
      </c>
      <c r="AN319" s="167">
        <f t="shared" si="246"/>
        <v>2000</v>
      </c>
      <c r="AO319" s="167">
        <f t="shared" si="246"/>
        <v>0</v>
      </c>
      <c r="AP319" s="167">
        <f t="shared" si="246"/>
        <v>2000</v>
      </c>
      <c r="AQ319" s="167">
        <f t="shared" si="246"/>
        <v>0</v>
      </c>
      <c r="AR319" s="167">
        <f t="shared" si="246"/>
        <v>2000</v>
      </c>
      <c r="AS319" s="167">
        <f t="shared" si="246"/>
        <v>0</v>
      </c>
      <c r="AT319" s="167">
        <f t="shared" si="246"/>
        <v>2000</v>
      </c>
      <c r="AU319" s="167">
        <f t="shared" si="246"/>
        <v>0</v>
      </c>
      <c r="AV319" s="167">
        <f t="shared" si="246"/>
        <v>2000</v>
      </c>
      <c r="AW319" s="168"/>
    </row>
    <row r="320" spans="1:49" ht="15.75" outlineLevel="5" x14ac:dyDescent="0.2">
      <c r="A320" s="170" t="s">
        <v>35</v>
      </c>
      <c r="B320" s="170" t="s">
        <v>242</v>
      </c>
      <c r="C320" s="170" t="s">
        <v>250</v>
      </c>
      <c r="D320" s="175" t="s">
        <v>11</v>
      </c>
      <c r="E320" s="188" t="s">
        <v>591</v>
      </c>
      <c r="F320" s="172"/>
      <c r="G320" s="172"/>
      <c r="H320" s="172"/>
      <c r="I320" s="172"/>
      <c r="J320" s="172">
        <v>1.70686</v>
      </c>
      <c r="K320" s="172"/>
      <c r="L320" s="172">
        <f>SUM(H320:K320)</f>
        <v>1.70686</v>
      </c>
      <c r="M320" s="172"/>
      <c r="N320" s="172">
        <f>SUM(L320:M320)</f>
        <v>1.70686</v>
      </c>
      <c r="O320" s="172"/>
      <c r="P320" s="172"/>
      <c r="Q320" s="172">
        <f>SUM(N320:P320)</f>
        <v>1.70686</v>
      </c>
      <c r="R320" s="172"/>
      <c r="S320" s="172">
        <f>SUM(Q320:R320)</f>
        <v>1.70686</v>
      </c>
      <c r="T320" s="172"/>
      <c r="U320" s="172"/>
      <c r="V320" s="172">
        <v>60.7</v>
      </c>
      <c r="W320" s="172"/>
      <c r="X320" s="172">
        <f>SUM(S320:W320)</f>
        <v>62.406860000000002</v>
      </c>
      <c r="Y320" s="172"/>
      <c r="Z320" s="172"/>
      <c r="AA320" s="172"/>
      <c r="AB320" s="172"/>
      <c r="AC320" s="172"/>
      <c r="AD320" s="172"/>
      <c r="AE320" s="172">
        <f>SUM(AC320:AD320)</f>
        <v>0</v>
      </c>
      <c r="AF320" s="172"/>
      <c r="AG320" s="172">
        <f>SUM(AE320:AF320)</f>
        <v>0</v>
      </c>
      <c r="AH320" s="172"/>
      <c r="AI320" s="172">
        <f>SUM(AG320:AH320)</f>
        <v>0</v>
      </c>
      <c r="AJ320" s="172"/>
      <c r="AK320" s="172">
        <f>SUM(AI320:AJ320)</f>
        <v>0</v>
      </c>
      <c r="AL320" s="172"/>
      <c r="AM320" s="172"/>
      <c r="AN320" s="172"/>
      <c r="AO320" s="172"/>
      <c r="AP320" s="172"/>
      <c r="AQ320" s="172"/>
      <c r="AR320" s="172">
        <f>SUM(AP320:AQ320)</f>
        <v>0</v>
      </c>
      <c r="AS320" s="172"/>
      <c r="AT320" s="172">
        <f>SUM(AR320:AS320)</f>
        <v>0</v>
      </c>
      <c r="AU320" s="172"/>
      <c r="AV320" s="172">
        <f>SUM(AT320:AU320)</f>
        <v>0</v>
      </c>
      <c r="AW320" s="168"/>
    </row>
    <row r="321" spans="1:49" ht="31.5" outlineLevel="7" x14ac:dyDescent="0.2">
      <c r="A321" s="170" t="s">
        <v>35</v>
      </c>
      <c r="B321" s="170" t="s">
        <v>242</v>
      </c>
      <c r="C321" s="170" t="s">
        <v>250</v>
      </c>
      <c r="D321" s="170" t="s">
        <v>92</v>
      </c>
      <c r="E321" s="171" t="s">
        <v>93</v>
      </c>
      <c r="F321" s="172">
        <v>2000</v>
      </c>
      <c r="G321" s="172"/>
      <c r="H321" s="172">
        <f>SUM(F321:G321)</f>
        <v>2000</v>
      </c>
      <c r="I321" s="172"/>
      <c r="J321" s="172"/>
      <c r="K321" s="172">
        <v>60.699640000000002</v>
      </c>
      <c r="L321" s="172">
        <f>SUM(H321:K321)</f>
        <v>2060.6996399999998</v>
      </c>
      <c r="M321" s="184">
        <v>-3.3360000000000001E-2</v>
      </c>
      <c r="N321" s="172">
        <f>SUM(L321:M321)</f>
        <v>2060.6662799999999</v>
      </c>
      <c r="O321" s="172"/>
      <c r="P321" s="172"/>
      <c r="Q321" s="172">
        <f>SUM(N321:P321)</f>
        <v>2060.6662799999999</v>
      </c>
      <c r="R321" s="172"/>
      <c r="S321" s="172">
        <f>SUM(Q321:R321)</f>
        <v>2060.6662799999999</v>
      </c>
      <c r="T321" s="172"/>
      <c r="U321" s="172"/>
      <c r="V321" s="172">
        <v>-60.7</v>
      </c>
      <c r="W321" s="172"/>
      <c r="X321" s="172">
        <f>SUM(S321:W321)</f>
        <v>1999.9662799999999</v>
      </c>
      <c r="Y321" s="172">
        <v>2000</v>
      </c>
      <c r="Z321" s="172"/>
      <c r="AA321" s="172">
        <f>SUM(Y321:Z321)</f>
        <v>2000</v>
      </c>
      <c r="AB321" s="172"/>
      <c r="AC321" s="172">
        <f>SUM(AA321:AB321)</f>
        <v>2000</v>
      </c>
      <c r="AD321" s="172"/>
      <c r="AE321" s="172">
        <f>SUM(AC321:AD321)</f>
        <v>2000</v>
      </c>
      <c r="AF321" s="172"/>
      <c r="AG321" s="172">
        <f>SUM(AE321:AF321)</f>
        <v>2000</v>
      </c>
      <c r="AH321" s="172"/>
      <c r="AI321" s="172">
        <f>SUM(AG321:AH321)</f>
        <v>2000</v>
      </c>
      <c r="AJ321" s="172"/>
      <c r="AK321" s="172">
        <f>SUM(AI321:AJ321)</f>
        <v>2000</v>
      </c>
      <c r="AL321" s="172">
        <v>2000</v>
      </c>
      <c r="AM321" s="172"/>
      <c r="AN321" s="172">
        <f>SUM(AL321:AM321)</f>
        <v>2000</v>
      </c>
      <c r="AO321" s="172"/>
      <c r="AP321" s="172">
        <f>SUM(AN321:AO321)</f>
        <v>2000</v>
      </c>
      <c r="AQ321" s="172"/>
      <c r="AR321" s="172">
        <f>SUM(AP321:AQ321)</f>
        <v>2000</v>
      </c>
      <c r="AS321" s="172"/>
      <c r="AT321" s="172">
        <f>SUM(AR321:AS321)</f>
        <v>2000</v>
      </c>
      <c r="AU321" s="172"/>
      <c r="AV321" s="172">
        <f>SUM(AT321:AU321)</f>
        <v>2000</v>
      </c>
      <c r="AW321" s="168"/>
    </row>
    <row r="322" spans="1:49" ht="31.5" hidden="1" outlineLevel="7" x14ac:dyDescent="0.2">
      <c r="A322" s="165" t="s">
        <v>35</v>
      </c>
      <c r="B322" s="165" t="s">
        <v>242</v>
      </c>
      <c r="C322" s="173" t="s">
        <v>679</v>
      </c>
      <c r="D322" s="173"/>
      <c r="E322" s="185" t="s">
        <v>809</v>
      </c>
      <c r="F322" s="172"/>
      <c r="G322" s="172"/>
      <c r="H322" s="172"/>
      <c r="I322" s="167">
        <f t="shared" ref="I322:X322" si="247">I323</f>
        <v>0</v>
      </c>
      <c r="J322" s="167">
        <f t="shared" si="247"/>
        <v>3371.6703400000001</v>
      </c>
      <c r="K322" s="167">
        <f t="shared" si="247"/>
        <v>0</v>
      </c>
      <c r="L322" s="167">
        <f t="shared" si="247"/>
        <v>3371.6703400000001</v>
      </c>
      <c r="M322" s="167">
        <f t="shared" si="247"/>
        <v>0</v>
      </c>
      <c r="N322" s="167">
        <f t="shared" si="247"/>
        <v>3371.6703400000001</v>
      </c>
      <c r="O322" s="167">
        <f t="shared" si="247"/>
        <v>0</v>
      </c>
      <c r="P322" s="167">
        <f t="shared" si="247"/>
        <v>0</v>
      </c>
      <c r="Q322" s="167">
        <f t="shared" si="247"/>
        <v>3371.6703400000001</v>
      </c>
      <c r="R322" s="167">
        <f t="shared" si="247"/>
        <v>0</v>
      </c>
      <c r="S322" s="167">
        <f t="shared" si="247"/>
        <v>3371.6703400000001</v>
      </c>
      <c r="T322" s="167">
        <f t="shared" si="247"/>
        <v>0</v>
      </c>
      <c r="U322" s="167">
        <f t="shared" si="247"/>
        <v>0</v>
      </c>
      <c r="V322" s="167">
        <f t="shared" si="247"/>
        <v>0</v>
      </c>
      <c r="W322" s="167">
        <f t="shared" si="247"/>
        <v>0</v>
      </c>
      <c r="X322" s="167">
        <f t="shared" si="247"/>
        <v>3371.6703400000001</v>
      </c>
      <c r="Y322" s="172"/>
      <c r="Z322" s="172"/>
      <c r="AA322" s="172"/>
      <c r="AB322" s="172"/>
      <c r="AC322" s="172"/>
      <c r="AD322" s="167">
        <f t="shared" ref="AD322:AK322" si="248">AD323</f>
        <v>0</v>
      </c>
      <c r="AE322" s="167">
        <f t="shared" si="248"/>
        <v>0</v>
      </c>
      <c r="AF322" s="167">
        <f t="shared" si="248"/>
        <v>0</v>
      </c>
      <c r="AG322" s="167">
        <f t="shared" si="248"/>
        <v>0</v>
      </c>
      <c r="AH322" s="167">
        <f t="shared" si="248"/>
        <v>0</v>
      </c>
      <c r="AI322" s="167">
        <f t="shared" si="248"/>
        <v>0</v>
      </c>
      <c r="AJ322" s="167">
        <f t="shared" si="248"/>
        <v>0</v>
      </c>
      <c r="AK322" s="167">
        <f t="shared" si="248"/>
        <v>0</v>
      </c>
      <c r="AL322" s="172"/>
      <c r="AM322" s="172"/>
      <c r="AN322" s="172"/>
      <c r="AO322" s="172"/>
      <c r="AP322" s="172"/>
      <c r="AQ322" s="167">
        <f>AQ323</f>
        <v>0</v>
      </c>
      <c r="AR322" s="167">
        <f>AR323</f>
        <v>0</v>
      </c>
      <c r="AS322" s="167">
        <f>AS323</f>
        <v>0</v>
      </c>
      <c r="AT322" s="167">
        <f>AT323</f>
        <v>0</v>
      </c>
      <c r="AU322" s="167">
        <f t="shared" ref="AU322:AV322" si="249">AU323</f>
        <v>0</v>
      </c>
      <c r="AV322" s="167">
        <f t="shared" si="249"/>
        <v>0</v>
      </c>
      <c r="AW322" s="168"/>
    </row>
    <row r="323" spans="1:49" ht="31.5" hidden="1" outlineLevel="7" x14ac:dyDescent="0.2">
      <c r="A323" s="170" t="s">
        <v>35</v>
      </c>
      <c r="B323" s="170" t="s">
        <v>242</v>
      </c>
      <c r="C323" s="175" t="s">
        <v>679</v>
      </c>
      <c r="D323" s="175" t="s">
        <v>92</v>
      </c>
      <c r="E323" s="176" t="s">
        <v>584</v>
      </c>
      <c r="F323" s="172"/>
      <c r="G323" s="172"/>
      <c r="H323" s="172"/>
      <c r="I323" s="172"/>
      <c r="J323" s="172">
        <v>3371.6703400000001</v>
      </c>
      <c r="K323" s="172"/>
      <c r="L323" s="172">
        <f>SUM(H323:K323)</f>
        <v>3371.6703400000001</v>
      </c>
      <c r="M323" s="172"/>
      <c r="N323" s="172">
        <f>SUM(L323:M323)</f>
        <v>3371.6703400000001</v>
      </c>
      <c r="O323" s="172"/>
      <c r="P323" s="172"/>
      <c r="Q323" s="172">
        <f>SUM(N323:P323)</f>
        <v>3371.6703400000001</v>
      </c>
      <c r="R323" s="172"/>
      <c r="S323" s="172">
        <f>SUM(Q323:R323)</f>
        <v>3371.6703400000001</v>
      </c>
      <c r="T323" s="172"/>
      <c r="U323" s="172"/>
      <c r="V323" s="172"/>
      <c r="W323" s="172"/>
      <c r="X323" s="172">
        <f>SUM(S323:W323)</f>
        <v>3371.6703400000001</v>
      </c>
      <c r="Y323" s="172"/>
      <c r="Z323" s="172"/>
      <c r="AA323" s="172"/>
      <c r="AB323" s="172"/>
      <c r="AC323" s="172"/>
      <c r="AD323" s="172"/>
      <c r="AE323" s="172">
        <f>SUM(AC323:AD323)</f>
        <v>0</v>
      </c>
      <c r="AF323" s="172"/>
      <c r="AG323" s="172">
        <f>SUM(AE323:AF323)</f>
        <v>0</v>
      </c>
      <c r="AH323" s="172"/>
      <c r="AI323" s="172">
        <f>SUM(AG323:AH323)</f>
        <v>0</v>
      </c>
      <c r="AJ323" s="172"/>
      <c r="AK323" s="172">
        <f>SUM(AI323:AJ323)</f>
        <v>0</v>
      </c>
      <c r="AL323" s="172"/>
      <c r="AM323" s="172"/>
      <c r="AN323" s="172"/>
      <c r="AO323" s="172"/>
      <c r="AP323" s="172"/>
      <c r="AQ323" s="172"/>
      <c r="AR323" s="172">
        <f>SUM(AP323:AQ323)</f>
        <v>0</v>
      </c>
      <c r="AS323" s="172"/>
      <c r="AT323" s="172">
        <f>SUM(AR323:AS323)</f>
        <v>0</v>
      </c>
      <c r="AU323" s="172"/>
      <c r="AV323" s="172">
        <f>SUM(AT323:AU323)</f>
        <v>0</v>
      </c>
      <c r="AW323" s="168"/>
    </row>
    <row r="324" spans="1:49" ht="31.5" hidden="1" outlineLevel="7" x14ac:dyDescent="0.2">
      <c r="A324" s="165" t="s">
        <v>35</v>
      </c>
      <c r="B324" s="165" t="s">
        <v>242</v>
      </c>
      <c r="C324" s="173" t="s">
        <v>592</v>
      </c>
      <c r="D324" s="170"/>
      <c r="E324" s="189" t="s">
        <v>589</v>
      </c>
      <c r="F324" s="167">
        <f t="shared" ref="F324:Z324" si="250">F325</f>
        <v>1500</v>
      </c>
      <c r="G324" s="167">
        <f t="shared" si="250"/>
        <v>0</v>
      </c>
      <c r="H324" s="167">
        <f t="shared" si="250"/>
        <v>1500</v>
      </c>
      <c r="I324" s="167">
        <f t="shared" si="250"/>
        <v>0</v>
      </c>
      <c r="J324" s="167">
        <f t="shared" si="250"/>
        <v>2888.9335099999998</v>
      </c>
      <c r="K324" s="167">
        <f t="shared" si="250"/>
        <v>0</v>
      </c>
      <c r="L324" s="167">
        <f t="shared" si="250"/>
        <v>4388.9335099999998</v>
      </c>
      <c r="M324" s="167">
        <f t="shared" si="250"/>
        <v>2052.83068</v>
      </c>
      <c r="N324" s="167">
        <f t="shared" si="250"/>
        <v>6441.7641899999999</v>
      </c>
      <c r="O324" s="167">
        <f t="shared" si="250"/>
        <v>0</v>
      </c>
      <c r="P324" s="167">
        <f t="shared" si="250"/>
        <v>0</v>
      </c>
      <c r="Q324" s="167">
        <f t="shared" si="250"/>
        <v>6441.7641899999999</v>
      </c>
      <c r="R324" s="167">
        <f t="shared" si="250"/>
        <v>0</v>
      </c>
      <c r="S324" s="167">
        <f t="shared" si="250"/>
        <v>6441.7641899999999</v>
      </c>
      <c r="T324" s="167">
        <f t="shared" si="250"/>
        <v>0</v>
      </c>
      <c r="U324" s="167">
        <f t="shared" si="250"/>
        <v>0</v>
      </c>
      <c r="V324" s="167">
        <f t="shared" si="250"/>
        <v>0</v>
      </c>
      <c r="W324" s="167">
        <f t="shared" si="250"/>
        <v>0</v>
      </c>
      <c r="X324" s="167">
        <f t="shared" si="250"/>
        <v>6441.7641899999999</v>
      </c>
      <c r="Y324" s="167">
        <f t="shared" si="250"/>
        <v>0</v>
      </c>
      <c r="Z324" s="167">
        <f t="shared" si="250"/>
        <v>0</v>
      </c>
      <c r="AA324" s="167"/>
      <c r="AB324" s="167">
        <f>AB325</f>
        <v>0</v>
      </c>
      <c r="AC324" s="167"/>
      <c r="AD324" s="167">
        <f t="shared" ref="AD324:AM324" si="251">AD325</f>
        <v>0</v>
      </c>
      <c r="AE324" s="167">
        <f t="shared" si="251"/>
        <v>0</v>
      </c>
      <c r="AF324" s="167">
        <f t="shared" si="251"/>
        <v>0</v>
      </c>
      <c r="AG324" s="167">
        <f t="shared" si="251"/>
        <v>0</v>
      </c>
      <c r="AH324" s="167">
        <f t="shared" si="251"/>
        <v>0</v>
      </c>
      <c r="AI324" s="167">
        <f t="shared" si="251"/>
        <v>0</v>
      </c>
      <c r="AJ324" s="167">
        <f t="shared" si="251"/>
        <v>0</v>
      </c>
      <c r="AK324" s="167">
        <f t="shared" si="251"/>
        <v>0</v>
      </c>
      <c r="AL324" s="167">
        <f t="shared" si="251"/>
        <v>0</v>
      </c>
      <c r="AM324" s="167">
        <f t="shared" si="251"/>
        <v>0</v>
      </c>
      <c r="AN324" s="167"/>
      <c r="AO324" s="167">
        <f>AO325</f>
        <v>0</v>
      </c>
      <c r="AP324" s="167"/>
      <c r="AQ324" s="167">
        <f>AQ325</f>
        <v>0</v>
      </c>
      <c r="AR324" s="167">
        <f>AR325</f>
        <v>0</v>
      </c>
      <c r="AS324" s="167">
        <f>AS325</f>
        <v>0</v>
      </c>
      <c r="AT324" s="167">
        <f>AT325</f>
        <v>0</v>
      </c>
      <c r="AU324" s="167">
        <f t="shared" ref="AU324:AV324" si="252">AU325</f>
        <v>0</v>
      </c>
      <c r="AV324" s="167">
        <f t="shared" si="252"/>
        <v>0</v>
      </c>
      <c r="AW324" s="168"/>
    </row>
    <row r="325" spans="1:49" s="164" customFormat="1" ht="31.5" hidden="1" outlineLevel="7" x14ac:dyDescent="0.2">
      <c r="A325" s="165" t="s">
        <v>35</v>
      </c>
      <c r="B325" s="165" t="s">
        <v>242</v>
      </c>
      <c r="C325" s="173" t="s">
        <v>593</v>
      </c>
      <c r="D325" s="173"/>
      <c r="E325" s="189" t="s">
        <v>590</v>
      </c>
      <c r="F325" s="167">
        <f>F326</f>
        <v>1500</v>
      </c>
      <c r="G325" s="167">
        <f>G326</f>
        <v>0</v>
      </c>
      <c r="H325" s="167">
        <f>H326</f>
        <v>1500</v>
      </c>
      <c r="I325" s="167">
        <f>I326</f>
        <v>0</v>
      </c>
      <c r="J325" s="167">
        <f>J326+J328</f>
        <v>2888.9335099999998</v>
      </c>
      <c r="K325" s="167">
        <f>K326+K328</f>
        <v>0</v>
      </c>
      <c r="L325" s="167">
        <f>L326+L328</f>
        <v>4388.9335099999998</v>
      </c>
      <c r="M325" s="167">
        <f t="shared" ref="M325:AK325" si="253">M326+M328+M327</f>
        <v>2052.83068</v>
      </c>
      <c r="N325" s="167">
        <f t="shared" si="253"/>
        <v>6441.7641899999999</v>
      </c>
      <c r="O325" s="167">
        <f t="shared" si="253"/>
        <v>0</v>
      </c>
      <c r="P325" s="167">
        <f t="shared" si="253"/>
        <v>0</v>
      </c>
      <c r="Q325" s="167">
        <f t="shared" si="253"/>
        <v>6441.7641899999999</v>
      </c>
      <c r="R325" s="167">
        <f t="shared" si="253"/>
        <v>0</v>
      </c>
      <c r="S325" s="167">
        <f t="shared" si="253"/>
        <v>6441.7641899999999</v>
      </c>
      <c r="T325" s="167">
        <f t="shared" si="253"/>
        <v>0</v>
      </c>
      <c r="U325" s="167">
        <f t="shared" si="253"/>
        <v>0</v>
      </c>
      <c r="V325" s="167">
        <f t="shared" si="253"/>
        <v>0</v>
      </c>
      <c r="W325" s="167">
        <f t="shared" si="253"/>
        <v>0</v>
      </c>
      <c r="X325" s="167">
        <f t="shared" si="253"/>
        <v>6441.7641899999999</v>
      </c>
      <c r="Y325" s="167">
        <f t="shared" si="253"/>
        <v>0</v>
      </c>
      <c r="Z325" s="167">
        <f t="shared" si="253"/>
        <v>0</v>
      </c>
      <c r="AA325" s="167">
        <f t="shared" si="253"/>
        <v>0</v>
      </c>
      <c r="AB325" s="167">
        <f t="shared" si="253"/>
        <v>0</v>
      </c>
      <c r="AC325" s="167">
        <f t="shared" si="253"/>
        <v>0</v>
      </c>
      <c r="AD325" s="167">
        <f t="shared" si="253"/>
        <v>0</v>
      </c>
      <c r="AE325" s="167">
        <f t="shared" si="253"/>
        <v>0</v>
      </c>
      <c r="AF325" s="167">
        <f t="shared" si="253"/>
        <v>0</v>
      </c>
      <c r="AG325" s="167">
        <f t="shared" si="253"/>
        <v>0</v>
      </c>
      <c r="AH325" s="167">
        <f t="shared" si="253"/>
        <v>0</v>
      </c>
      <c r="AI325" s="167">
        <f t="shared" si="253"/>
        <v>0</v>
      </c>
      <c r="AJ325" s="167">
        <f t="shared" si="253"/>
        <v>0</v>
      </c>
      <c r="AK325" s="167">
        <f t="shared" si="253"/>
        <v>0</v>
      </c>
      <c r="AL325" s="167">
        <f>AL326+AL328</f>
        <v>0</v>
      </c>
      <c r="AM325" s="167">
        <f>AM326+AM328</f>
        <v>0</v>
      </c>
      <c r="AN325" s="167">
        <f>AN326+AN328</f>
        <v>0</v>
      </c>
      <c r="AO325" s="167">
        <f>AO326+AO328</f>
        <v>0</v>
      </c>
      <c r="AP325" s="167"/>
      <c r="AQ325" s="167">
        <f>AQ326+AQ328+AQ327</f>
        <v>0</v>
      </c>
      <c r="AR325" s="167">
        <f>AR326+AR328+AR327</f>
        <v>0</v>
      </c>
      <c r="AS325" s="167">
        <f>AS326+AS328+AS327</f>
        <v>0</v>
      </c>
      <c r="AT325" s="167">
        <f>AT326+AT328+AT327</f>
        <v>0</v>
      </c>
      <c r="AU325" s="167">
        <f t="shared" ref="AU325:AV325" si="254">AU326+AU328+AU327</f>
        <v>0</v>
      </c>
      <c r="AV325" s="167">
        <f t="shared" si="254"/>
        <v>0</v>
      </c>
      <c r="AW325" s="168"/>
    </row>
    <row r="326" spans="1:49" ht="15.75" hidden="1" outlineLevel="7" x14ac:dyDescent="0.2">
      <c r="A326" s="170" t="s">
        <v>35</v>
      </c>
      <c r="B326" s="170" t="s">
        <v>242</v>
      </c>
      <c r="C326" s="175" t="s">
        <v>593</v>
      </c>
      <c r="D326" s="175" t="s">
        <v>11</v>
      </c>
      <c r="E326" s="188" t="s">
        <v>591</v>
      </c>
      <c r="F326" s="172">
        <v>1500</v>
      </c>
      <c r="G326" s="172"/>
      <c r="H326" s="172">
        <f>SUM(F326:G326)</f>
        <v>1500</v>
      </c>
      <c r="I326" s="172"/>
      <c r="J326" s="172">
        <f>950+580.10059</f>
        <v>1530.10059</v>
      </c>
      <c r="K326" s="172"/>
      <c r="L326" s="172">
        <f>SUM(H326:K326)</f>
        <v>3030.10059</v>
      </c>
      <c r="M326" s="172"/>
      <c r="N326" s="172">
        <f>SUM(L326:M326)</f>
        <v>3030.10059</v>
      </c>
      <c r="O326" s="172"/>
      <c r="P326" s="172"/>
      <c r="Q326" s="172">
        <f>SUM(N326:P326)</f>
        <v>3030.10059</v>
      </c>
      <c r="R326" s="172"/>
      <c r="S326" s="172">
        <f>SUM(Q326:R326)</f>
        <v>3030.10059</v>
      </c>
      <c r="T326" s="172"/>
      <c r="U326" s="172"/>
      <c r="V326" s="172"/>
      <c r="W326" s="172"/>
      <c r="X326" s="172">
        <f>SUM(S326:W326)</f>
        <v>3030.10059</v>
      </c>
      <c r="Y326" s="172"/>
      <c r="Z326" s="172"/>
      <c r="AA326" s="172"/>
      <c r="AB326" s="172"/>
      <c r="AC326" s="172"/>
      <c r="AD326" s="172"/>
      <c r="AE326" s="172">
        <f>SUM(AC326:AD326)</f>
        <v>0</v>
      </c>
      <c r="AF326" s="172"/>
      <c r="AG326" s="172">
        <f>SUM(AE326:AF326)</f>
        <v>0</v>
      </c>
      <c r="AH326" s="172"/>
      <c r="AI326" s="172">
        <f>SUM(AG326:AH326)</f>
        <v>0</v>
      </c>
      <c r="AJ326" s="172"/>
      <c r="AK326" s="172">
        <f>SUM(AI326:AJ326)</f>
        <v>0</v>
      </c>
      <c r="AL326" s="172"/>
      <c r="AM326" s="172"/>
      <c r="AN326" s="172"/>
      <c r="AO326" s="172"/>
      <c r="AP326" s="172"/>
      <c r="AQ326" s="172"/>
      <c r="AR326" s="172">
        <f>SUM(AP326:AQ326)</f>
        <v>0</v>
      </c>
      <c r="AS326" s="172"/>
      <c r="AT326" s="172">
        <f>SUM(AR326:AS326)</f>
        <v>0</v>
      </c>
      <c r="AU326" s="172"/>
      <c r="AV326" s="172">
        <f>SUM(AT326:AU326)</f>
        <v>0</v>
      </c>
      <c r="AW326" s="168"/>
    </row>
    <row r="327" spans="1:49" ht="31.5" hidden="1" outlineLevel="7" x14ac:dyDescent="0.2">
      <c r="A327" s="170" t="s">
        <v>35</v>
      </c>
      <c r="B327" s="170" t="s">
        <v>242</v>
      </c>
      <c r="C327" s="175" t="s">
        <v>593</v>
      </c>
      <c r="D327" s="175" t="s">
        <v>92</v>
      </c>
      <c r="E327" s="188" t="s">
        <v>584</v>
      </c>
      <c r="F327" s="172"/>
      <c r="G327" s="172"/>
      <c r="H327" s="172"/>
      <c r="I327" s="172"/>
      <c r="J327" s="172"/>
      <c r="K327" s="172"/>
      <c r="L327" s="172"/>
      <c r="M327" s="172">
        <v>2052.83068</v>
      </c>
      <c r="N327" s="172">
        <f>SUM(L327:M327)</f>
        <v>2052.83068</v>
      </c>
      <c r="O327" s="172"/>
      <c r="P327" s="172"/>
      <c r="Q327" s="172">
        <f>SUM(N327:P327)</f>
        <v>2052.83068</v>
      </c>
      <c r="R327" s="172"/>
      <c r="S327" s="172">
        <f>SUM(Q327:R327)</f>
        <v>2052.83068</v>
      </c>
      <c r="T327" s="172"/>
      <c r="U327" s="172"/>
      <c r="V327" s="172"/>
      <c r="W327" s="172"/>
      <c r="X327" s="172">
        <f>SUM(S327:W327)</f>
        <v>2052.83068</v>
      </c>
      <c r="Y327" s="172"/>
      <c r="Z327" s="172"/>
      <c r="AA327" s="172"/>
      <c r="AB327" s="172"/>
      <c r="AC327" s="172"/>
      <c r="AD327" s="172"/>
      <c r="AE327" s="172"/>
      <c r="AF327" s="172"/>
      <c r="AG327" s="172">
        <f>SUM(AE327:AF327)</f>
        <v>0</v>
      </c>
      <c r="AH327" s="172"/>
      <c r="AI327" s="172">
        <f>SUM(AG327:AH327)</f>
        <v>0</v>
      </c>
      <c r="AJ327" s="172"/>
      <c r="AK327" s="172">
        <f>SUM(AI327:AJ327)</f>
        <v>0</v>
      </c>
      <c r="AL327" s="172"/>
      <c r="AM327" s="172"/>
      <c r="AN327" s="172"/>
      <c r="AO327" s="172"/>
      <c r="AP327" s="172"/>
      <c r="AQ327" s="172"/>
      <c r="AR327" s="172">
        <f>SUM(AP327:AQ327)</f>
        <v>0</v>
      </c>
      <c r="AS327" s="172"/>
      <c r="AT327" s="172">
        <f>SUM(AR327:AS327)</f>
        <v>0</v>
      </c>
      <c r="AU327" s="172"/>
      <c r="AV327" s="172">
        <f>SUM(AT327:AU327)</f>
        <v>0</v>
      </c>
      <c r="AW327" s="168"/>
    </row>
    <row r="328" spans="1:49" ht="15.75" hidden="1" outlineLevel="7" x14ac:dyDescent="0.2">
      <c r="A328" s="170" t="s">
        <v>35</v>
      </c>
      <c r="B328" s="170" t="s">
        <v>242</v>
      </c>
      <c r="C328" s="175" t="s">
        <v>593</v>
      </c>
      <c r="D328" s="170" t="s">
        <v>27</v>
      </c>
      <c r="E328" s="171" t="s">
        <v>28</v>
      </c>
      <c r="F328" s="172"/>
      <c r="G328" s="172"/>
      <c r="H328" s="172"/>
      <c r="I328" s="172"/>
      <c r="J328" s="172">
        <v>1358.8329200000001</v>
      </c>
      <c r="K328" s="172"/>
      <c r="L328" s="172">
        <f>SUM(H328:K328)</f>
        <v>1358.8329200000001</v>
      </c>
      <c r="M328" s="172"/>
      <c r="N328" s="172">
        <f>SUM(L328:M328)</f>
        <v>1358.8329200000001</v>
      </c>
      <c r="O328" s="172"/>
      <c r="P328" s="172"/>
      <c r="Q328" s="172">
        <f>SUM(N328:P328)</f>
        <v>1358.8329200000001</v>
      </c>
      <c r="R328" s="172"/>
      <c r="S328" s="172">
        <f>SUM(Q328:R328)</f>
        <v>1358.8329200000001</v>
      </c>
      <c r="T328" s="172"/>
      <c r="U328" s="172"/>
      <c r="V328" s="172"/>
      <c r="W328" s="172"/>
      <c r="X328" s="172">
        <f>SUM(S328:W328)</f>
        <v>1358.8329200000001</v>
      </c>
      <c r="Y328" s="172"/>
      <c r="Z328" s="172"/>
      <c r="AA328" s="172"/>
      <c r="AB328" s="172"/>
      <c r="AC328" s="172"/>
      <c r="AD328" s="172"/>
      <c r="AE328" s="172">
        <f>SUM(AC328:AD328)</f>
        <v>0</v>
      </c>
      <c r="AF328" s="172"/>
      <c r="AG328" s="172">
        <f>SUM(AE328:AF328)</f>
        <v>0</v>
      </c>
      <c r="AH328" s="172"/>
      <c r="AI328" s="172">
        <f>SUM(AG328:AH328)</f>
        <v>0</v>
      </c>
      <c r="AJ328" s="172"/>
      <c r="AK328" s="172">
        <f>SUM(AI328:AJ328)</f>
        <v>0</v>
      </c>
      <c r="AL328" s="172"/>
      <c r="AM328" s="172"/>
      <c r="AN328" s="172"/>
      <c r="AO328" s="172"/>
      <c r="AP328" s="172"/>
      <c r="AQ328" s="172"/>
      <c r="AR328" s="172">
        <f>SUM(AP328:AQ328)</f>
        <v>0</v>
      </c>
      <c r="AS328" s="172"/>
      <c r="AT328" s="172">
        <f>SUM(AR328:AS328)</f>
        <v>0</v>
      </c>
      <c r="AU328" s="172"/>
      <c r="AV328" s="172">
        <f>SUM(AT328:AU328)</f>
        <v>0</v>
      </c>
      <c r="AW328" s="168"/>
    </row>
    <row r="329" spans="1:49" s="164" customFormat="1" ht="15.75" hidden="1" outlineLevel="7" x14ac:dyDescent="0.2">
      <c r="A329" s="165" t="s">
        <v>35</v>
      </c>
      <c r="B329" s="165" t="s">
        <v>242</v>
      </c>
      <c r="C329" s="173" t="s">
        <v>716</v>
      </c>
      <c r="D329" s="165"/>
      <c r="E329" s="166" t="s">
        <v>252</v>
      </c>
      <c r="F329" s="167"/>
      <c r="G329" s="167"/>
      <c r="H329" s="167"/>
      <c r="I329" s="167"/>
      <c r="J329" s="167">
        <f t="shared" ref="J329:N330" si="255">J330</f>
        <v>2833.0050000000001</v>
      </c>
      <c r="K329" s="167">
        <f t="shared" si="255"/>
        <v>0</v>
      </c>
      <c r="L329" s="167">
        <f t="shared" si="255"/>
        <v>2833.0050000000001</v>
      </c>
      <c r="M329" s="167">
        <f t="shared" si="255"/>
        <v>0</v>
      </c>
      <c r="N329" s="167">
        <f t="shared" si="255"/>
        <v>2833.0050000000001</v>
      </c>
      <c r="O329" s="167"/>
      <c r="P329" s="167">
        <f t="shared" ref="P329:S330" si="256">P330</f>
        <v>0</v>
      </c>
      <c r="Q329" s="167">
        <f t="shared" si="256"/>
        <v>2833.0050000000001</v>
      </c>
      <c r="R329" s="167">
        <f t="shared" si="256"/>
        <v>0</v>
      </c>
      <c r="S329" s="167">
        <f t="shared" si="256"/>
        <v>2833.0050000000001</v>
      </c>
      <c r="T329" s="167"/>
      <c r="U329" s="167"/>
      <c r="V329" s="167"/>
      <c r="W329" s="167"/>
      <c r="X329" s="167">
        <f>X330</f>
        <v>2833.0050000000001</v>
      </c>
      <c r="Y329" s="167"/>
      <c r="Z329" s="167"/>
      <c r="AA329" s="167"/>
      <c r="AB329" s="167"/>
      <c r="AC329" s="167"/>
      <c r="AD329" s="167">
        <f>AD330</f>
        <v>0</v>
      </c>
      <c r="AE329" s="167">
        <f>AE330</f>
        <v>0</v>
      </c>
      <c r="AF329" s="167"/>
      <c r="AG329" s="167">
        <f>AG330</f>
        <v>0</v>
      </c>
      <c r="AH329" s="167"/>
      <c r="AI329" s="167">
        <f>AI330</f>
        <v>0</v>
      </c>
      <c r="AJ329" s="167"/>
      <c r="AK329" s="167">
        <f>AK330</f>
        <v>0</v>
      </c>
      <c r="AL329" s="167"/>
      <c r="AM329" s="167"/>
      <c r="AN329" s="167"/>
      <c r="AO329" s="167"/>
      <c r="AP329" s="167"/>
      <c r="AQ329" s="167"/>
      <c r="AR329" s="167">
        <f>AR330</f>
        <v>0</v>
      </c>
      <c r="AS329" s="167"/>
      <c r="AT329" s="167">
        <f>AT330</f>
        <v>0</v>
      </c>
      <c r="AU329" s="167"/>
      <c r="AV329" s="167">
        <f>AV330</f>
        <v>0</v>
      </c>
      <c r="AW329" s="168"/>
    </row>
    <row r="330" spans="1:49" s="164" customFormat="1" ht="31.5" hidden="1" outlineLevel="7" x14ac:dyDescent="0.2">
      <c r="A330" s="165" t="s">
        <v>35</v>
      </c>
      <c r="B330" s="165" t="s">
        <v>242</v>
      </c>
      <c r="C330" s="173" t="s">
        <v>718</v>
      </c>
      <c r="D330" s="165"/>
      <c r="E330" s="166" t="s">
        <v>719</v>
      </c>
      <c r="F330" s="167"/>
      <c r="G330" s="167"/>
      <c r="H330" s="167"/>
      <c r="I330" s="167"/>
      <c r="J330" s="167">
        <f t="shared" si="255"/>
        <v>2833.0050000000001</v>
      </c>
      <c r="K330" s="167">
        <f t="shared" si="255"/>
        <v>0</v>
      </c>
      <c r="L330" s="167">
        <f t="shared" si="255"/>
        <v>2833.0050000000001</v>
      </c>
      <c r="M330" s="167">
        <f t="shared" si="255"/>
        <v>0</v>
      </c>
      <c r="N330" s="167">
        <f t="shared" si="255"/>
        <v>2833.0050000000001</v>
      </c>
      <c r="O330" s="167"/>
      <c r="P330" s="167">
        <f t="shared" si="256"/>
        <v>0</v>
      </c>
      <c r="Q330" s="167">
        <f t="shared" si="256"/>
        <v>2833.0050000000001</v>
      </c>
      <c r="R330" s="167">
        <f t="shared" si="256"/>
        <v>0</v>
      </c>
      <c r="S330" s="167">
        <f t="shared" si="256"/>
        <v>2833.0050000000001</v>
      </c>
      <c r="T330" s="167"/>
      <c r="U330" s="167"/>
      <c r="V330" s="167"/>
      <c r="W330" s="167"/>
      <c r="X330" s="167">
        <f>X331</f>
        <v>2833.0050000000001</v>
      </c>
      <c r="Y330" s="167"/>
      <c r="Z330" s="167"/>
      <c r="AA330" s="167"/>
      <c r="AB330" s="167"/>
      <c r="AC330" s="167"/>
      <c r="AD330" s="167">
        <f>AD331</f>
        <v>0</v>
      </c>
      <c r="AE330" s="167">
        <f>AE331</f>
        <v>0</v>
      </c>
      <c r="AF330" s="167"/>
      <c r="AG330" s="167">
        <f>AG331</f>
        <v>0</v>
      </c>
      <c r="AH330" s="167"/>
      <c r="AI330" s="167">
        <f>AI331</f>
        <v>0</v>
      </c>
      <c r="AJ330" s="167"/>
      <c r="AK330" s="167">
        <f>AK331</f>
        <v>0</v>
      </c>
      <c r="AL330" s="167"/>
      <c r="AM330" s="167"/>
      <c r="AN330" s="167"/>
      <c r="AO330" s="167"/>
      <c r="AP330" s="167"/>
      <c r="AQ330" s="167"/>
      <c r="AR330" s="167">
        <f>AR331</f>
        <v>0</v>
      </c>
      <c r="AS330" s="167"/>
      <c r="AT330" s="167">
        <f>AT331</f>
        <v>0</v>
      </c>
      <c r="AU330" s="167"/>
      <c r="AV330" s="167">
        <f>AV331</f>
        <v>0</v>
      </c>
      <c r="AW330" s="168"/>
    </row>
    <row r="331" spans="1:49" ht="31.5" hidden="1" outlineLevel="7" x14ac:dyDescent="0.2">
      <c r="A331" s="170" t="s">
        <v>35</v>
      </c>
      <c r="B331" s="170" t="s">
        <v>242</v>
      </c>
      <c r="C331" s="175" t="s">
        <v>717</v>
      </c>
      <c r="D331" s="175" t="s">
        <v>92</v>
      </c>
      <c r="E331" s="188" t="s">
        <v>584</v>
      </c>
      <c r="F331" s="172"/>
      <c r="G331" s="172"/>
      <c r="H331" s="172"/>
      <c r="I331" s="172"/>
      <c r="J331" s="172">
        <f>920+1913.005</f>
        <v>2833.0050000000001</v>
      </c>
      <c r="K331" s="172"/>
      <c r="L331" s="172">
        <f>SUM(H331:K331)</f>
        <v>2833.0050000000001</v>
      </c>
      <c r="M331" s="172"/>
      <c r="N331" s="172">
        <f>SUM(L331:M331)</f>
        <v>2833.0050000000001</v>
      </c>
      <c r="O331" s="172"/>
      <c r="P331" s="172"/>
      <c r="Q331" s="172">
        <f>SUM(N331:P331)</f>
        <v>2833.0050000000001</v>
      </c>
      <c r="R331" s="172"/>
      <c r="S331" s="172">
        <f>SUM(Q331:R331)</f>
        <v>2833.0050000000001</v>
      </c>
      <c r="T331" s="172"/>
      <c r="U331" s="172"/>
      <c r="V331" s="172"/>
      <c r="W331" s="172"/>
      <c r="X331" s="172">
        <f>SUM(S331:W331)</f>
        <v>2833.0050000000001</v>
      </c>
      <c r="Y331" s="172"/>
      <c r="Z331" s="172"/>
      <c r="AA331" s="172"/>
      <c r="AB331" s="172"/>
      <c r="AC331" s="172"/>
      <c r="AD331" s="172"/>
      <c r="AE331" s="172">
        <f>SUM(AC331:AD331)</f>
        <v>0</v>
      </c>
      <c r="AF331" s="172"/>
      <c r="AG331" s="172">
        <f>SUM(AE331:AF331)</f>
        <v>0</v>
      </c>
      <c r="AH331" s="172"/>
      <c r="AI331" s="172">
        <f>SUM(AG331:AH331)</f>
        <v>0</v>
      </c>
      <c r="AJ331" s="172"/>
      <c r="AK331" s="172">
        <f>SUM(AI331:AJ331)</f>
        <v>0</v>
      </c>
      <c r="AL331" s="172"/>
      <c r="AM331" s="172"/>
      <c r="AN331" s="172"/>
      <c r="AO331" s="172"/>
      <c r="AP331" s="172"/>
      <c r="AQ331" s="172"/>
      <c r="AR331" s="172">
        <f>SUM(AP331:AQ331)</f>
        <v>0</v>
      </c>
      <c r="AS331" s="172"/>
      <c r="AT331" s="172">
        <f>SUM(AR331:AS331)</f>
        <v>0</v>
      </c>
      <c r="AU331" s="172"/>
      <c r="AV331" s="172">
        <f>SUM(AT331:AU331)</f>
        <v>0</v>
      </c>
      <c r="AW331" s="168"/>
    </row>
    <row r="332" spans="1:49" ht="15.75" outlineLevel="1" collapsed="1" x14ac:dyDescent="0.2">
      <c r="A332" s="165" t="s">
        <v>35</v>
      </c>
      <c r="B332" s="165" t="s">
        <v>253</v>
      </c>
      <c r="C332" s="165"/>
      <c r="D332" s="165"/>
      <c r="E332" s="166" t="s">
        <v>254</v>
      </c>
      <c r="F332" s="167">
        <f>F333+F338</f>
        <v>102830.9</v>
      </c>
      <c r="G332" s="167">
        <f>G333+G338</f>
        <v>0.8</v>
      </c>
      <c r="H332" s="167">
        <f>H333+H338</f>
        <v>102831.7</v>
      </c>
      <c r="I332" s="167">
        <f t="shared" ref="I332:AV332" si="257">I333+I338+I388</f>
        <v>734.7</v>
      </c>
      <c r="J332" s="167">
        <f t="shared" si="257"/>
        <v>0</v>
      </c>
      <c r="K332" s="167">
        <f t="shared" si="257"/>
        <v>-6805.2163899999996</v>
      </c>
      <c r="L332" s="167">
        <f t="shared" si="257"/>
        <v>96761.183609999993</v>
      </c>
      <c r="M332" s="167">
        <f t="shared" si="257"/>
        <v>15379.989519999999</v>
      </c>
      <c r="N332" s="167">
        <f t="shared" si="257"/>
        <v>112141.17313</v>
      </c>
      <c r="O332" s="167">
        <f t="shared" si="257"/>
        <v>0</v>
      </c>
      <c r="P332" s="167">
        <f t="shared" si="257"/>
        <v>0</v>
      </c>
      <c r="Q332" s="167">
        <f t="shared" si="257"/>
        <v>112141.17313</v>
      </c>
      <c r="R332" s="167">
        <f t="shared" si="257"/>
        <v>-211.38181999999983</v>
      </c>
      <c r="S332" s="167">
        <f t="shared" si="257"/>
        <v>111929.79130999999</v>
      </c>
      <c r="T332" s="167">
        <f t="shared" si="257"/>
        <v>101216.95808</v>
      </c>
      <c r="U332" s="167">
        <f t="shared" si="257"/>
        <v>0</v>
      </c>
      <c r="V332" s="167">
        <f t="shared" si="257"/>
        <v>0</v>
      </c>
      <c r="W332" s="167">
        <f t="shared" si="257"/>
        <v>-7664.8436500000007</v>
      </c>
      <c r="X332" s="167">
        <f>X333+X338+X388</f>
        <v>205481.90574000002</v>
      </c>
      <c r="Y332" s="167">
        <f t="shared" si="257"/>
        <v>99923.4</v>
      </c>
      <c r="Z332" s="167">
        <f t="shared" si="257"/>
        <v>0</v>
      </c>
      <c r="AA332" s="167">
        <f t="shared" si="257"/>
        <v>99923.4</v>
      </c>
      <c r="AB332" s="167">
        <f t="shared" si="257"/>
        <v>0</v>
      </c>
      <c r="AC332" s="167">
        <f t="shared" si="257"/>
        <v>99923.4</v>
      </c>
      <c r="AD332" s="167">
        <f t="shared" si="257"/>
        <v>0</v>
      </c>
      <c r="AE332" s="167">
        <f t="shared" si="257"/>
        <v>99923.4</v>
      </c>
      <c r="AF332" s="167">
        <f t="shared" si="257"/>
        <v>0</v>
      </c>
      <c r="AG332" s="167">
        <f t="shared" si="257"/>
        <v>99923.4</v>
      </c>
      <c r="AH332" s="167">
        <f t="shared" si="257"/>
        <v>0</v>
      </c>
      <c r="AI332" s="167">
        <f t="shared" si="257"/>
        <v>99923.4</v>
      </c>
      <c r="AJ332" s="167">
        <f t="shared" si="257"/>
        <v>0</v>
      </c>
      <c r="AK332" s="167">
        <f t="shared" si="257"/>
        <v>99923.4</v>
      </c>
      <c r="AL332" s="167">
        <f t="shared" si="257"/>
        <v>102448.5</v>
      </c>
      <c r="AM332" s="167">
        <f t="shared" si="257"/>
        <v>0</v>
      </c>
      <c r="AN332" s="167">
        <f t="shared" si="257"/>
        <v>102448.5</v>
      </c>
      <c r="AO332" s="167">
        <f t="shared" si="257"/>
        <v>-666.68100000000004</v>
      </c>
      <c r="AP332" s="167">
        <f t="shared" si="257"/>
        <v>101781.819</v>
      </c>
      <c r="AQ332" s="167">
        <f t="shared" si="257"/>
        <v>0</v>
      </c>
      <c r="AR332" s="167">
        <f t="shared" si="257"/>
        <v>101781.819</v>
      </c>
      <c r="AS332" s="167">
        <f t="shared" si="257"/>
        <v>0</v>
      </c>
      <c r="AT332" s="167">
        <f t="shared" si="257"/>
        <v>101781.819</v>
      </c>
      <c r="AU332" s="167">
        <f t="shared" si="257"/>
        <v>0</v>
      </c>
      <c r="AV332" s="167">
        <f t="shared" si="257"/>
        <v>101781.819</v>
      </c>
      <c r="AW332" s="168"/>
    </row>
    <row r="333" spans="1:49" ht="47.25" hidden="1" outlineLevel="2" x14ac:dyDescent="0.2">
      <c r="A333" s="165" t="s">
        <v>35</v>
      </c>
      <c r="B333" s="165" t="s">
        <v>253</v>
      </c>
      <c r="C333" s="165" t="s">
        <v>76</v>
      </c>
      <c r="D333" s="165"/>
      <c r="E333" s="166" t="s">
        <v>77</v>
      </c>
      <c r="F333" s="167">
        <f t="shared" ref="F333:U336" si="258">F334</f>
        <v>37.700000000000003</v>
      </c>
      <c r="G333" s="167">
        <f t="shared" si="258"/>
        <v>0</v>
      </c>
      <c r="H333" s="167">
        <f t="shared" si="258"/>
        <v>37.700000000000003</v>
      </c>
      <c r="I333" s="167">
        <f t="shared" si="258"/>
        <v>0</v>
      </c>
      <c r="J333" s="167">
        <f t="shared" si="258"/>
        <v>0</v>
      </c>
      <c r="K333" s="167">
        <f t="shared" si="258"/>
        <v>0</v>
      </c>
      <c r="L333" s="167">
        <f t="shared" si="258"/>
        <v>37.700000000000003</v>
      </c>
      <c r="M333" s="167">
        <f t="shared" si="258"/>
        <v>0</v>
      </c>
      <c r="N333" s="167">
        <f t="shared" si="258"/>
        <v>37.700000000000003</v>
      </c>
      <c r="O333" s="167">
        <f t="shared" si="258"/>
        <v>0</v>
      </c>
      <c r="P333" s="167">
        <f t="shared" si="258"/>
        <v>0</v>
      </c>
      <c r="Q333" s="167">
        <f t="shared" si="258"/>
        <v>37.700000000000003</v>
      </c>
      <c r="R333" s="167">
        <f t="shared" si="258"/>
        <v>0</v>
      </c>
      <c r="S333" s="167">
        <f t="shared" si="258"/>
        <v>37.700000000000003</v>
      </c>
      <c r="T333" s="167">
        <f t="shared" si="258"/>
        <v>0</v>
      </c>
      <c r="U333" s="167">
        <f t="shared" si="258"/>
        <v>0</v>
      </c>
      <c r="V333" s="167">
        <f t="shared" ref="V333:AK336" si="259">V334</f>
        <v>0</v>
      </c>
      <c r="W333" s="167">
        <f t="shared" si="259"/>
        <v>0</v>
      </c>
      <c r="X333" s="167">
        <f t="shared" si="259"/>
        <v>37.700000000000003</v>
      </c>
      <c r="Y333" s="167">
        <f t="shared" si="259"/>
        <v>37.700000000000003</v>
      </c>
      <c r="Z333" s="167">
        <f t="shared" si="259"/>
        <v>0</v>
      </c>
      <c r="AA333" s="167">
        <f t="shared" si="259"/>
        <v>37.700000000000003</v>
      </c>
      <c r="AB333" s="167">
        <f t="shared" si="259"/>
        <v>0</v>
      </c>
      <c r="AC333" s="167">
        <f t="shared" si="259"/>
        <v>37.700000000000003</v>
      </c>
      <c r="AD333" s="167">
        <f t="shared" si="259"/>
        <v>0</v>
      </c>
      <c r="AE333" s="167">
        <f t="shared" si="259"/>
        <v>37.700000000000003</v>
      </c>
      <c r="AF333" s="167">
        <f t="shared" si="259"/>
        <v>0</v>
      </c>
      <c r="AG333" s="167">
        <f t="shared" si="259"/>
        <v>37.700000000000003</v>
      </c>
      <c r="AH333" s="167">
        <f t="shared" si="259"/>
        <v>0</v>
      </c>
      <c r="AI333" s="167">
        <f t="shared" si="259"/>
        <v>37.700000000000003</v>
      </c>
      <c r="AJ333" s="167">
        <f t="shared" si="259"/>
        <v>0</v>
      </c>
      <c r="AK333" s="167">
        <f t="shared" si="259"/>
        <v>37.700000000000003</v>
      </c>
      <c r="AL333" s="167">
        <f t="shared" ref="AL333:AV336" si="260">AL334</f>
        <v>37.700000000000003</v>
      </c>
      <c r="AM333" s="167">
        <f t="shared" si="260"/>
        <v>0</v>
      </c>
      <c r="AN333" s="167">
        <f t="shared" si="260"/>
        <v>37.700000000000003</v>
      </c>
      <c r="AO333" s="167">
        <f t="shared" si="260"/>
        <v>0</v>
      </c>
      <c r="AP333" s="167">
        <f t="shared" si="260"/>
        <v>37.700000000000003</v>
      </c>
      <c r="AQ333" s="167">
        <f t="shared" si="260"/>
        <v>0</v>
      </c>
      <c r="AR333" s="167">
        <f t="shared" si="260"/>
        <v>37.700000000000003</v>
      </c>
      <c r="AS333" s="167">
        <f t="shared" si="260"/>
        <v>0</v>
      </c>
      <c r="AT333" s="167">
        <f t="shared" si="260"/>
        <v>37.700000000000003</v>
      </c>
      <c r="AU333" s="167">
        <f t="shared" si="260"/>
        <v>0</v>
      </c>
      <c r="AV333" s="167">
        <f t="shared" si="260"/>
        <v>37.700000000000003</v>
      </c>
      <c r="AW333" s="168"/>
    </row>
    <row r="334" spans="1:49" ht="31.5" hidden="1" outlineLevel="3" x14ac:dyDescent="0.2">
      <c r="A334" s="165" t="s">
        <v>35</v>
      </c>
      <c r="B334" s="165" t="s">
        <v>253</v>
      </c>
      <c r="C334" s="165" t="s">
        <v>78</v>
      </c>
      <c r="D334" s="165"/>
      <c r="E334" s="166" t="s">
        <v>79</v>
      </c>
      <c r="F334" s="167">
        <f t="shared" si="258"/>
        <v>37.700000000000003</v>
      </c>
      <c r="G334" s="167">
        <f t="shared" si="258"/>
        <v>0</v>
      </c>
      <c r="H334" s="167">
        <f t="shared" si="258"/>
        <v>37.700000000000003</v>
      </c>
      <c r="I334" s="167">
        <f t="shared" si="258"/>
        <v>0</v>
      </c>
      <c r="J334" s="167">
        <f t="shared" si="258"/>
        <v>0</v>
      </c>
      <c r="K334" s="167">
        <f t="shared" si="258"/>
        <v>0</v>
      </c>
      <c r="L334" s="167">
        <f t="shared" si="258"/>
        <v>37.700000000000003</v>
      </c>
      <c r="M334" s="167">
        <f t="shared" si="258"/>
        <v>0</v>
      </c>
      <c r="N334" s="167">
        <f t="shared" si="258"/>
        <v>37.700000000000003</v>
      </c>
      <c r="O334" s="167">
        <f t="shared" si="258"/>
        <v>0</v>
      </c>
      <c r="P334" s="167">
        <f t="shared" si="258"/>
        <v>0</v>
      </c>
      <c r="Q334" s="167">
        <f t="shared" si="258"/>
        <v>37.700000000000003</v>
      </c>
      <c r="R334" s="167">
        <f t="shared" si="258"/>
        <v>0</v>
      </c>
      <c r="S334" s="167">
        <f t="shared" si="258"/>
        <v>37.700000000000003</v>
      </c>
      <c r="T334" s="167">
        <f t="shared" si="258"/>
        <v>0</v>
      </c>
      <c r="U334" s="167">
        <f t="shared" si="258"/>
        <v>0</v>
      </c>
      <c r="V334" s="167">
        <f t="shared" si="259"/>
        <v>0</v>
      </c>
      <c r="W334" s="167">
        <f t="shared" si="259"/>
        <v>0</v>
      </c>
      <c r="X334" s="167">
        <f t="shared" si="259"/>
        <v>37.700000000000003</v>
      </c>
      <c r="Y334" s="167">
        <f t="shared" si="259"/>
        <v>37.700000000000003</v>
      </c>
      <c r="Z334" s="167">
        <f t="shared" si="259"/>
        <v>0</v>
      </c>
      <c r="AA334" s="167">
        <f t="shared" si="259"/>
        <v>37.700000000000003</v>
      </c>
      <c r="AB334" s="167">
        <f t="shared" si="259"/>
        <v>0</v>
      </c>
      <c r="AC334" s="167">
        <f t="shared" si="259"/>
        <v>37.700000000000003</v>
      </c>
      <c r="AD334" s="167">
        <f t="shared" si="259"/>
        <v>0</v>
      </c>
      <c r="AE334" s="167">
        <f t="shared" si="259"/>
        <v>37.700000000000003</v>
      </c>
      <c r="AF334" s="167">
        <f t="shared" si="259"/>
        <v>0</v>
      </c>
      <c r="AG334" s="167">
        <f t="shared" si="259"/>
        <v>37.700000000000003</v>
      </c>
      <c r="AH334" s="167">
        <f t="shared" si="259"/>
        <v>0</v>
      </c>
      <c r="AI334" s="167">
        <f t="shared" si="259"/>
        <v>37.700000000000003</v>
      </c>
      <c r="AJ334" s="167">
        <f t="shared" si="259"/>
        <v>0</v>
      </c>
      <c r="AK334" s="167">
        <f t="shared" si="259"/>
        <v>37.700000000000003</v>
      </c>
      <c r="AL334" s="167">
        <f t="shared" si="260"/>
        <v>37.700000000000003</v>
      </c>
      <c r="AM334" s="167">
        <f t="shared" si="260"/>
        <v>0</v>
      </c>
      <c r="AN334" s="167">
        <f t="shared" si="260"/>
        <v>37.700000000000003</v>
      </c>
      <c r="AO334" s="167">
        <f t="shared" si="260"/>
        <v>0</v>
      </c>
      <c r="AP334" s="167">
        <f t="shared" si="260"/>
        <v>37.700000000000003</v>
      </c>
      <c r="AQ334" s="167">
        <f t="shared" si="260"/>
        <v>0</v>
      </c>
      <c r="AR334" s="167">
        <f t="shared" si="260"/>
        <v>37.700000000000003</v>
      </c>
      <c r="AS334" s="167">
        <f t="shared" si="260"/>
        <v>0</v>
      </c>
      <c r="AT334" s="167">
        <f t="shared" si="260"/>
        <v>37.700000000000003</v>
      </c>
      <c r="AU334" s="167">
        <f t="shared" si="260"/>
        <v>0</v>
      </c>
      <c r="AV334" s="167">
        <f t="shared" si="260"/>
        <v>37.700000000000003</v>
      </c>
      <c r="AW334" s="168"/>
    </row>
    <row r="335" spans="1:49" ht="31.5" hidden="1" outlineLevel="4" x14ac:dyDescent="0.2">
      <c r="A335" s="165" t="s">
        <v>35</v>
      </c>
      <c r="B335" s="165" t="s">
        <v>253</v>
      </c>
      <c r="C335" s="165" t="s">
        <v>147</v>
      </c>
      <c r="D335" s="165"/>
      <c r="E335" s="166" t="s">
        <v>148</v>
      </c>
      <c r="F335" s="167">
        <f t="shared" si="258"/>
        <v>37.700000000000003</v>
      </c>
      <c r="G335" s="167">
        <f t="shared" si="258"/>
        <v>0</v>
      </c>
      <c r="H335" s="167">
        <f t="shared" si="258"/>
        <v>37.700000000000003</v>
      </c>
      <c r="I335" s="167">
        <f t="shared" si="258"/>
        <v>0</v>
      </c>
      <c r="J335" s="167">
        <f t="shared" si="258"/>
        <v>0</v>
      </c>
      <c r="K335" s="167">
        <f t="shared" si="258"/>
        <v>0</v>
      </c>
      <c r="L335" s="167">
        <f t="shared" si="258"/>
        <v>37.700000000000003</v>
      </c>
      <c r="M335" s="167">
        <f t="shared" si="258"/>
        <v>0</v>
      </c>
      <c r="N335" s="167">
        <f t="shared" si="258"/>
        <v>37.700000000000003</v>
      </c>
      <c r="O335" s="167">
        <f t="shared" si="258"/>
        <v>0</v>
      </c>
      <c r="P335" s="167">
        <f t="shared" si="258"/>
        <v>0</v>
      </c>
      <c r="Q335" s="167">
        <f t="shared" si="258"/>
        <v>37.700000000000003</v>
      </c>
      <c r="R335" s="167">
        <f t="shared" si="258"/>
        <v>0</v>
      </c>
      <c r="S335" s="167">
        <f t="shared" si="258"/>
        <v>37.700000000000003</v>
      </c>
      <c r="T335" s="167">
        <f t="shared" si="258"/>
        <v>0</v>
      </c>
      <c r="U335" s="167">
        <f t="shared" si="258"/>
        <v>0</v>
      </c>
      <c r="V335" s="167">
        <f t="shared" si="259"/>
        <v>0</v>
      </c>
      <c r="W335" s="167">
        <f t="shared" si="259"/>
        <v>0</v>
      </c>
      <c r="X335" s="167">
        <f t="shared" si="259"/>
        <v>37.700000000000003</v>
      </c>
      <c r="Y335" s="167">
        <f t="shared" si="259"/>
        <v>37.700000000000003</v>
      </c>
      <c r="Z335" s="167">
        <f t="shared" si="259"/>
        <v>0</v>
      </c>
      <c r="AA335" s="167">
        <f t="shared" si="259"/>
        <v>37.700000000000003</v>
      </c>
      <c r="AB335" s="167">
        <f t="shared" si="259"/>
        <v>0</v>
      </c>
      <c r="AC335" s="167">
        <f t="shared" si="259"/>
        <v>37.700000000000003</v>
      </c>
      <c r="AD335" s="167">
        <f t="shared" si="259"/>
        <v>0</v>
      </c>
      <c r="AE335" s="167">
        <f t="shared" si="259"/>
        <v>37.700000000000003</v>
      </c>
      <c r="AF335" s="167">
        <f t="shared" si="259"/>
        <v>0</v>
      </c>
      <c r="AG335" s="167">
        <f t="shared" si="259"/>
        <v>37.700000000000003</v>
      </c>
      <c r="AH335" s="167">
        <f t="shared" si="259"/>
        <v>0</v>
      </c>
      <c r="AI335" s="167">
        <f t="shared" si="259"/>
        <v>37.700000000000003</v>
      </c>
      <c r="AJ335" s="167">
        <f t="shared" si="259"/>
        <v>0</v>
      </c>
      <c r="AK335" s="167">
        <f t="shared" si="259"/>
        <v>37.700000000000003</v>
      </c>
      <c r="AL335" s="167">
        <f t="shared" si="260"/>
        <v>37.700000000000003</v>
      </c>
      <c r="AM335" s="167">
        <f t="shared" si="260"/>
        <v>0</v>
      </c>
      <c r="AN335" s="167">
        <f t="shared" si="260"/>
        <v>37.700000000000003</v>
      </c>
      <c r="AO335" s="167">
        <f t="shared" si="260"/>
        <v>0</v>
      </c>
      <c r="AP335" s="167">
        <f t="shared" si="260"/>
        <v>37.700000000000003</v>
      </c>
      <c r="AQ335" s="167">
        <f t="shared" si="260"/>
        <v>0</v>
      </c>
      <c r="AR335" s="167">
        <f t="shared" si="260"/>
        <v>37.700000000000003</v>
      </c>
      <c r="AS335" s="167">
        <f t="shared" si="260"/>
        <v>0</v>
      </c>
      <c r="AT335" s="167">
        <f t="shared" si="260"/>
        <v>37.700000000000003</v>
      </c>
      <c r="AU335" s="167">
        <f t="shared" si="260"/>
        <v>0</v>
      </c>
      <c r="AV335" s="167">
        <f t="shared" si="260"/>
        <v>37.700000000000003</v>
      </c>
      <c r="AW335" s="168"/>
    </row>
    <row r="336" spans="1:49" ht="31.5" hidden="1" outlineLevel="5" x14ac:dyDescent="0.2">
      <c r="A336" s="165" t="s">
        <v>35</v>
      </c>
      <c r="B336" s="165" t="s">
        <v>253</v>
      </c>
      <c r="C336" s="165" t="s">
        <v>255</v>
      </c>
      <c r="D336" s="165"/>
      <c r="E336" s="166" t="s">
        <v>607</v>
      </c>
      <c r="F336" s="167">
        <f t="shared" si="258"/>
        <v>37.700000000000003</v>
      </c>
      <c r="G336" s="167">
        <f t="shared" si="258"/>
        <v>0</v>
      </c>
      <c r="H336" s="167">
        <f t="shared" si="258"/>
        <v>37.700000000000003</v>
      </c>
      <c r="I336" s="167">
        <f t="shared" si="258"/>
        <v>0</v>
      </c>
      <c r="J336" s="167">
        <f t="shared" si="258"/>
        <v>0</v>
      </c>
      <c r="K336" s="167">
        <f t="shared" si="258"/>
        <v>0</v>
      </c>
      <c r="L336" s="167">
        <f t="shared" si="258"/>
        <v>37.700000000000003</v>
      </c>
      <c r="M336" s="167">
        <f t="shared" si="258"/>
        <v>0</v>
      </c>
      <c r="N336" s="167">
        <f t="shared" si="258"/>
        <v>37.700000000000003</v>
      </c>
      <c r="O336" s="167">
        <f t="shared" si="258"/>
        <v>0</v>
      </c>
      <c r="P336" s="167">
        <f t="shared" si="258"/>
        <v>0</v>
      </c>
      <c r="Q336" s="167">
        <f t="shared" si="258"/>
        <v>37.700000000000003</v>
      </c>
      <c r="R336" s="167">
        <f t="shared" si="258"/>
        <v>0</v>
      </c>
      <c r="S336" s="167">
        <f t="shared" si="258"/>
        <v>37.700000000000003</v>
      </c>
      <c r="T336" s="167">
        <f t="shared" si="258"/>
        <v>0</v>
      </c>
      <c r="U336" s="167">
        <f t="shared" si="258"/>
        <v>0</v>
      </c>
      <c r="V336" s="167">
        <f t="shared" si="259"/>
        <v>0</v>
      </c>
      <c r="W336" s="167">
        <f t="shared" si="259"/>
        <v>0</v>
      </c>
      <c r="X336" s="167">
        <f t="shared" si="259"/>
        <v>37.700000000000003</v>
      </c>
      <c r="Y336" s="167">
        <f t="shared" si="259"/>
        <v>37.700000000000003</v>
      </c>
      <c r="Z336" s="167">
        <f t="shared" si="259"/>
        <v>0</v>
      </c>
      <c r="AA336" s="167">
        <f t="shared" si="259"/>
        <v>37.700000000000003</v>
      </c>
      <c r="AB336" s="167">
        <f t="shared" si="259"/>
        <v>0</v>
      </c>
      <c r="AC336" s="167">
        <f t="shared" si="259"/>
        <v>37.700000000000003</v>
      </c>
      <c r="AD336" s="167">
        <f t="shared" si="259"/>
        <v>0</v>
      </c>
      <c r="AE336" s="167">
        <f t="shared" si="259"/>
        <v>37.700000000000003</v>
      </c>
      <c r="AF336" s="167">
        <f t="shared" si="259"/>
        <v>0</v>
      </c>
      <c r="AG336" s="167">
        <f t="shared" si="259"/>
        <v>37.700000000000003</v>
      </c>
      <c r="AH336" s="167">
        <f t="shared" si="259"/>
        <v>0</v>
      </c>
      <c r="AI336" s="167">
        <f t="shared" si="259"/>
        <v>37.700000000000003</v>
      </c>
      <c r="AJ336" s="167">
        <f t="shared" si="259"/>
        <v>0</v>
      </c>
      <c r="AK336" s="167">
        <f t="shared" si="259"/>
        <v>37.700000000000003</v>
      </c>
      <c r="AL336" s="167">
        <f t="shared" si="260"/>
        <v>37.700000000000003</v>
      </c>
      <c r="AM336" s="167">
        <f t="shared" si="260"/>
        <v>0</v>
      </c>
      <c r="AN336" s="167">
        <f t="shared" si="260"/>
        <v>37.700000000000003</v>
      </c>
      <c r="AO336" s="167">
        <f t="shared" si="260"/>
        <v>0</v>
      </c>
      <c r="AP336" s="167">
        <f t="shared" si="260"/>
        <v>37.700000000000003</v>
      </c>
      <c r="AQ336" s="167">
        <f t="shared" si="260"/>
        <v>0</v>
      </c>
      <c r="AR336" s="167">
        <f t="shared" si="260"/>
        <v>37.700000000000003</v>
      </c>
      <c r="AS336" s="167">
        <f t="shared" si="260"/>
        <v>0</v>
      </c>
      <c r="AT336" s="167">
        <f t="shared" si="260"/>
        <v>37.700000000000003</v>
      </c>
      <c r="AU336" s="167">
        <f t="shared" si="260"/>
        <v>0</v>
      </c>
      <c r="AV336" s="167">
        <f t="shared" si="260"/>
        <v>37.700000000000003</v>
      </c>
      <c r="AW336" s="168"/>
    </row>
    <row r="337" spans="1:49" ht="31.5" hidden="1" outlineLevel="7" x14ac:dyDescent="0.2">
      <c r="A337" s="170" t="s">
        <v>35</v>
      </c>
      <c r="B337" s="170" t="s">
        <v>253</v>
      </c>
      <c r="C337" s="170" t="s">
        <v>255</v>
      </c>
      <c r="D337" s="170" t="s">
        <v>92</v>
      </c>
      <c r="E337" s="171" t="s">
        <v>93</v>
      </c>
      <c r="F337" s="172">
        <v>37.700000000000003</v>
      </c>
      <c r="G337" s="172"/>
      <c r="H337" s="172">
        <f>SUM(F337:G337)</f>
        <v>37.700000000000003</v>
      </c>
      <c r="I337" s="172"/>
      <c r="J337" s="172"/>
      <c r="K337" s="172"/>
      <c r="L337" s="172">
        <f>SUM(H337:K337)</f>
        <v>37.700000000000003</v>
      </c>
      <c r="M337" s="172"/>
      <c r="N337" s="172">
        <f>SUM(L337:M337)</f>
        <v>37.700000000000003</v>
      </c>
      <c r="O337" s="172"/>
      <c r="P337" s="172"/>
      <c r="Q337" s="172">
        <f>SUM(N337:P337)</f>
        <v>37.700000000000003</v>
      </c>
      <c r="R337" s="172"/>
      <c r="S337" s="172">
        <f>SUM(Q337:R337)</f>
        <v>37.700000000000003</v>
      </c>
      <c r="T337" s="172"/>
      <c r="U337" s="172"/>
      <c r="V337" s="172"/>
      <c r="W337" s="172"/>
      <c r="X337" s="172">
        <f>SUM(S337:W337)</f>
        <v>37.700000000000003</v>
      </c>
      <c r="Y337" s="172">
        <v>37.700000000000003</v>
      </c>
      <c r="Z337" s="172"/>
      <c r="AA337" s="172">
        <f>SUM(Y337:Z337)</f>
        <v>37.700000000000003</v>
      </c>
      <c r="AB337" s="172"/>
      <c r="AC337" s="172">
        <f>SUM(AA337:AB337)</f>
        <v>37.700000000000003</v>
      </c>
      <c r="AD337" s="172"/>
      <c r="AE337" s="172">
        <f>SUM(AC337:AD337)</f>
        <v>37.700000000000003</v>
      </c>
      <c r="AF337" s="172"/>
      <c r="AG337" s="172">
        <f>SUM(AE337:AF337)</f>
        <v>37.700000000000003</v>
      </c>
      <c r="AH337" s="172"/>
      <c r="AI337" s="172">
        <f>SUM(AG337:AH337)</f>
        <v>37.700000000000003</v>
      </c>
      <c r="AJ337" s="172"/>
      <c r="AK337" s="172">
        <f>SUM(AI337:AJ337)</f>
        <v>37.700000000000003</v>
      </c>
      <c r="AL337" s="172">
        <v>37.700000000000003</v>
      </c>
      <c r="AM337" s="172"/>
      <c r="AN337" s="172">
        <f>SUM(AL337:AM337)</f>
        <v>37.700000000000003</v>
      </c>
      <c r="AO337" s="172"/>
      <c r="AP337" s="172">
        <f>SUM(AN337:AO337)</f>
        <v>37.700000000000003</v>
      </c>
      <c r="AQ337" s="172"/>
      <c r="AR337" s="172">
        <f>SUM(AP337:AQ337)</f>
        <v>37.700000000000003</v>
      </c>
      <c r="AS337" s="172"/>
      <c r="AT337" s="172">
        <f>SUM(AR337:AS337)</f>
        <v>37.700000000000003</v>
      </c>
      <c r="AU337" s="172"/>
      <c r="AV337" s="172">
        <f>SUM(AT337:AU337)</f>
        <v>37.700000000000003</v>
      </c>
      <c r="AW337" s="168"/>
    </row>
    <row r="338" spans="1:49" ht="31.5" outlineLevel="2" x14ac:dyDescent="0.2">
      <c r="A338" s="165" t="s">
        <v>35</v>
      </c>
      <c r="B338" s="165" t="s">
        <v>253</v>
      </c>
      <c r="C338" s="165" t="s">
        <v>170</v>
      </c>
      <c r="D338" s="165"/>
      <c r="E338" s="166" t="s">
        <v>171</v>
      </c>
      <c r="F338" s="167">
        <f t="shared" ref="F338:AV338" si="261">F339+F384</f>
        <v>102793.2</v>
      </c>
      <c r="G338" s="167">
        <f t="shared" si="261"/>
        <v>0.8</v>
      </c>
      <c r="H338" s="167">
        <f t="shared" si="261"/>
        <v>102794</v>
      </c>
      <c r="I338" s="167">
        <f t="shared" si="261"/>
        <v>0</v>
      </c>
      <c r="J338" s="167">
        <f t="shared" si="261"/>
        <v>0</v>
      </c>
      <c r="K338" s="167">
        <f t="shared" si="261"/>
        <v>-7000.5163899999998</v>
      </c>
      <c r="L338" s="167">
        <f t="shared" si="261"/>
        <v>95793.483609999996</v>
      </c>
      <c r="M338" s="167">
        <f t="shared" si="261"/>
        <v>14137</v>
      </c>
      <c r="N338" s="167">
        <f t="shared" si="261"/>
        <v>109930.48361</v>
      </c>
      <c r="O338" s="167">
        <f t="shared" si="261"/>
        <v>0</v>
      </c>
      <c r="P338" s="167">
        <f t="shared" si="261"/>
        <v>0</v>
      </c>
      <c r="Q338" s="167">
        <f t="shared" si="261"/>
        <v>109930.48361</v>
      </c>
      <c r="R338" s="167">
        <f t="shared" si="261"/>
        <v>-260.38181999999983</v>
      </c>
      <c r="S338" s="167">
        <f t="shared" si="261"/>
        <v>109670.10178999999</v>
      </c>
      <c r="T338" s="167">
        <f t="shared" si="261"/>
        <v>96000</v>
      </c>
      <c r="U338" s="167">
        <f t="shared" si="261"/>
        <v>0</v>
      </c>
      <c r="V338" s="167">
        <f t="shared" si="261"/>
        <v>0</v>
      </c>
      <c r="W338" s="167">
        <f t="shared" si="261"/>
        <v>-7664.8436500000007</v>
      </c>
      <c r="X338" s="167">
        <f>X339+X384</f>
        <v>198005.25814000002</v>
      </c>
      <c r="Y338" s="167">
        <f t="shared" si="261"/>
        <v>99885.7</v>
      </c>
      <c r="Z338" s="167">
        <f t="shared" si="261"/>
        <v>0</v>
      </c>
      <c r="AA338" s="167">
        <f t="shared" si="261"/>
        <v>99885.7</v>
      </c>
      <c r="AB338" s="167">
        <f t="shared" si="261"/>
        <v>0</v>
      </c>
      <c r="AC338" s="167">
        <f t="shared" si="261"/>
        <v>99885.7</v>
      </c>
      <c r="AD338" s="167">
        <f t="shared" si="261"/>
        <v>0</v>
      </c>
      <c r="AE338" s="167">
        <f t="shared" si="261"/>
        <v>99885.7</v>
      </c>
      <c r="AF338" s="167">
        <f t="shared" si="261"/>
        <v>0</v>
      </c>
      <c r="AG338" s="167">
        <f t="shared" si="261"/>
        <v>99885.7</v>
      </c>
      <c r="AH338" s="167">
        <f t="shared" si="261"/>
        <v>0</v>
      </c>
      <c r="AI338" s="167">
        <f t="shared" si="261"/>
        <v>99885.7</v>
      </c>
      <c r="AJ338" s="167">
        <f t="shared" si="261"/>
        <v>0</v>
      </c>
      <c r="AK338" s="167">
        <f t="shared" si="261"/>
        <v>99885.7</v>
      </c>
      <c r="AL338" s="167">
        <f t="shared" si="261"/>
        <v>102410.8</v>
      </c>
      <c r="AM338" s="167">
        <f t="shared" si="261"/>
        <v>0</v>
      </c>
      <c r="AN338" s="167">
        <f t="shared" si="261"/>
        <v>102410.8</v>
      </c>
      <c r="AO338" s="167">
        <f t="shared" si="261"/>
        <v>-666.68100000000004</v>
      </c>
      <c r="AP338" s="167">
        <f t="shared" si="261"/>
        <v>101744.11900000001</v>
      </c>
      <c r="AQ338" s="167">
        <f t="shared" si="261"/>
        <v>0</v>
      </c>
      <c r="AR338" s="167">
        <f t="shared" si="261"/>
        <v>101744.11900000001</v>
      </c>
      <c r="AS338" s="167">
        <f t="shared" si="261"/>
        <v>0</v>
      </c>
      <c r="AT338" s="167">
        <f t="shared" si="261"/>
        <v>101744.11900000001</v>
      </c>
      <c r="AU338" s="167">
        <f t="shared" si="261"/>
        <v>0</v>
      </c>
      <c r="AV338" s="167">
        <f t="shared" si="261"/>
        <v>101744.11900000001</v>
      </c>
      <c r="AW338" s="168"/>
    </row>
    <row r="339" spans="1:49" ht="15.75" outlineLevel="3" collapsed="1" x14ac:dyDescent="0.2">
      <c r="A339" s="165" t="s">
        <v>35</v>
      </c>
      <c r="B339" s="165" t="s">
        <v>253</v>
      </c>
      <c r="C339" s="165" t="s">
        <v>172</v>
      </c>
      <c r="D339" s="165"/>
      <c r="E339" s="166" t="s">
        <v>597</v>
      </c>
      <c r="F339" s="167">
        <f t="shared" ref="F339:Q339" si="262">F340+F347+F352+F372+F377</f>
        <v>70202.5</v>
      </c>
      <c r="G339" s="167">
        <f t="shared" si="262"/>
        <v>0.8</v>
      </c>
      <c r="H339" s="167">
        <f t="shared" si="262"/>
        <v>70203.3</v>
      </c>
      <c r="I339" s="167">
        <f t="shared" si="262"/>
        <v>0</v>
      </c>
      <c r="J339" s="167">
        <f t="shared" si="262"/>
        <v>0</v>
      </c>
      <c r="K339" s="167">
        <f t="shared" si="262"/>
        <v>-0.51639000000000002</v>
      </c>
      <c r="L339" s="167">
        <f t="shared" si="262"/>
        <v>70202.783609999999</v>
      </c>
      <c r="M339" s="167">
        <f t="shared" si="262"/>
        <v>14137</v>
      </c>
      <c r="N339" s="167">
        <f t="shared" si="262"/>
        <v>84339.783609999999</v>
      </c>
      <c r="O339" s="167">
        <f t="shared" si="262"/>
        <v>0</v>
      </c>
      <c r="P339" s="167">
        <f t="shared" si="262"/>
        <v>0</v>
      </c>
      <c r="Q339" s="167">
        <f t="shared" si="262"/>
        <v>84339.783609999999</v>
      </c>
      <c r="R339" s="167">
        <f>R340+R347+R352+R372+R377+R365</f>
        <v>-260.38181999999983</v>
      </c>
      <c r="S339" s="167">
        <f>S340+S347+S352+S372+S377+S365</f>
        <v>84079.401789999989</v>
      </c>
      <c r="T339" s="167">
        <f>T340+T347+T352+T372+T377+T365</f>
        <v>96000</v>
      </c>
      <c r="U339" s="167">
        <f>U340+U347+U352+U372+U377+U365</f>
        <v>0</v>
      </c>
      <c r="V339" s="167">
        <f>V340+V347+V352+V372+V377+V365</f>
        <v>0</v>
      </c>
      <c r="W339" s="167">
        <f t="shared" ref="W339" si="263">W340+W347+W352+W372+W377+W365</f>
        <v>-7664.8436500000007</v>
      </c>
      <c r="X339" s="167">
        <f>X340+X347+X352+X372+X377+X365</f>
        <v>172414.55814000001</v>
      </c>
      <c r="Y339" s="167">
        <f t="shared" ref="Y339:AV339" si="264">Y340+Y347+Y352+Y372+Y377</f>
        <v>68885.7</v>
      </c>
      <c r="Z339" s="167">
        <f t="shared" si="264"/>
        <v>0</v>
      </c>
      <c r="AA339" s="167">
        <f t="shared" si="264"/>
        <v>68885.7</v>
      </c>
      <c r="AB339" s="167">
        <f t="shared" si="264"/>
        <v>0</v>
      </c>
      <c r="AC339" s="167">
        <f t="shared" si="264"/>
        <v>68885.7</v>
      </c>
      <c r="AD339" s="167">
        <f t="shared" si="264"/>
        <v>0</v>
      </c>
      <c r="AE339" s="167">
        <f t="shared" si="264"/>
        <v>68885.7</v>
      </c>
      <c r="AF339" s="167">
        <f t="shared" si="264"/>
        <v>0</v>
      </c>
      <c r="AG339" s="167">
        <f t="shared" si="264"/>
        <v>68885.7</v>
      </c>
      <c r="AH339" s="167">
        <f t="shared" si="264"/>
        <v>0</v>
      </c>
      <c r="AI339" s="167">
        <f t="shared" si="264"/>
        <v>68885.7</v>
      </c>
      <c r="AJ339" s="167">
        <f t="shared" si="264"/>
        <v>0</v>
      </c>
      <c r="AK339" s="167">
        <f t="shared" si="264"/>
        <v>68885.7</v>
      </c>
      <c r="AL339" s="167">
        <f t="shared" si="264"/>
        <v>73010.8</v>
      </c>
      <c r="AM339" s="167">
        <f t="shared" si="264"/>
        <v>0</v>
      </c>
      <c r="AN339" s="167">
        <f t="shared" si="264"/>
        <v>73010.8</v>
      </c>
      <c r="AO339" s="167">
        <f t="shared" si="264"/>
        <v>-666.68100000000004</v>
      </c>
      <c r="AP339" s="167">
        <f t="shared" si="264"/>
        <v>72344.119000000006</v>
      </c>
      <c r="AQ339" s="167">
        <f t="shared" si="264"/>
        <v>0</v>
      </c>
      <c r="AR339" s="167">
        <f t="shared" si="264"/>
        <v>72344.119000000006</v>
      </c>
      <c r="AS339" s="167">
        <f t="shared" si="264"/>
        <v>0</v>
      </c>
      <c r="AT339" s="167">
        <f t="shared" si="264"/>
        <v>72344.119000000006</v>
      </c>
      <c r="AU339" s="167">
        <f t="shared" si="264"/>
        <v>0</v>
      </c>
      <c r="AV339" s="167">
        <f t="shared" si="264"/>
        <v>72344.119000000006</v>
      </c>
      <c r="AW339" s="168"/>
    </row>
    <row r="340" spans="1:49" ht="31.5" hidden="1" outlineLevel="4" x14ac:dyDescent="0.2">
      <c r="A340" s="165" t="s">
        <v>35</v>
      </c>
      <c r="B340" s="165" t="s">
        <v>253</v>
      </c>
      <c r="C340" s="165" t="s">
        <v>173</v>
      </c>
      <c r="D340" s="165"/>
      <c r="E340" s="166" t="s">
        <v>174</v>
      </c>
      <c r="F340" s="167">
        <f t="shared" ref="F340:M340" si="265">F341+F345</f>
        <v>13871.3</v>
      </c>
      <c r="G340" s="167">
        <f t="shared" si="265"/>
        <v>0</v>
      </c>
      <c r="H340" s="167">
        <f t="shared" si="265"/>
        <v>13871.3</v>
      </c>
      <c r="I340" s="167">
        <f t="shared" si="265"/>
        <v>0</v>
      </c>
      <c r="J340" s="167">
        <f t="shared" si="265"/>
        <v>0</v>
      </c>
      <c r="K340" s="167">
        <f t="shared" si="265"/>
        <v>0</v>
      </c>
      <c r="L340" s="167">
        <f t="shared" si="265"/>
        <v>13871.3</v>
      </c>
      <c r="M340" s="167">
        <f t="shared" si="265"/>
        <v>937</v>
      </c>
      <c r="N340" s="167">
        <f t="shared" ref="N340:AV340" si="266">N341+N345+N343</f>
        <v>14808.3</v>
      </c>
      <c r="O340" s="167">
        <f t="shared" si="266"/>
        <v>0</v>
      </c>
      <c r="P340" s="167">
        <f t="shared" si="266"/>
        <v>0</v>
      </c>
      <c r="Q340" s="167">
        <f t="shared" si="266"/>
        <v>14808.3</v>
      </c>
      <c r="R340" s="167">
        <f t="shared" si="266"/>
        <v>-5313.0133999999998</v>
      </c>
      <c r="S340" s="167">
        <f t="shared" si="266"/>
        <v>9495.2865999999995</v>
      </c>
      <c r="T340" s="167">
        <f t="shared" si="266"/>
        <v>0</v>
      </c>
      <c r="U340" s="167">
        <f t="shared" si="266"/>
        <v>0</v>
      </c>
      <c r="V340" s="167">
        <f t="shared" si="266"/>
        <v>0</v>
      </c>
      <c r="W340" s="167">
        <f t="shared" si="266"/>
        <v>0</v>
      </c>
      <c r="X340" s="167">
        <f t="shared" si="266"/>
        <v>9495.2865999999995</v>
      </c>
      <c r="Y340" s="167">
        <f t="shared" si="266"/>
        <v>12300</v>
      </c>
      <c r="Z340" s="167">
        <f t="shared" si="266"/>
        <v>0</v>
      </c>
      <c r="AA340" s="167">
        <f t="shared" si="266"/>
        <v>12300</v>
      </c>
      <c r="AB340" s="167">
        <f t="shared" si="266"/>
        <v>0</v>
      </c>
      <c r="AC340" s="167">
        <f t="shared" si="266"/>
        <v>12300</v>
      </c>
      <c r="AD340" s="167">
        <f t="shared" si="266"/>
        <v>0</v>
      </c>
      <c r="AE340" s="167">
        <f t="shared" si="266"/>
        <v>12300</v>
      </c>
      <c r="AF340" s="167">
        <f t="shared" si="266"/>
        <v>0</v>
      </c>
      <c r="AG340" s="167">
        <f t="shared" si="266"/>
        <v>12300</v>
      </c>
      <c r="AH340" s="167">
        <f t="shared" si="266"/>
        <v>0</v>
      </c>
      <c r="AI340" s="167">
        <f t="shared" si="266"/>
        <v>12300</v>
      </c>
      <c r="AJ340" s="167">
        <f t="shared" si="266"/>
        <v>0</v>
      </c>
      <c r="AK340" s="167">
        <f t="shared" si="266"/>
        <v>12300</v>
      </c>
      <c r="AL340" s="167">
        <f t="shared" si="266"/>
        <v>12300</v>
      </c>
      <c r="AM340" s="167">
        <f t="shared" si="266"/>
        <v>0</v>
      </c>
      <c r="AN340" s="167">
        <f t="shared" si="266"/>
        <v>12300</v>
      </c>
      <c r="AO340" s="167">
        <f t="shared" si="266"/>
        <v>-666.68100000000004</v>
      </c>
      <c r="AP340" s="167">
        <f t="shared" si="266"/>
        <v>11633.319</v>
      </c>
      <c r="AQ340" s="167">
        <f t="shared" si="266"/>
        <v>0</v>
      </c>
      <c r="AR340" s="167">
        <f t="shared" si="266"/>
        <v>11633.319</v>
      </c>
      <c r="AS340" s="167">
        <f t="shared" si="266"/>
        <v>0</v>
      </c>
      <c r="AT340" s="167">
        <f t="shared" si="266"/>
        <v>11633.319</v>
      </c>
      <c r="AU340" s="167">
        <f t="shared" si="266"/>
        <v>0</v>
      </c>
      <c r="AV340" s="167">
        <f t="shared" si="266"/>
        <v>11633.319</v>
      </c>
      <c r="AW340" s="168"/>
    </row>
    <row r="341" spans="1:49" ht="15.75" hidden="1" outlineLevel="5" x14ac:dyDescent="0.2">
      <c r="A341" s="165" t="s">
        <v>35</v>
      </c>
      <c r="B341" s="165" t="s">
        <v>253</v>
      </c>
      <c r="C341" s="165" t="s">
        <v>256</v>
      </c>
      <c r="D341" s="165"/>
      <c r="E341" s="166" t="s">
        <v>257</v>
      </c>
      <c r="F341" s="167">
        <f t="shared" ref="F341:AV341" si="267">F342</f>
        <v>8871.2999999999993</v>
      </c>
      <c r="G341" s="167">
        <f t="shared" si="267"/>
        <v>0</v>
      </c>
      <c r="H341" s="167">
        <f t="shared" si="267"/>
        <v>8871.2999999999993</v>
      </c>
      <c r="I341" s="167">
        <f t="shared" si="267"/>
        <v>0</v>
      </c>
      <c r="J341" s="167">
        <f t="shared" si="267"/>
        <v>0</v>
      </c>
      <c r="K341" s="167">
        <f t="shared" si="267"/>
        <v>0</v>
      </c>
      <c r="L341" s="167">
        <f t="shared" si="267"/>
        <v>8871.2999999999993</v>
      </c>
      <c r="M341" s="167">
        <f t="shared" si="267"/>
        <v>0</v>
      </c>
      <c r="N341" s="167">
        <f t="shared" si="267"/>
        <v>8871.2999999999993</v>
      </c>
      <c r="O341" s="167">
        <f t="shared" si="267"/>
        <v>0</v>
      </c>
      <c r="P341" s="167">
        <f t="shared" si="267"/>
        <v>0</v>
      </c>
      <c r="Q341" s="167">
        <f t="shared" si="267"/>
        <v>8871.2999999999993</v>
      </c>
      <c r="R341" s="167">
        <f t="shared" si="267"/>
        <v>-5113.0133999999998</v>
      </c>
      <c r="S341" s="167">
        <f t="shared" si="267"/>
        <v>3758.2865999999995</v>
      </c>
      <c r="T341" s="167">
        <f t="shared" si="267"/>
        <v>0</v>
      </c>
      <c r="U341" s="167">
        <f t="shared" si="267"/>
        <v>0</v>
      </c>
      <c r="V341" s="167">
        <f t="shared" si="267"/>
        <v>0</v>
      </c>
      <c r="W341" s="167">
        <f t="shared" si="267"/>
        <v>0</v>
      </c>
      <c r="X341" s="167">
        <f t="shared" si="267"/>
        <v>3758.2865999999995</v>
      </c>
      <c r="Y341" s="167">
        <f t="shared" si="267"/>
        <v>9000</v>
      </c>
      <c r="Z341" s="167">
        <f t="shared" si="267"/>
        <v>0</v>
      </c>
      <c r="AA341" s="167">
        <f t="shared" si="267"/>
        <v>9000</v>
      </c>
      <c r="AB341" s="167">
        <f t="shared" si="267"/>
        <v>0</v>
      </c>
      <c r="AC341" s="167">
        <f t="shared" si="267"/>
        <v>9000</v>
      </c>
      <c r="AD341" s="167">
        <f t="shared" si="267"/>
        <v>0</v>
      </c>
      <c r="AE341" s="167">
        <f t="shared" si="267"/>
        <v>9000</v>
      </c>
      <c r="AF341" s="167">
        <f t="shared" si="267"/>
        <v>0</v>
      </c>
      <c r="AG341" s="167">
        <f t="shared" si="267"/>
        <v>9000</v>
      </c>
      <c r="AH341" s="167">
        <f t="shared" si="267"/>
        <v>0</v>
      </c>
      <c r="AI341" s="167">
        <f t="shared" si="267"/>
        <v>9000</v>
      </c>
      <c r="AJ341" s="167">
        <f t="shared" si="267"/>
        <v>0</v>
      </c>
      <c r="AK341" s="167">
        <f t="shared" si="267"/>
        <v>9000</v>
      </c>
      <c r="AL341" s="167">
        <f t="shared" si="267"/>
        <v>9000</v>
      </c>
      <c r="AM341" s="167">
        <f t="shared" si="267"/>
        <v>0</v>
      </c>
      <c r="AN341" s="167">
        <f t="shared" si="267"/>
        <v>9000</v>
      </c>
      <c r="AO341" s="167">
        <f t="shared" si="267"/>
        <v>0</v>
      </c>
      <c r="AP341" s="167">
        <f t="shared" si="267"/>
        <v>9000</v>
      </c>
      <c r="AQ341" s="167">
        <f t="shared" si="267"/>
        <v>0</v>
      </c>
      <c r="AR341" s="167">
        <f t="shared" si="267"/>
        <v>9000</v>
      </c>
      <c r="AS341" s="167">
        <f t="shared" si="267"/>
        <v>0</v>
      </c>
      <c r="AT341" s="167">
        <f t="shared" si="267"/>
        <v>9000</v>
      </c>
      <c r="AU341" s="167">
        <f t="shared" si="267"/>
        <v>0</v>
      </c>
      <c r="AV341" s="167">
        <f t="shared" si="267"/>
        <v>9000</v>
      </c>
      <c r="AW341" s="168"/>
    </row>
    <row r="342" spans="1:49" ht="31.5" hidden="1" outlineLevel="7" x14ac:dyDescent="0.2">
      <c r="A342" s="170" t="s">
        <v>35</v>
      </c>
      <c r="B342" s="170" t="s">
        <v>253</v>
      </c>
      <c r="C342" s="170" t="s">
        <v>256</v>
      </c>
      <c r="D342" s="170" t="s">
        <v>92</v>
      </c>
      <c r="E342" s="171" t="s">
        <v>93</v>
      </c>
      <c r="F342" s="172">
        <v>8871.2999999999993</v>
      </c>
      <c r="G342" s="172"/>
      <c r="H342" s="172">
        <f>SUM(F342:G342)</f>
        <v>8871.2999999999993</v>
      </c>
      <c r="I342" s="172"/>
      <c r="J342" s="172"/>
      <c r="K342" s="172"/>
      <c r="L342" s="172">
        <f>SUM(H342:K342)</f>
        <v>8871.2999999999993</v>
      </c>
      <c r="M342" s="172"/>
      <c r="N342" s="172">
        <f>SUM(L342:M342)</f>
        <v>8871.2999999999993</v>
      </c>
      <c r="O342" s="172"/>
      <c r="P342" s="172"/>
      <c r="Q342" s="172">
        <f>SUM(N342:P342)</f>
        <v>8871.2999999999993</v>
      </c>
      <c r="R342" s="172">
        <f>-1584.8292-400-2360.4842-647.7-120</f>
        <v>-5113.0133999999998</v>
      </c>
      <c r="S342" s="172">
        <f>SUM(Q342:R342)</f>
        <v>3758.2865999999995</v>
      </c>
      <c r="T342" s="172"/>
      <c r="U342" s="172"/>
      <c r="V342" s="172"/>
      <c r="W342" s="172"/>
      <c r="X342" s="172">
        <f>SUM(S342:W342)</f>
        <v>3758.2865999999995</v>
      </c>
      <c r="Y342" s="172">
        <v>9000</v>
      </c>
      <c r="Z342" s="172"/>
      <c r="AA342" s="172">
        <f>SUM(Y342:Z342)</f>
        <v>9000</v>
      </c>
      <c r="AB342" s="172"/>
      <c r="AC342" s="172">
        <f>SUM(AA342:AB342)</f>
        <v>9000</v>
      </c>
      <c r="AD342" s="172"/>
      <c r="AE342" s="172">
        <f>SUM(AC342:AD342)</f>
        <v>9000</v>
      </c>
      <c r="AF342" s="172"/>
      <c r="AG342" s="172">
        <f>SUM(AE342:AF342)</f>
        <v>9000</v>
      </c>
      <c r="AH342" s="172"/>
      <c r="AI342" s="172">
        <f>SUM(AG342:AH342)</f>
        <v>9000</v>
      </c>
      <c r="AJ342" s="172"/>
      <c r="AK342" s="172">
        <f>SUM(AI342:AJ342)</f>
        <v>9000</v>
      </c>
      <c r="AL342" s="172">
        <v>9000</v>
      </c>
      <c r="AM342" s="172"/>
      <c r="AN342" s="172">
        <f>SUM(AL342:AM342)</f>
        <v>9000</v>
      </c>
      <c r="AO342" s="172"/>
      <c r="AP342" s="172">
        <f>SUM(AN342:AO342)</f>
        <v>9000</v>
      </c>
      <c r="AQ342" s="172"/>
      <c r="AR342" s="172">
        <f>SUM(AP342:AQ342)</f>
        <v>9000</v>
      </c>
      <c r="AS342" s="172"/>
      <c r="AT342" s="172">
        <f>SUM(AR342:AS342)</f>
        <v>9000</v>
      </c>
      <c r="AU342" s="172"/>
      <c r="AV342" s="172">
        <f>SUM(AT342:AU342)</f>
        <v>9000</v>
      </c>
      <c r="AW342" s="168"/>
    </row>
    <row r="343" spans="1:49" ht="47.25" hidden="1" outlineLevel="7" x14ac:dyDescent="0.2">
      <c r="A343" s="165" t="s">
        <v>35</v>
      </c>
      <c r="B343" s="165" t="s">
        <v>253</v>
      </c>
      <c r="C343" s="165" t="s">
        <v>754</v>
      </c>
      <c r="D343" s="165"/>
      <c r="E343" s="166" t="s">
        <v>797</v>
      </c>
      <c r="F343" s="172"/>
      <c r="G343" s="172"/>
      <c r="H343" s="172"/>
      <c r="I343" s="172"/>
      <c r="J343" s="172"/>
      <c r="K343" s="172"/>
      <c r="L343" s="172"/>
      <c r="M343" s="172"/>
      <c r="N343" s="172"/>
      <c r="O343" s="167">
        <f>O344</f>
        <v>0</v>
      </c>
      <c r="P343" s="167">
        <f>P344</f>
        <v>0</v>
      </c>
      <c r="Q343" s="167">
        <f>Q344</f>
        <v>0</v>
      </c>
      <c r="R343" s="167">
        <f>R344</f>
        <v>0</v>
      </c>
      <c r="S343" s="167">
        <f>S344</f>
        <v>0</v>
      </c>
      <c r="T343" s="172"/>
      <c r="U343" s="172"/>
      <c r="V343" s="172"/>
      <c r="W343" s="172"/>
      <c r="X343" s="172"/>
      <c r="Y343" s="172"/>
      <c r="Z343" s="172"/>
      <c r="AA343" s="172"/>
      <c r="AB343" s="172"/>
      <c r="AC343" s="172"/>
      <c r="AD343" s="172"/>
      <c r="AE343" s="172"/>
      <c r="AF343" s="172"/>
      <c r="AG343" s="172"/>
      <c r="AH343" s="172"/>
      <c r="AI343" s="172"/>
      <c r="AJ343" s="172"/>
      <c r="AK343" s="172"/>
      <c r="AL343" s="172"/>
      <c r="AM343" s="172"/>
      <c r="AN343" s="172"/>
      <c r="AO343" s="172"/>
      <c r="AP343" s="172"/>
      <c r="AQ343" s="172"/>
      <c r="AR343" s="172"/>
      <c r="AS343" s="172"/>
      <c r="AT343" s="172"/>
      <c r="AU343" s="172"/>
      <c r="AV343" s="172"/>
      <c r="AW343" s="168"/>
    </row>
    <row r="344" spans="1:49" ht="31.5" hidden="1" outlineLevel="7" x14ac:dyDescent="0.2">
      <c r="A344" s="170" t="s">
        <v>35</v>
      </c>
      <c r="B344" s="170" t="s">
        <v>253</v>
      </c>
      <c r="C344" s="170" t="s">
        <v>754</v>
      </c>
      <c r="D344" s="170" t="s">
        <v>92</v>
      </c>
      <c r="E344" s="171" t="s">
        <v>93</v>
      </c>
      <c r="F344" s="172"/>
      <c r="G344" s="172"/>
      <c r="H344" s="172"/>
      <c r="I344" s="172"/>
      <c r="J344" s="172"/>
      <c r="K344" s="172"/>
      <c r="L344" s="172"/>
      <c r="M344" s="172"/>
      <c r="N344" s="172"/>
      <c r="O344" s="172"/>
      <c r="P344" s="172"/>
      <c r="Q344" s="172">
        <f>SUM(N344:P344)</f>
        <v>0</v>
      </c>
      <c r="R344" s="172"/>
      <c r="S344" s="172">
        <f>SUM(Q344:R344)</f>
        <v>0</v>
      </c>
      <c r="T344" s="172"/>
      <c r="U344" s="172"/>
      <c r="V344" s="172"/>
      <c r="W344" s="172"/>
      <c r="X344" s="172"/>
      <c r="Y344" s="172"/>
      <c r="Z344" s="172"/>
      <c r="AA344" s="172"/>
      <c r="AB344" s="172"/>
      <c r="AC344" s="172"/>
      <c r="AD344" s="172"/>
      <c r="AE344" s="172"/>
      <c r="AF344" s="172"/>
      <c r="AG344" s="172"/>
      <c r="AH344" s="172"/>
      <c r="AI344" s="172"/>
      <c r="AJ344" s="172"/>
      <c r="AK344" s="172"/>
      <c r="AL344" s="172"/>
      <c r="AM344" s="172"/>
      <c r="AN344" s="172"/>
      <c r="AO344" s="172"/>
      <c r="AP344" s="172"/>
      <c r="AQ344" s="172"/>
      <c r="AR344" s="172"/>
      <c r="AS344" s="172"/>
      <c r="AT344" s="172"/>
      <c r="AU344" s="172"/>
      <c r="AV344" s="172"/>
      <c r="AW344" s="168"/>
    </row>
    <row r="345" spans="1:49" ht="31.5" hidden="1" outlineLevel="5" x14ac:dyDescent="0.2">
      <c r="A345" s="165" t="s">
        <v>35</v>
      </c>
      <c r="B345" s="165" t="s">
        <v>253</v>
      </c>
      <c r="C345" s="165" t="s">
        <v>258</v>
      </c>
      <c r="D345" s="165"/>
      <c r="E345" s="166" t="s">
        <v>259</v>
      </c>
      <c r="F345" s="167">
        <f t="shared" ref="F345:AV345" si="268">F346</f>
        <v>5000</v>
      </c>
      <c r="G345" s="167">
        <f t="shared" si="268"/>
        <v>0</v>
      </c>
      <c r="H345" s="167">
        <f t="shared" si="268"/>
        <v>5000</v>
      </c>
      <c r="I345" s="167">
        <f t="shared" si="268"/>
        <v>0</v>
      </c>
      <c r="J345" s="167">
        <f t="shared" si="268"/>
        <v>0</v>
      </c>
      <c r="K345" s="167">
        <f t="shared" si="268"/>
        <v>0</v>
      </c>
      <c r="L345" s="167">
        <f t="shared" si="268"/>
        <v>5000</v>
      </c>
      <c r="M345" s="167">
        <f t="shared" si="268"/>
        <v>937</v>
      </c>
      <c r="N345" s="167">
        <f t="shared" si="268"/>
        <v>5937</v>
      </c>
      <c r="O345" s="167">
        <f t="shared" si="268"/>
        <v>0</v>
      </c>
      <c r="P345" s="167">
        <f t="shared" si="268"/>
        <v>0</v>
      </c>
      <c r="Q345" s="167">
        <f t="shared" si="268"/>
        <v>5937</v>
      </c>
      <c r="R345" s="167">
        <f t="shared" si="268"/>
        <v>-200</v>
      </c>
      <c r="S345" s="167">
        <f t="shared" si="268"/>
        <v>5737</v>
      </c>
      <c r="T345" s="167">
        <f t="shared" si="268"/>
        <v>0</v>
      </c>
      <c r="U345" s="167">
        <f t="shared" si="268"/>
        <v>0</v>
      </c>
      <c r="V345" s="167">
        <f t="shared" si="268"/>
        <v>0</v>
      </c>
      <c r="W345" s="167">
        <f t="shared" si="268"/>
        <v>0</v>
      </c>
      <c r="X345" s="167">
        <f t="shared" si="268"/>
        <v>5737</v>
      </c>
      <c r="Y345" s="167">
        <f t="shared" si="268"/>
        <v>3300</v>
      </c>
      <c r="Z345" s="167">
        <f t="shared" si="268"/>
        <v>0</v>
      </c>
      <c r="AA345" s="167">
        <f t="shared" si="268"/>
        <v>3300</v>
      </c>
      <c r="AB345" s="167">
        <f t="shared" si="268"/>
        <v>0</v>
      </c>
      <c r="AC345" s="167">
        <f t="shared" si="268"/>
        <v>3300</v>
      </c>
      <c r="AD345" s="167">
        <f t="shared" si="268"/>
        <v>0</v>
      </c>
      <c r="AE345" s="167">
        <f t="shared" si="268"/>
        <v>3300</v>
      </c>
      <c r="AF345" s="167">
        <f t="shared" si="268"/>
        <v>0</v>
      </c>
      <c r="AG345" s="167">
        <f t="shared" si="268"/>
        <v>3300</v>
      </c>
      <c r="AH345" s="167">
        <f t="shared" si="268"/>
        <v>0</v>
      </c>
      <c r="AI345" s="167">
        <f t="shared" si="268"/>
        <v>3300</v>
      </c>
      <c r="AJ345" s="167">
        <f t="shared" si="268"/>
        <v>0</v>
      </c>
      <c r="AK345" s="167">
        <f t="shared" si="268"/>
        <v>3300</v>
      </c>
      <c r="AL345" s="167">
        <f t="shared" si="268"/>
        <v>3300</v>
      </c>
      <c r="AM345" s="167">
        <f t="shared" si="268"/>
        <v>0</v>
      </c>
      <c r="AN345" s="167">
        <f t="shared" si="268"/>
        <v>3300</v>
      </c>
      <c r="AO345" s="167">
        <f t="shared" si="268"/>
        <v>-666.68100000000004</v>
      </c>
      <c r="AP345" s="167">
        <f t="shared" si="268"/>
        <v>2633.319</v>
      </c>
      <c r="AQ345" s="167">
        <f t="shared" si="268"/>
        <v>0</v>
      </c>
      <c r="AR345" s="167">
        <f t="shared" si="268"/>
        <v>2633.319</v>
      </c>
      <c r="AS345" s="167">
        <f t="shared" si="268"/>
        <v>0</v>
      </c>
      <c r="AT345" s="167">
        <f t="shared" si="268"/>
        <v>2633.319</v>
      </c>
      <c r="AU345" s="167">
        <f t="shared" si="268"/>
        <v>0</v>
      </c>
      <c r="AV345" s="167">
        <f t="shared" si="268"/>
        <v>2633.319</v>
      </c>
      <c r="AW345" s="168"/>
    </row>
    <row r="346" spans="1:49" ht="31.5" hidden="1" outlineLevel="7" x14ac:dyDescent="0.2">
      <c r="A346" s="170" t="s">
        <v>35</v>
      </c>
      <c r="B346" s="170" t="s">
        <v>253</v>
      </c>
      <c r="C346" s="170" t="s">
        <v>258</v>
      </c>
      <c r="D346" s="170" t="s">
        <v>92</v>
      </c>
      <c r="E346" s="171" t="s">
        <v>93</v>
      </c>
      <c r="F346" s="172">
        <v>5000</v>
      </c>
      <c r="G346" s="172"/>
      <c r="H346" s="172">
        <f>SUM(F346:G346)</f>
        <v>5000</v>
      </c>
      <c r="I346" s="172"/>
      <c r="J346" s="172"/>
      <c r="K346" s="172"/>
      <c r="L346" s="172">
        <f>SUM(H346:K346)</f>
        <v>5000</v>
      </c>
      <c r="M346" s="172">
        <v>937</v>
      </c>
      <c r="N346" s="172">
        <f>SUM(L346:M346)</f>
        <v>5937</v>
      </c>
      <c r="O346" s="172"/>
      <c r="P346" s="172"/>
      <c r="Q346" s="172">
        <f>SUM(N346:P346)</f>
        <v>5937</v>
      </c>
      <c r="R346" s="172">
        <f>-200</f>
        <v>-200</v>
      </c>
      <c r="S346" s="172">
        <f>SUM(Q346:R346)</f>
        <v>5737</v>
      </c>
      <c r="T346" s="172"/>
      <c r="U346" s="172"/>
      <c r="V346" s="172"/>
      <c r="W346" s="172"/>
      <c r="X346" s="172">
        <f>SUM(S346:W346)</f>
        <v>5737</v>
      </c>
      <c r="Y346" s="172">
        <v>3300</v>
      </c>
      <c r="Z346" s="172"/>
      <c r="AA346" s="172">
        <f>SUM(Y346:Z346)</f>
        <v>3300</v>
      </c>
      <c r="AB346" s="172"/>
      <c r="AC346" s="172">
        <f>SUM(AA346:AB346)</f>
        <v>3300</v>
      </c>
      <c r="AD346" s="172"/>
      <c r="AE346" s="172">
        <f>SUM(AC346:AD346)</f>
        <v>3300</v>
      </c>
      <c r="AF346" s="172"/>
      <c r="AG346" s="172">
        <f>SUM(AE346:AF346)</f>
        <v>3300</v>
      </c>
      <c r="AH346" s="172"/>
      <c r="AI346" s="172">
        <f>SUM(AG346:AH346)</f>
        <v>3300</v>
      </c>
      <c r="AJ346" s="172"/>
      <c r="AK346" s="172">
        <f>SUM(AI346:AJ346)</f>
        <v>3300</v>
      </c>
      <c r="AL346" s="172">
        <v>3300</v>
      </c>
      <c r="AM346" s="172"/>
      <c r="AN346" s="172">
        <f>SUM(AL346:AM346)</f>
        <v>3300</v>
      </c>
      <c r="AO346" s="172">
        <v>-666.68100000000004</v>
      </c>
      <c r="AP346" s="172">
        <f>SUM(AN346:AO346)</f>
        <v>2633.319</v>
      </c>
      <c r="AQ346" s="172"/>
      <c r="AR346" s="172">
        <f>SUM(AP346:AQ346)</f>
        <v>2633.319</v>
      </c>
      <c r="AS346" s="172"/>
      <c r="AT346" s="172">
        <f>SUM(AR346:AS346)</f>
        <v>2633.319</v>
      </c>
      <c r="AU346" s="172"/>
      <c r="AV346" s="172">
        <f>SUM(AT346:AU346)</f>
        <v>2633.319</v>
      </c>
      <c r="AW346" s="168"/>
    </row>
    <row r="347" spans="1:49" ht="31.5" hidden="1" outlineLevel="4" x14ac:dyDescent="0.2">
      <c r="A347" s="165" t="s">
        <v>35</v>
      </c>
      <c r="B347" s="165" t="s">
        <v>253</v>
      </c>
      <c r="C347" s="165" t="s">
        <v>222</v>
      </c>
      <c r="D347" s="165"/>
      <c r="E347" s="166" t="s">
        <v>223</v>
      </c>
      <c r="F347" s="167">
        <f t="shared" ref="F347:AV347" si="269">F348+F350</f>
        <v>2295.8000000000002</v>
      </c>
      <c r="G347" s="167">
        <f t="shared" si="269"/>
        <v>0</v>
      </c>
      <c r="H347" s="167">
        <f t="shared" si="269"/>
        <v>2295.8000000000002</v>
      </c>
      <c r="I347" s="167">
        <f t="shared" si="269"/>
        <v>0</v>
      </c>
      <c r="J347" s="167">
        <f t="shared" si="269"/>
        <v>0</v>
      </c>
      <c r="K347" s="167">
        <f t="shared" si="269"/>
        <v>-0.51639000000000002</v>
      </c>
      <c r="L347" s="167">
        <f t="shared" si="269"/>
        <v>2295.2836100000004</v>
      </c>
      <c r="M347" s="167">
        <f t="shared" si="269"/>
        <v>0</v>
      </c>
      <c r="N347" s="167">
        <f t="shared" si="269"/>
        <v>2295.2836100000004</v>
      </c>
      <c r="O347" s="167">
        <f t="shared" si="269"/>
        <v>0</v>
      </c>
      <c r="P347" s="167">
        <f t="shared" si="269"/>
        <v>0</v>
      </c>
      <c r="Q347" s="167">
        <f t="shared" si="269"/>
        <v>2295.2836100000004</v>
      </c>
      <c r="R347" s="167">
        <f t="shared" si="269"/>
        <v>0</v>
      </c>
      <c r="S347" s="167">
        <f t="shared" si="269"/>
        <v>2295.2836100000004</v>
      </c>
      <c r="T347" s="167">
        <f t="shared" si="269"/>
        <v>0</v>
      </c>
      <c r="U347" s="167">
        <f t="shared" si="269"/>
        <v>0</v>
      </c>
      <c r="V347" s="167">
        <f t="shared" si="269"/>
        <v>0</v>
      </c>
      <c r="W347" s="167">
        <f t="shared" si="269"/>
        <v>0</v>
      </c>
      <c r="X347" s="167">
        <f t="shared" si="269"/>
        <v>2295.2836100000004</v>
      </c>
      <c r="Y347" s="167">
        <f t="shared" si="269"/>
        <v>2283.3000000000002</v>
      </c>
      <c r="Z347" s="167">
        <f t="shared" si="269"/>
        <v>0</v>
      </c>
      <c r="AA347" s="167">
        <f t="shared" si="269"/>
        <v>2283.3000000000002</v>
      </c>
      <c r="AB347" s="167">
        <f t="shared" si="269"/>
        <v>0</v>
      </c>
      <c r="AC347" s="167">
        <f t="shared" si="269"/>
        <v>2283.3000000000002</v>
      </c>
      <c r="AD347" s="167">
        <f t="shared" si="269"/>
        <v>0</v>
      </c>
      <c r="AE347" s="167">
        <f t="shared" si="269"/>
        <v>2283.3000000000002</v>
      </c>
      <c r="AF347" s="167">
        <f t="shared" si="269"/>
        <v>0</v>
      </c>
      <c r="AG347" s="167">
        <f t="shared" si="269"/>
        <v>2283.3000000000002</v>
      </c>
      <c r="AH347" s="167">
        <f t="shared" si="269"/>
        <v>0</v>
      </c>
      <c r="AI347" s="167">
        <f t="shared" si="269"/>
        <v>2283.3000000000002</v>
      </c>
      <c r="AJ347" s="167">
        <f t="shared" si="269"/>
        <v>0</v>
      </c>
      <c r="AK347" s="167">
        <f t="shared" si="269"/>
        <v>2283.3000000000002</v>
      </c>
      <c r="AL347" s="167">
        <f t="shared" si="269"/>
        <v>2283.3000000000002</v>
      </c>
      <c r="AM347" s="167">
        <f t="shared" si="269"/>
        <v>0</v>
      </c>
      <c r="AN347" s="167">
        <f t="shared" si="269"/>
        <v>2283.3000000000002</v>
      </c>
      <c r="AO347" s="167">
        <f t="shared" si="269"/>
        <v>0</v>
      </c>
      <c r="AP347" s="167">
        <f t="shared" si="269"/>
        <v>2283.3000000000002</v>
      </c>
      <c r="AQ347" s="167">
        <f t="shared" si="269"/>
        <v>0</v>
      </c>
      <c r="AR347" s="167">
        <f t="shared" si="269"/>
        <v>2283.3000000000002</v>
      </c>
      <c r="AS347" s="167">
        <f t="shared" si="269"/>
        <v>0</v>
      </c>
      <c r="AT347" s="167">
        <f t="shared" si="269"/>
        <v>2283.3000000000002</v>
      </c>
      <c r="AU347" s="167">
        <f t="shared" si="269"/>
        <v>0</v>
      </c>
      <c r="AV347" s="167">
        <f t="shared" si="269"/>
        <v>2283.3000000000002</v>
      </c>
      <c r="AW347" s="168"/>
    </row>
    <row r="348" spans="1:49" ht="15.75" hidden="1" customHeight="1" outlineLevel="5" x14ac:dyDescent="0.2">
      <c r="A348" s="165" t="s">
        <v>35</v>
      </c>
      <c r="B348" s="165" t="s">
        <v>253</v>
      </c>
      <c r="C348" s="165" t="s">
        <v>260</v>
      </c>
      <c r="D348" s="165"/>
      <c r="E348" s="166" t="s">
        <v>261</v>
      </c>
      <c r="F348" s="167">
        <f t="shared" ref="F348:AV348" si="270">F349</f>
        <v>2183.3000000000002</v>
      </c>
      <c r="G348" s="167">
        <f t="shared" si="270"/>
        <v>0</v>
      </c>
      <c r="H348" s="167">
        <f t="shared" si="270"/>
        <v>2183.3000000000002</v>
      </c>
      <c r="I348" s="167">
        <f t="shared" si="270"/>
        <v>0</v>
      </c>
      <c r="J348" s="167">
        <f t="shared" si="270"/>
        <v>0</v>
      </c>
      <c r="K348" s="167">
        <f t="shared" si="270"/>
        <v>0</v>
      </c>
      <c r="L348" s="167">
        <f t="shared" si="270"/>
        <v>2183.3000000000002</v>
      </c>
      <c r="M348" s="167">
        <f t="shared" si="270"/>
        <v>0</v>
      </c>
      <c r="N348" s="167">
        <f t="shared" si="270"/>
        <v>2183.3000000000002</v>
      </c>
      <c r="O348" s="167">
        <f t="shared" si="270"/>
        <v>0</v>
      </c>
      <c r="P348" s="167">
        <f t="shared" si="270"/>
        <v>0</v>
      </c>
      <c r="Q348" s="167">
        <f t="shared" si="270"/>
        <v>2183.3000000000002</v>
      </c>
      <c r="R348" s="167">
        <f t="shared" si="270"/>
        <v>0</v>
      </c>
      <c r="S348" s="167">
        <f t="shared" si="270"/>
        <v>2183.3000000000002</v>
      </c>
      <c r="T348" s="167">
        <f t="shared" si="270"/>
        <v>0</v>
      </c>
      <c r="U348" s="167">
        <f t="shared" si="270"/>
        <v>0</v>
      </c>
      <c r="V348" s="167">
        <f t="shared" si="270"/>
        <v>0</v>
      </c>
      <c r="W348" s="167">
        <f t="shared" si="270"/>
        <v>0</v>
      </c>
      <c r="X348" s="167">
        <f t="shared" si="270"/>
        <v>2183.3000000000002</v>
      </c>
      <c r="Y348" s="167">
        <f t="shared" si="270"/>
        <v>2183.3000000000002</v>
      </c>
      <c r="Z348" s="167">
        <f t="shared" si="270"/>
        <v>0</v>
      </c>
      <c r="AA348" s="167">
        <f t="shared" si="270"/>
        <v>2183.3000000000002</v>
      </c>
      <c r="AB348" s="167">
        <f t="shared" si="270"/>
        <v>0</v>
      </c>
      <c r="AC348" s="167">
        <f t="shared" si="270"/>
        <v>2183.3000000000002</v>
      </c>
      <c r="AD348" s="167">
        <f t="shared" si="270"/>
        <v>0</v>
      </c>
      <c r="AE348" s="167">
        <f t="shared" si="270"/>
        <v>2183.3000000000002</v>
      </c>
      <c r="AF348" s="167">
        <f t="shared" si="270"/>
        <v>0</v>
      </c>
      <c r="AG348" s="167">
        <f t="shared" si="270"/>
        <v>2183.3000000000002</v>
      </c>
      <c r="AH348" s="167">
        <f t="shared" si="270"/>
        <v>0</v>
      </c>
      <c r="AI348" s="167">
        <f t="shared" si="270"/>
        <v>2183.3000000000002</v>
      </c>
      <c r="AJ348" s="167">
        <f t="shared" si="270"/>
        <v>0</v>
      </c>
      <c r="AK348" s="167">
        <f t="shared" si="270"/>
        <v>2183.3000000000002</v>
      </c>
      <c r="AL348" s="167">
        <f t="shared" si="270"/>
        <v>2183.3000000000002</v>
      </c>
      <c r="AM348" s="167">
        <f t="shared" si="270"/>
        <v>0</v>
      </c>
      <c r="AN348" s="167">
        <f t="shared" si="270"/>
        <v>2183.3000000000002</v>
      </c>
      <c r="AO348" s="167">
        <f t="shared" si="270"/>
        <v>0</v>
      </c>
      <c r="AP348" s="167">
        <f t="shared" si="270"/>
        <v>2183.3000000000002</v>
      </c>
      <c r="AQ348" s="167">
        <f t="shared" si="270"/>
        <v>0</v>
      </c>
      <c r="AR348" s="167">
        <f t="shared" si="270"/>
        <v>2183.3000000000002</v>
      </c>
      <c r="AS348" s="167">
        <f t="shared" si="270"/>
        <v>0</v>
      </c>
      <c r="AT348" s="167">
        <f t="shared" si="270"/>
        <v>2183.3000000000002</v>
      </c>
      <c r="AU348" s="167">
        <f t="shared" si="270"/>
        <v>0</v>
      </c>
      <c r="AV348" s="167">
        <f t="shared" si="270"/>
        <v>2183.3000000000002</v>
      </c>
      <c r="AW348" s="168"/>
    </row>
    <row r="349" spans="1:49" ht="31.5" hidden="1" customHeight="1" outlineLevel="7" x14ac:dyDescent="0.2">
      <c r="A349" s="170" t="s">
        <v>35</v>
      </c>
      <c r="B349" s="170" t="s">
        <v>253</v>
      </c>
      <c r="C349" s="170" t="s">
        <v>260</v>
      </c>
      <c r="D349" s="170" t="s">
        <v>92</v>
      </c>
      <c r="E349" s="171" t="s">
        <v>93</v>
      </c>
      <c r="F349" s="172">
        <v>2183.3000000000002</v>
      </c>
      <c r="G349" s="172"/>
      <c r="H349" s="172">
        <f>SUM(F349:G349)</f>
        <v>2183.3000000000002</v>
      </c>
      <c r="I349" s="172"/>
      <c r="J349" s="172"/>
      <c r="K349" s="172"/>
      <c r="L349" s="172">
        <f>SUM(H349:K349)</f>
        <v>2183.3000000000002</v>
      </c>
      <c r="M349" s="172"/>
      <c r="N349" s="172">
        <f>SUM(L349:M349)</f>
        <v>2183.3000000000002</v>
      </c>
      <c r="O349" s="172"/>
      <c r="P349" s="172"/>
      <c r="Q349" s="172">
        <f>SUM(N349:P349)</f>
        <v>2183.3000000000002</v>
      </c>
      <c r="R349" s="172"/>
      <c r="S349" s="172">
        <f>SUM(Q349:R349)</f>
        <v>2183.3000000000002</v>
      </c>
      <c r="T349" s="172"/>
      <c r="U349" s="172"/>
      <c r="V349" s="172"/>
      <c r="W349" s="172"/>
      <c r="X349" s="172">
        <f>SUM(S349:W349)</f>
        <v>2183.3000000000002</v>
      </c>
      <c r="Y349" s="172">
        <v>2183.3000000000002</v>
      </c>
      <c r="Z349" s="172"/>
      <c r="AA349" s="172">
        <f>SUM(Y349:Z349)</f>
        <v>2183.3000000000002</v>
      </c>
      <c r="AB349" s="172"/>
      <c r="AC349" s="172">
        <f>SUM(AA349:AB349)</f>
        <v>2183.3000000000002</v>
      </c>
      <c r="AD349" s="172"/>
      <c r="AE349" s="172">
        <f>SUM(AC349:AD349)</f>
        <v>2183.3000000000002</v>
      </c>
      <c r="AF349" s="172"/>
      <c r="AG349" s="172">
        <f>SUM(AE349:AF349)</f>
        <v>2183.3000000000002</v>
      </c>
      <c r="AH349" s="172"/>
      <c r="AI349" s="172">
        <f>SUM(AG349:AH349)</f>
        <v>2183.3000000000002</v>
      </c>
      <c r="AJ349" s="172"/>
      <c r="AK349" s="172">
        <f>SUM(AI349:AJ349)</f>
        <v>2183.3000000000002</v>
      </c>
      <c r="AL349" s="172">
        <v>2183.3000000000002</v>
      </c>
      <c r="AM349" s="172"/>
      <c r="AN349" s="172">
        <f>SUM(AL349:AM349)</f>
        <v>2183.3000000000002</v>
      </c>
      <c r="AO349" s="172"/>
      <c r="AP349" s="172">
        <f>SUM(AN349:AO349)</f>
        <v>2183.3000000000002</v>
      </c>
      <c r="AQ349" s="172"/>
      <c r="AR349" s="172">
        <f>SUM(AP349:AQ349)</f>
        <v>2183.3000000000002</v>
      </c>
      <c r="AS349" s="172"/>
      <c r="AT349" s="172">
        <f>SUM(AR349:AS349)</f>
        <v>2183.3000000000002</v>
      </c>
      <c r="AU349" s="172"/>
      <c r="AV349" s="172">
        <f>SUM(AT349:AU349)</f>
        <v>2183.3000000000002</v>
      </c>
      <c r="AW349" s="168"/>
    </row>
    <row r="350" spans="1:49" ht="47.25" hidden="1" outlineLevel="5" x14ac:dyDescent="0.2">
      <c r="A350" s="165" t="s">
        <v>35</v>
      </c>
      <c r="B350" s="165" t="s">
        <v>253</v>
      </c>
      <c r="C350" s="165" t="s">
        <v>262</v>
      </c>
      <c r="D350" s="165"/>
      <c r="E350" s="166" t="s">
        <v>263</v>
      </c>
      <c r="F350" s="167">
        <f t="shared" ref="F350:AV350" si="271">F351</f>
        <v>112.5</v>
      </c>
      <c r="G350" s="167">
        <f t="shared" si="271"/>
        <v>0</v>
      </c>
      <c r="H350" s="167">
        <f t="shared" si="271"/>
        <v>112.5</v>
      </c>
      <c r="I350" s="167">
        <f t="shared" si="271"/>
        <v>0</v>
      </c>
      <c r="J350" s="167">
        <f t="shared" si="271"/>
        <v>0</v>
      </c>
      <c r="K350" s="167">
        <f t="shared" si="271"/>
        <v>-0.51639000000000002</v>
      </c>
      <c r="L350" s="167">
        <f t="shared" si="271"/>
        <v>111.98361</v>
      </c>
      <c r="M350" s="167">
        <f t="shared" si="271"/>
        <v>0</v>
      </c>
      <c r="N350" s="167">
        <f t="shared" si="271"/>
        <v>111.98361</v>
      </c>
      <c r="O350" s="167">
        <f t="shared" si="271"/>
        <v>0</v>
      </c>
      <c r="P350" s="167">
        <f t="shared" si="271"/>
        <v>0</v>
      </c>
      <c r="Q350" s="167">
        <f t="shared" si="271"/>
        <v>111.98361</v>
      </c>
      <c r="R350" s="167">
        <f t="shared" si="271"/>
        <v>0</v>
      </c>
      <c r="S350" s="167">
        <f t="shared" si="271"/>
        <v>111.98361</v>
      </c>
      <c r="T350" s="167">
        <f t="shared" si="271"/>
        <v>0</v>
      </c>
      <c r="U350" s="167">
        <f t="shared" si="271"/>
        <v>0</v>
      </c>
      <c r="V350" s="167">
        <f t="shared" si="271"/>
        <v>0</v>
      </c>
      <c r="W350" s="167">
        <f t="shared" si="271"/>
        <v>0</v>
      </c>
      <c r="X350" s="167">
        <f t="shared" si="271"/>
        <v>111.98361</v>
      </c>
      <c r="Y350" s="167">
        <f t="shared" si="271"/>
        <v>100</v>
      </c>
      <c r="Z350" s="167">
        <f t="shared" si="271"/>
        <v>0</v>
      </c>
      <c r="AA350" s="167">
        <f t="shared" si="271"/>
        <v>100</v>
      </c>
      <c r="AB350" s="167">
        <f t="shared" si="271"/>
        <v>0</v>
      </c>
      <c r="AC350" s="167">
        <f t="shared" si="271"/>
        <v>100</v>
      </c>
      <c r="AD350" s="167">
        <f t="shared" si="271"/>
        <v>0</v>
      </c>
      <c r="AE350" s="167">
        <f t="shared" si="271"/>
        <v>100</v>
      </c>
      <c r="AF350" s="167">
        <f t="shared" si="271"/>
        <v>0</v>
      </c>
      <c r="AG350" s="167">
        <f t="shared" si="271"/>
        <v>100</v>
      </c>
      <c r="AH350" s="167">
        <f t="shared" si="271"/>
        <v>0</v>
      </c>
      <c r="AI350" s="167">
        <f t="shared" si="271"/>
        <v>100</v>
      </c>
      <c r="AJ350" s="167">
        <f t="shared" si="271"/>
        <v>0</v>
      </c>
      <c r="AK350" s="167">
        <f t="shared" si="271"/>
        <v>100</v>
      </c>
      <c r="AL350" s="167">
        <f t="shared" si="271"/>
        <v>100</v>
      </c>
      <c r="AM350" s="167">
        <f t="shared" si="271"/>
        <v>0</v>
      </c>
      <c r="AN350" s="167">
        <f t="shared" si="271"/>
        <v>100</v>
      </c>
      <c r="AO350" s="167">
        <f t="shared" si="271"/>
        <v>0</v>
      </c>
      <c r="AP350" s="167">
        <f t="shared" si="271"/>
        <v>100</v>
      </c>
      <c r="AQ350" s="167">
        <f t="shared" si="271"/>
        <v>0</v>
      </c>
      <c r="AR350" s="167">
        <f t="shared" si="271"/>
        <v>100</v>
      </c>
      <c r="AS350" s="167">
        <f t="shared" si="271"/>
        <v>0</v>
      </c>
      <c r="AT350" s="167">
        <f t="shared" si="271"/>
        <v>100</v>
      </c>
      <c r="AU350" s="167">
        <f t="shared" si="271"/>
        <v>0</v>
      </c>
      <c r="AV350" s="167">
        <f t="shared" si="271"/>
        <v>100</v>
      </c>
      <c r="AW350" s="168"/>
    </row>
    <row r="351" spans="1:49" ht="31.5" hidden="1" outlineLevel="7" x14ac:dyDescent="0.2">
      <c r="A351" s="170" t="s">
        <v>35</v>
      </c>
      <c r="B351" s="170" t="s">
        <v>253</v>
      </c>
      <c r="C351" s="170" t="s">
        <v>262</v>
      </c>
      <c r="D351" s="170" t="s">
        <v>92</v>
      </c>
      <c r="E351" s="171" t="s">
        <v>93</v>
      </c>
      <c r="F351" s="172">
        <v>112.5</v>
      </c>
      <c r="G351" s="172"/>
      <c r="H351" s="172">
        <f>SUM(F351:G351)</f>
        <v>112.5</v>
      </c>
      <c r="I351" s="172"/>
      <c r="J351" s="172"/>
      <c r="K351" s="172">
        <v>-0.51639000000000002</v>
      </c>
      <c r="L351" s="172">
        <f>SUM(H351:K351)</f>
        <v>111.98361</v>
      </c>
      <c r="M351" s="172"/>
      <c r="N351" s="172">
        <f>SUM(L351:M351)</f>
        <v>111.98361</v>
      </c>
      <c r="O351" s="172"/>
      <c r="P351" s="172"/>
      <c r="Q351" s="172">
        <f>SUM(N351:P351)</f>
        <v>111.98361</v>
      </c>
      <c r="R351" s="172"/>
      <c r="S351" s="172">
        <f>SUM(Q351:R351)</f>
        <v>111.98361</v>
      </c>
      <c r="T351" s="172"/>
      <c r="U351" s="172"/>
      <c r="V351" s="172"/>
      <c r="W351" s="172"/>
      <c r="X351" s="172">
        <f>SUM(S351:W351)</f>
        <v>111.98361</v>
      </c>
      <c r="Y351" s="172">
        <v>100</v>
      </c>
      <c r="Z351" s="172"/>
      <c r="AA351" s="172">
        <f>SUM(Y351:Z351)</f>
        <v>100</v>
      </c>
      <c r="AB351" s="172"/>
      <c r="AC351" s="172">
        <f>SUM(AA351:AB351)</f>
        <v>100</v>
      </c>
      <c r="AD351" s="172"/>
      <c r="AE351" s="172">
        <f>SUM(AC351:AD351)</f>
        <v>100</v>
      </c>
      <c r="AF351" s="172"/>
      <c r="AG351" s="172">
        <f>SUM(AE351:AF351)</f>
        <v>100</v>
      </c>
      <c r="AH351" s="172"/>
      <c r="AI351" s="172">
        <f>SUM(AG351:AH351)</f>
        <v>100</v>
      </c>
      <c r="AJ351" s="172"/>
      <c r="AK351" s="172">
        <f>SUM(AI351:AJ351)</f>
        <v>100</v>
      </c>
      <c r="AL351" s="172">
        <v>100</v>
      </c>
      <c r="AM351" s="172"/>
      <c r="AN351" s="172">
        <f>SUM(AL351:AM351)</f>
        <v>100</v>
      </c>
      <c r="AO351" s="172"/>
      <c r="AP351" s="172">
        <f>SUM(AN351:AO351)</f>
        <v>100</v>
      </c>
      <c r="AQ351" s="172"/>
      <c r="AR351" s="172">
        <f>SUM(AP351:AQ351)</f>
        <v>100</v>
      </c>
      <c r="AS351" s="172"/>
      <c r="AT351" s="172">
        <f>SUM(AR351:AS351)</f>
        <v>100</v>
      </c>
      <c r="AU351" s="172"/>
      <c r="AV351" s="172">
        <f>SUM(AT351:AU351)</f>
        <v>100</v>
      </c>
      <c r="AW351" s="168"/>
    </row>
    <row r="352" spans="1:49" ht="63" outlineLevel="4" x14ac:dyDescent="0.2">
      <c r="A352" s="165" t="s">
        <v>35</v>
      </c>
      <c r="B352" s="165" t="s">
        <v>253</v>
      </c>
      <c r="C352" s="165" t="s">
        <v>264</v>
      </c>
      <c r="D352" s="165"/>
      <c r="E352" s="166" t="s">
        <v>265</v>
      </c>
      <c r="F352" s="167">
        <f t="shared" ref="F352:Q352" si="272">F359+F357+F353</f>
        <v>14605</v>
      </c>
      <c r="G352" s="167">
        <f t="shared" si="272"/>
        <v>0</v>
      </c>
      <c r="H352" s="167">
        <f t="shared" si="272"/>
        <v>14605</v>
      </c>
      <c r="I352" s="167">
        <f t="shared" si="272"/>
        <v>0</v>
      </c>
      <c r="J352" s="167">
        <f t="shared" si="272"/>
        <v>0</v>
      </c>
      <c r="K352" s="167">
        <f t="shared" si="272"/>
        <v>0</v>
      </c>
      <c r="L352" s="167">
        <f t="shared" si="272"/>
        <v>14605</v>
      </c>
      <c r="M352" s="167">
        <f t="shared" si="272"/>
        <v>13200</v>
      </c>
      <c r="N352" s="167">
        <f t="shared" si="272"/>
        <v>27805</v>
      </c>
      <c r="O352" s="167">
        <f t="shared" si="272"/>
        <v>0</v>
      </c>
      <c r="P352" s="167">
        <f t="shared" si="272"/>
        <v>0</v>
      </c>
      <c r="Q352" s="167">
        <f t="shared" si="272"/>
        <v>27805</v>
      </c>
      <c r="R352" s="167">
        <f>R359+R357+R353+R361</f>
        <v>3090</v>
      </c>
      <c r="S352" s="167">
        <f>S359+S357+S353+S361</f>
        <v>30895</v>
      </c>
      <c r="T352" s="167">
        <f>T359+T357+T353+T361+T363</f>
        <v>58710</v>
      </c>
      <c r="U352" s="167">
        <f t="shared" ref="U352" si="273">U359+U357+U353+U361</f>
        <v>0</v>
      </c>
      <c r="V352" s="167">
        <f>V359+V357+V353+V361+V363</f>
        <v>0</v>
      </c>
      <c r="W352" s="167">
        <f t="shared" ref="W352" si="274">W359+W357+W353+W361</f>
        <v>-8232.0470100000002</v>
      </c>
      <c r="X352" s="167">
        <f>X359+X357+X353+X361+X363</f>
        <v>81372.952989999991</v>
      </c>
      <c r="Y352" s="167">
        <f t="shared" ref="Y352:AV352" si="275">Y359+Y357+Y353</f>
        <v>14995.7</v>
      </c>
      <c r="Z352" s="167">
        <f t="shared" si="275"/>
        <v>0</v>
      </c>
      <c r="AA352" s="167">
        <f t="shared" si="275"/>
        <v>14995.7</v>
      </c>
      <c r="AB352" s="167">
        <f t="shared" si="275"/>
        <v>0</v>
      </c>
      <c r="AC352" s="167">
        <f t="shared" si="275"/>
        <v>14995.7</v>
      </c>
      <c r="AD352" s="167">
        <f t="shared" si="275"/>
        <v>0</v>
      </c>
      <c r="AE352" s="167">
        <f t="shared" si="275"/>
        <v>14995.7</v>
      </c>
      <c r="AF352" s="167">
        <f t="shared" si="275"/>
        <v>0</v>
      </c>
      <c r="AG352" s="167">
        <f t="shared" si="275"/>
        <v>14995.7</v>
      </c>
      <c r="AH352" s="167">
        <f t="shared" si="275"/>
        <v>0</v>
      </c>
      <c r="AI352" s="167">
        <f t="shared" si="275"/>
        <v>14995.7</v>
      </c>
      <c r="AJ352" s="167">
        <f t="shared" si="275"/>
        <v>0</v>
      </c>
      <c r="AK352" s="167">
        <f t="shared" si="275"/>
        <v>14995.7</v>
      </c>
      <c r="AL352" s="167">
        <f t="shared" si="275"/>
        <v>14782.699999999999</v>
      </c>
      <c r="AM352" s="167">
        <f t="shared" si="275"/>
        <v>0</v>
      </c>
      <c r="AN352" s="167">
        <f t="shared" si="275"/>
        <v>14782.699999999999</v>
      </c>
      <c r="AO352" s="167">
        <f t="shared" si="275"/>
        <v>0</v>
      </c>
      <c r="AP352" s="167">
        <f t="shared" si="275"/>
        <v>14782.699999999999</v>
      </c>
      <c r="AQ352" s="167">
        <f t="shared" si="275"/>
        <v>0</v>
      </c>
      <c r="AR352" s="167">
        <f t="shared" si="275"/>
        <v>14782.699999999999</v>
      </c>
      <c r="AS352" s="167">
        <f t="shared" si="275"/>
        <v>0</v>
      </c>
      <c r="AT352" s="167">
        <f t="shared" si="275"/>
        <v>14782.699999999999</v>
      </c>
      <c r="AU352" s="167">
        <f t="shared" si="275"/>
        <v>0</v>
      </c>
      <c r="AV352" s="167">
        <f t="shared" si="275"/>
        <v>14782.699999999999</v>
      </c>
      <c r="AW352" s="168"/>
    </row>
    <row r="353" spans="1:49" ht="47.25" outlineLevel="4" x14ac:dyDescent="0.2">
      <c r="A353" s="165" t="s">
        <v>35</v>
      </c>
      <c r="B353" s="165" t="s">
        <v>253</v>
      </c>
      <c r="C353" s="165" t="s">
        <v>595</v>
      </c>
      <c r="D353" s="165"/>
      <c r="E353" s="166" t="s">
        <v>594</v>
      </c>
      <c r="F353" s="167">
        <f t="shared" ref="F353:Z353" si="276">F354+F355</f>
        <v>1150</v>
      </c>
      <c r="G353" s="167">
        <f t="shared" si="276"/>
        <v>0</v>
      </c>
      <c r="H353" s="167">
        <f t="shared" si="276"/>
        <v>1150</v>
      </c>
      <c r="I353" s="167">
        <f t="shared" si="276"/>
        <v>0</v>
      </c>
      <c r="J353" s="167">
        <f t="shared" si="276"/>
        <v>0</v>
      </c>
      <c r="K353" s="167">
        <f t="shared" si="276"/>
        <v>0</v>
      </c>
      <c r="L353" s="167">
        <f t="shared" si="276"/>
        <v>1150</v>
      </c>
      <c r="M353" s="167">
        <f t="shared" si="276"/>
        <v>13200</v>
      </c>
      <c r="N353" s="167">
        <f t="shared" si="276"/>
        <v>14350</v>
      </c>
      <c r="O353" s="167">
        <f t="shared" si="276"/>
        <v>0</v>
      </c>
      <c r="P353" s="167">
        <f t="shared" si="276"/>
        <v>0</v>
      </c>
      <c r="Q353" s="167">
        <f t="shared" si="276"/>
        <v>14350</v>
      </c>
      <c r="R353" s="167">
        <f t="shared" si="276"/>
        <v>0</v>
      </c>
      <c r="S353" s="167">
        <f t="shared" si="276"/>
        <v>14350</v>
      </c>
      <c r="T353" s="167">
        <f t="shared" ref="T353" si="277">T354+T355+T356</f>
        <v>0</v>
      </c>
      <c r="U353" s="167">
        <f>U354+U355+U356</f>
        <v>0</v>
      </c>
      <c r="V353" s="167">
        <f t="shared" ref="V353:X353" si="278">V354+V355+V356</f>
        <v>0</v>
      </c>
      <c r="W353" s="167">
        <f>W354+W355+W356</f>
        <v>-8232.0470100000002</v>
      </c>
      <c r="X353" s="167">
        <f t="shared" si="278"/>
        <v>6117.9529899999998</v>
      </c>
      <c r="Y353" s="167">
        <f t="shared" si="276"/>
        <v>0</v>
      </c>
      <c r="Z353" s="167">
        <f t="shared" si="276"/>
        <v>0</v>
      </c>
      <c r="AA353" s="167"/>
      <c r="AB353" s="167">
        <f t="shared" ref="AB353:AM353" si="279">AB354+AB355</f>
        <v>0</v>
      </c>
      <c r="AC353" s="167">
        <f t="shared" si="279"/>
        <v>0</v>
      </c>
      <c r="AD353" s="167">
        <f t="shared" si="279"/>
        <v>0</v>
      </c>
      <c r="AE353" s="167">
        <f t="shared" si="279"/>
        <v>0</v>
      </c>
      <c r="AF353" s="167">
        <f t="shared" si="279"/>
        <v>0</v>
      </c>
      <c r="AG353" s="167">
        <f t="shared" si="279"/>
        <v>0</v>
      </c>
      <c r="AH353" s="167">
        <f t="shared" si="279"/>
        <v>0</v>
      </c>
      <c r="AI353" s="167">
        <f t="shared" si="279"/>
        <v>0</v>
      </c>
      <c r="AJ353" s="167">
        <f t="shared" si="279"/>
        <v>0</v>
      </c>
      <c r="AK353" s="167">
        <f t="shared" si="279"/>
        <v>0</v>
      </c>
      <c r="AL353" s="167">
        <f t="shared" si="279"/>
        <v>0</v>
      </c>
      <c r="AM353" s="167">
        <f t="shared" si="279"/>
        <v>0</v>
      </c>
      <c r="AN353" s="167"/>
      <c r="AO353" s="167">
        <f t="shared" ref="AO353:AV353" si="280">AO354+AO355</f>
        <v>0</v>
      </c>
      <c r="AP353" s="167">
        <f t="shared" si="280"/>
        <v>0</v>
      </c>
      <c r="AQ353" s="167">
        <f t="shared" si="280"/>
        <v>0</v>
      </c>
      <c r="AR353" s="167">
        <f t="shared" si="280"/>
        <v>0</v>
      </c>
      <c r="AS353" s="167">
        <f t="shared" si="280"/>
        <v>0</v>
      </c>
      <c r="AT353" s="167">
        <f t="shared" si="280"/>
        <v>0</v>
      </c>
      <c r="AU353" s="167">
        <f t="shared" si="280"/>
        <v>0</v>
      </c>
      <c r="AV353" s="167">
        <f t="shared" si="280"/>
        <v>0</v>
      </c>
      <c r="AW353" s="168"/>
    </row>
    <row r="354" spans="1:49" ht="31.5" hidden="1" outlineLevel="4" x14ac:dyDescent="0.2">
      <c r="A354" s="170" t="s">
        <v>35</v>
      </c>
      <c r="B354" s="170" t="s">
        <v>253</v>
      </c>
      <c r="C354" s="170" t="s">
        <v>595</v>
      </c>
      <c r="D354" s="170" t="s">
        <v>11</v>
      </c>
      <c r="E354" s="171" t="s">
        <v>12</v>
      </c>
      <c r="F354" s="172">
        <v>900</v>
      </c>
      <c r="G354" s="172"/>
      <c r="H354" s="172">
        <f>SUM(F354:G354)</f>
        <v>900</v>
      </c>
      <c r="I354" s="172"/>
      <c r="J354" s="172"/>
      <c r="K354" s="172"/>
      <c r="L354" s="172">
        <f>SUM(H354:K354)</f>
        <v>900</v>
      </c>
      <c r="M354" s="172"/>
      <c r="N354" s="172">
        <f>SUM(L354:M354)</f>
        <v>900</v>
      </c>
      <c r="O354" s="172"/>
      <c r="P354" s="172"/>
      <c r="Q354" s="172">
        <f>SUM(N354:P354)</f>
        <v>900</v>
      </c>
      <c r="R354" s="172"/>
      <c r="S354" s="172">
        <f>SUM(Q354:R354)</f>
        <v>900</v>
      </c>
      <c r="T354" s="172"/>
      <c r="U354" s="172"/>
      <c r="V354" s="172">
        <v>-900</v>
      </c>
      <c r="W354" s="172"/>
      <c r="X354" s="172">
        <f>SUM(S354:W354)</f>
        <v>0</v>
      </c>
      <c r="Y354" s="172"/>
      <c r="Z354" s="172"/>
      <c r="AA354" s="172"/>
      <c r="AB354" s="172"/>
      <c r="AC354" s="172">
        <f>SUM(AA354:AB354)</f>
        <v>0</v>
      </c>
      <c r="AD354" s="172"/>
      <c r="AE354" s="172">
        <f>SUM(AC354:AD354)</f>
        <v>0</v>
      </c>
      <c r="AF354" s="172"/>
      <c r="AG354" s="172">
        <f>SUM(AE354:AF354)</f>
        <v>0</v>
      </c>
      <c r="AH354" s="172"/>
      <c r="AI354" s="172">
        <f>SUM(AG354:AH354)</f>
        <v>0</v>
      </c>
      <c r="AJ354" s="172"/>
      <c r="AK354" s="172">
        <f>SUM(AI354:AJ354)</f>
        <v>0</v>
      </c>
      <c r="AL354" s="172"/>
      <c r="AM354" s="172"/>
      <c r="AN354" s="172"/>
      <c r="AO354" s="172"/>
      <c r="AP354" s="172">
        <f>SUM(AN354:AO354)</f>
        <v>0</v>
      </c>
      <c r="AQ354" s="172"/>
      <c r="AR354" s="172">
        <f>SUM(AP354:AQ354)</f>
        <v>0</v>
      </c>
      <c r="AS354" s="172"/>
      <c r="AT354" s="172">
        <f>SUM(AR354:AS354)</f>
        <v>0</v>
      </c>
      <c r="AU354" s="172"/>
      <c r="AV354" s="172">
        <f>SUM(AT354:AU354)</f>
        <v>0</v>
      </c>
      <c r="AW354" s="168"/>
    </row>
    <row r="355" spans="1:49" ht="31.5" outlineLevel="4" x14ac:dyDescent="0.2">
      <c r="A355" s="170" t="s">
        <v>35</v>
      </c>
      <c r="B355" s="170" t="s">
        <v>253</v>
      </c>
      <c r="C355" s="170" t="s">
        <v>595</v>
      </c>
      <c r="D355" s="170" t="s">
        <v>92</v>
      </c>
      <c r="E355" s="171" t="s">
        <v>93</v>
      </c>
      <c r="F355" s="172">
        <v>250</v>
      </c>
      <c r="G355" s="172"/>
      <c r="H355" s="172">
        <f>SUM(F355:G355)</f>
        <v>250</v>
      </c>
      <c r="I355" s="172"/>
      <c r="J355" s="172"/>
      <c r="K355" s="172"/>
      <c r="L355" s="172">
        <f>SUM(H355:K355)</f>
        <v>250</v>
      </c>
      <c r="M355" s="172">
        <v>13200</v>
      </c>
      <c r="N355" s="172">
        <f>SUM(L355:M355)</f>
        <v>13450</v>
      </c>
      <c r="O355" s="172"/>
      <c r="P355" s="172"/>
      <c r="Q355" s="172">
        <f>SUM(N355:P355)</f>
        <v>13450</v>
      </c>
      <c r="R355" s="172"/>
      <c r="S355" s="172">
        <f>SUM(Q355:R355)</f>
        <v>13450</v>
      </c>
      <c r="T355" s="172"/>
      <c r="U355" s="172"/>
      <c r="V355" s="172"/>
      <c r="W355" s="172">
        <f>-1300-1932.04701-5000</f>
        <v>-8232.0470100000002</v>
      </c>
      <c r="X355" s="172">
        <f>SUM(S355:W355)</f>
        <v>5217.9529899999998</v>
      </c>
      <c r="Y355" s="172"/>
      <c r="Z355" s="172"/>
      <c r="AA355" s="172"/>
      <c r="AB355" s="172"/>
      <c r="AC355" s="172">
        <f>SUM(AA355:AB355)</f>
        <v>0</v>
      </c>
      <c r="AD355" s="172"/>
      <c r="AE355" s="172">
        <f>SUM(AC355:AD355)</f>
        <v>0</v>
      </c>
      <c r="AF355" s="172"/>
      <c r="AG355" s="172">
        <f>SUM(AE355:AF355)</f>
        <v>0</v>
      </c>
      <c r="AH355" s="172"/>
      <c r="AI355" s="172">
        <f>SUM(AG355:AH355)</f>
        <v>0</v>
      </c>
      <c r="AJ355" s="172"/>
      <c r="AK355" s="172">
        <f>SUM(AI355:AJ355)</f>
        <v>0</v>
      </c>
      <c r="AL355" s="172"/>
      <c r="AM355" s="172"/>
      <c r="AN355" s="172"/>
      <c r="AO355" s="172"/>
      <c r="AP355" s="172">
        <f>SUM(AN355:AO355)</f>
        <v>0</v>
      </c>
      <c r="AQ355" s="172"/>
      <c r="AR355" s="172">
        <f>SUM(AP355:AQ355)</f>
        <v>0</v>
      </c>
      <c r="AS355" s="172"/>
      <c r="AT355" s="172">
        <f>SUM(AR355:AS355)</f>
        <v>0</v>
      </c>
      <c r="AU355" s="172"/>
      <c r="AV355" s="172">
        <f>SUM(AT355:AU355)</f>
        <v>0</v>
      </c>
      <c r="AW355" s="168"/>
    </row>
    <row r="356" spans="1:49" ht="15.75" outlineLevel="4" collapsed="1" x14ac:dyDescent="0.2">
      <c r="A356" s="170" t="s">
        <v>35</v>
      </c>
      <c r="B356" s="170" t="s">
        <v>253</v>
      </c>
      <c r="C356" s="170" t="s">
        <v>595</v>
      </c>
      <c r="D356" s="170" t="s">
        <v>27</v>
      </c>
      <c r="E356" s="171" t="s">
        <v>28</v>
      </c>
      <c r="F356" s="172"/>
      <c r="G356" s="172"/>
      <c r="H356" s="172"/>
      <c r="I356" s="172"/>
      <c r="J356" s="172"/>
      <c r="K356" s="172"/>
      <c r="L356" s="172"/>
      <c r="M356" s="172"/>
      <c r="N356" s="172"/>
      <c r="O356" s="172"/>
      <c r="P356" s="172"/>
      <c r="Q356" s="172"/>
      <c r="R356" s="172"/>
      <c r="S356" s="172"/>
      <c r="T356" s="172"/>
      <c r="U356" s="172"/>
      <c r="V356" s="172">
        <v>900</v>
      </c>
      <c r="W356" s="172"/>
      <c r="X356" s="172">
        <f>SUM(S356:W356)</f>
        <v>900</v>
      </c>
      <c r="Y356" s="172"/>
      <c r="Z356" s="172"/>
      <c r="AA356" s="172"/>
      <c r="AB356" s="172"/>
      <c r="AC356" s="172"/>
      <c r="AD356" s="172"/>
      <c r="AE356" s="172"/>
      <c r="AF356" s="172"/>
      <c r="AG356" s="172"/>
      <c r="AH356" s="172"/>
      <c r="AI356" s="172"/>
      <c r="AJ356" s="172"/>
      <c r="AK356" s="172"/>
      <c r="AL356" s="172"/>
      <c r="AM356" s="172"/>
      <c r="AN356" s="172"/>
      <c r="AO356" s="172"/>
      <c r="AP356" s="172"/>
      <c r="AQ356" s="172"/>
      <c r="AR356" s="172"/>
      <c r="AS356" s="172"/>
      <c r="AT356" s="172"/>
      <c r="AU356" s="172"/>
      <c r="AV356" s="172"/>
      <c r="AW356" s="168"/>
    </row>
    <row r="357" spans="1:49" ht="63" hidden="1" outlineLevel="5" x14ac:dyDescent="0.2">
      <c r="A357" s="165" t="s">
        <v>35</v>
      </c>
      <c r="B357" s="165" t="s">
        <v>253</v>
      </c>
      <c r="C357" s="165" t="s">
        <v>266</v>
      </c>
      <c r="D357" s="165"/>
      <c r="E357" s="166" t="s">
        <v>543</v>
      </c>
      <c r="F357" s="167">
        <f t="shared" ref="F357:AV357" si="281">F358</f>
        <v>1345.5</v>
      </c>
      <c r="G357" s="167">
        <f t="shared" si="281"/>
        <v>0</v>
      </c>
      <c r="H357" s="167">
        <f t="shared" si="281"/>
        <v>1345.5</v>
      </c>
      <c r="I357" s="167">
        <f t="shared" si="281"/>
        <v>0</v>
      </c>
      <c r="J357" s="167">
        <f t="shared" si="281"/>
        <v>0</v>
      </c>
      <c r="K357" s="167">
        <f t="shared" si="281"/>
        <v>0</v>
      </c>
      <c r="L357" s="167">
        <f t="shared" si="281"/>
        <v>1345.5</v>
      </c>
      <c r="M357" s="167">
        <f t="shared" si="281"/>
        <v>0</v>
      </c>
      <c r="N357" s="167">
        <f t="shared" si="281"/>
        <v>1345.5</v>
      </c>
      <c r="O357" s="167">
        <f t="shared" si="281"/>
        <v>0</v>
      </c>
      <c r="P357" s="167">
        <f t="shared" si="281"/>
        <v>0</v>
      </c>
      <c r="Q357" s="167">
        <f t="shared" si="281"/>
        <v>1345.5</v>
      </c>
      <c r="R357" s="167">
        <f t="shared" si="281"/>
        <v>0</v>
      </c>
      <c r="S357" s="167">
        <f t="shared" si="281"/>
        <v>1345.5</v>
      </c>
      <c r="T357" s="167">
        <f t="shared" si="281"/>
        <v>0</v>
      </c>
      <c r="U357" s="167">
        <f t="shared" si="281"/>
        <v>0</v>
      </c>
      <c r="V357" s="167">
        <f t="shared" si="281"/>
        <v>0</v>
      </c>
      <c r="W357" s="167">
        <f t="shared" si="281"/>
        <v>0</v>
      </c>
      <c r="X357" s="167">
        <f t="shared" si="281"/>
        <v>1345.5</v>
      </c>
      <c r="Y357" s="167">
        <f t="shared" si="281"/>
        <v>1499.6</v>
      </c>
      <c r="Z357" s="167">
        <f t="shared" si="281"/>
        <v>0</v>
      </c>
      <c r="AA357" s="167">
        <f t="shared" si="281"/>
        <v>1499.6</v>
      </c>
      <c r="AB357" s="167">
        <f t="shared" si="281"/>
        <v>0</v>
      </c>
      <c r="AC357" s="167">
        <f t="shared" si="281"/>
        <v>1499.6</v>
      </c>
      <c r="AD357" s="167">
        <f t="shared" si="281"/>
        <v>0</v>
      </c>
      <c r="AE357" s="167">
        <f t="shared" si="281"/>
        <v>1499.6</v>
      </c>
      <c r="AF357" s="167">
        <f t="shared" si="281"/>
        <v>0</v>
      </c>
      <c r="AG357" s="167">
        <f t="shared" si="281"/>
        <v>1499.6</v>
      </c>
      <c r="AH357" s="167">
        <f t="shared" si="281"/>
        <v>0</v>
      </c>
      <c r="AI357" s="167">
        <f t="shared" si="281"/>
        <v>1499.6</v>
      </c>
      <c r="AJ357" s="167">
        <f t="shared" si="281"/>
        <v>0</v>
      </c>
      <c r="AK357" s="167">
        <f t="shared" si="281"/>
        <v>1499.6</v>
      </c>
      <c r="AL357" s="167">
        <f t="shared" si="281"/>
        <v>1478.3</v>
      </c>
      <c r="AM357" s="167">
        <f t="shared" si="281"/>
        <v>0</v>
      </c>
      <c r="AN357" s="167">
        <f t="shared" si="281"/>
        <v>1478.3</v>
      </c>
      <c r="AO357" s="167">
        <f t="shared" si="281"/>
        <v>0</v>
      </c>
      <c r="AP357" s="167">
        <f t="shared" si="281"/>
        <v>1478.3</v>
      </c>
      <c r="AQ357" s="167">
        <f t="shared" si="281"/>
        <v>0</v>
      </c>
      <c r="AR357" s="167">
        <f t="shared" si="281"/>
        <v>1478.3</v>
      </c>
      <c r="AS357" s="167">
        <f t="shared" si="281"/>
        <v>0</v>
      </c>
      <c r="AT357" s="167">
        <f t="shared" si="281"/>
        <v>1478.3</v>
      </c>
      <c r="AU357" s="167">
        <f t="shared" si="281"/>
        <v>0</v>
      </c>
      <c r="AV357" s="167">
        <f t="shared" si="281"/>
        <v>1478.3</v>
      </c>
      <c r="AW357" s="168"/>
    </row>
    <row r="358" spans="1:49" ht="31.5" hidden="1" outlineLevel="7" x14ac:dyDescent="0.2">
      <c r="A358" s="170" t="s">
        <v>35</v>
      </c>
      <c r="B358" s="170" t="s">
        <v>253</v>
      </c>
      <c r="C358" s="170" t="s">
        <v>266</v>
      </c>
      <c r="D358" s="170" t="s">
        <v>92</v>
      </c>
      <c r="E358" s="171" t="s">
        <v>93</v>
      </c>
      <c r="F358" s="172">
        <v>1345.5</v>
      </c>
      <c r="G358" s="172"/>
      <c r="H358" s="172">
        <f>SUM(F358:G358)</f>
        <v>1345.5</v>
      </c>
      <c r="I358" s="172"/>
      <c r="J358" s="172"/>
      <c r="K358" s="172"/>
      <c r="L358" s="172">
        <f>SUM(H358:K358)</f>
        <v>1345.5</v>
      </c>
      <c r="M358" s="172"/>
      <c r="N358" s="172">
        <f>SUM(L358:M358)</f>
        <v>1345.5</v>
      </c>
      <c r="O358" s="172"/>
      <c r="P358" s="172"/>
      <c r="Q358" s="172">
        <f>SUM(N358:P358)</f>
        <v>1345.5</v>
      </c>
      <c r="R358" s="172"/>
      <c r="S358" s="172">
        <f>SUM(Q358:R358)</f>
        <v>1345.5</v>
      </c>
      <c r="T358" s="172"/>
      <c r="U358" s="172"/>
      <c r="V358" s="172"/>
      <c r="W358" s="172"/>
      <c r="X358" s="172">
        <f>SUM(S358:W358)</f>
        <v>1345.5</v>
      </c>
      <c r="Y358" s="172">
        <v>1499.6</v>
      </c>
      <c r="Z358" s="172"/>
      <c r="AA358" s="172">
        <f>SUM(Y358:Z358)</f>
        <v>1499.6</v>
      </c>
      <c r="AB358" s="172"/>
      <c r="AC358" s="172">
        <f>SUM(AA358:AB358)</f>
        <v>1499.6</v>
      </c>
      <c r="AD358" s="172"/>
      <c r="AE358" s="172">
        <f>SUM(AC358:AD358)</f>
        <v>1499.6</v>
      </c>
      <c r="AF358" s="172"/>
      <c r="AG358" s="172">
        <f>SUM(AE358:AF358)</f>
        <v>1499.6</v>
      </c>
      <c r="AH358" s="172"/>
      <c r="AI358" s="172">
        <f>SUM(AG358:AH358)</f>
        <v>1499.6</v>
      </c>
      <c r="AJ358" s="172"/>
      <c r="AK358" s="172">
        <f>SUM(AI358:AJ358)</f>
        <v>1499.6</v>
      </c>
      <c r="AL358" s="172">
        <v>1478.3</v>
      </c>
      <c r="AM358" s="172"/>
      <c r="AN358" s="172">
        <f>SUM(AL358:AM358)</f>
        <v>1478.3</v>
      </c>
      <c r="AO358" s="172"/>
      <c r="AP358" s="172">
        <f>SUM(AN358:AO358)</f>
        <v>1478.3</v>
      </c>
      <c r="AQ358" s="172"/>
      <c r="AR358" s="172">
        <f>SUM(AP358:AQ358)</f>
        <v>1478.3</v>
      </c>
      <c r="AS358" s="172"/>
      <c r="AT358" s="172">
        <f>SUM(AR358:AS358)</f>
        <v>1478.3</v>
      </c>
      <c r="AU358" s="172"/>
      <c r="AV358" s="172">
        <f>SUM(AT358:AU358)</f>
        <v>1478.3</v>
      </c>
      <c r="AW358" s="168"/>
    </row>
    <row r="359" spans="1:49" ht="63" hidden="1" outlineLevel="5" x14ac:dyDescent="0.2">
      <c r="A359" s="165" t="s">
        <v>35</v>
      </c>
      <c r="B359" s="165" t="s">
        <v>253</v>
      </c>
      <c r="C359" s="165" t="s">
        <v>266</v>
      </c>
      <c r="D359" s="165"/>
      <c r="E359" s="166" t="s">
        <v>572</v>
      </c>
      <c r="F359" s="167">
        <f t="shared" ref="F359:AV359" si="282">F360</f>
        <v>12109.5</v>
      </c>
      <c r="G359" s="167">
        <f t="shared" si="282"/>
        <v>0</v>
      </c>
      <c r="H359" s="167">
        <f t="shared" si="282"/>
        <v>12109.5</v>
      </c>
      <c r="I359" s="167">
        <f t="shared" si="282"/>
        <v>0</v>
      </c>
      <c r="J359" s="167">
        <f t="shared" si="282"/>
        <v>0</v>
      </c>
      <c r="K359" s="167">
        <f t="shared" si="282"/>
        <v>0</v>
      </c>
      <c r="L359" s="167">
        <f t="shared" si="282"/>
        <v>12109.5</v>
      </c>
      <c r="M359" s="167">
        <f t="shared" si="282"/>
        <v>0</v>
      </c>
      <c r="N359" s="167">
        <f t="shared" si="282"/>
        <v>12109.5</v>
      </c>
      <c r="O359" s="167">
        <f t="shared" si="282"/>
        <v>0</v>
      </c>
      <c r="P359" s="167">
        <f t="shared" si="282"/>
        <v>0</v>
      </c>
      <c r="Q359" s="167">
        <f t="shared" si="282"/>
        <v>12109.5</v>
      </c>
      <c r="R359" s="167">
        <f t="shared" si="282"/>
        <v>0</v>
      </c>
      <c r="S359" s="167">
        <f t="shared" si="282"/>
        <v>12109.5</v>
      </c>
      <c r="T359" s="167">
        <f t="shared" si="282"/>
        <v>0</v>
      </c>
      <c r="U359" s="167">
        <f t="shared" si="282"/>
        <v>0</v>
      </c>
      <c r="V359" s="167">
        <f t="shared" si="282"/>
        <v>0</v>
      </c>
      <c r="W359" s="167">
        <f t="shared" si="282"/>
        <v>0</v>
      </c>
      <c r="X359" s="167">
        <f t="shared" si="282"/>
        <v>12109.5</v>
      </c>
      <c r="Y359" s="167">
        <f t="shared" si="282"/>
        <v>13496.1</v>
      </c>
      <c r="Z359" s="167">
        <f t="shared" si="282"/>
        <v>0</v>
      </c>
      <c r="AA359" s="167">
        <f t="shared" si="282"/>
        <v>13496.1</v>
      </c>
      <c r="AB359" s="167">
        <f t="shared" si="282"/>
        <v>0</v>
      </c>
      <c r="AC359" s="167">
        <f t="shared" si="282"/>
        <v>13496.1</v>
      </c>
      <c r="AD359" s="167">
        <f t="shared" si="282"/>
        <v>0</v>
      </c>
      <c r="AE359" s="167">
        <f t="shared" si="282"/>
        <v>13496.1</v>
      </c>
      <c r="AF359" s="167">
        <f t="shared" si="282"/>
        <v>0</v>
      </c>
      <c r="AG359" s="167">
        <f t="shared" si="282"/>
        <v>13496.1</v>
      </c>
      <c r="AH359" s="167">
        <f t="shared" si="282"/>
        <v>0</v>
      </c>
      <c r="AI359" s="167">
        <f t="shared" si="282"/>
        <v>13496.1</v>
      </c>
      <c r="AJ359" s="167">
        <f t="shared" si="282"/>
        <v>0</v>
      </c>
      <c r="AK359" s="167">
        <f t="shared" si="282"/>
        <v>13496.1</v>
      </c>
      <c r="AL359" s="167">
        <f t="shared" si="282"/>
        <v>13304.4</v>
      </c>
      <c r="AM359" s="167">
        <f t="shared" si="282"/>
        <v>0</v>
      </c>
      <c r="AN359" s="167">
        <f t="shared" si="282"/>
        <v>13304.4</v>
      </c>
      <c r="AO359" s="167">
        <f t="shared" si="282"/>
        <v>0</v>
      </c>
      <c r="AP359" s="167">
        <f t="shared" si="282"/>
        <v>13304.4</v>
      </c>
      <c r="AQ359" s="167">
        <f t="shared" si="282"/>
        <v>0</v>
      </c>
      <c r="AR359" s="167">
        <f t="shared" si="282"/>
        <v>13304.4</v>
      </c>
      <c r="AS359" s="167">
        <f t="shared" si="282"/>
        <v>0</v>
      </c>
      <c r="AT359" s="167">
        <f t="shared" si="282"/>
        <v>13304.4</v>
      </c>
      <c r="AU359" s="167">
        <f t="shared" si="282"/>
        <v>0</v>
      </c>
      <c r="AV359" s="167">
        <f t="shared" si="282"/>
        <v>13304.4</v>
      </c>
      <c r="AW359" s="168"/>
    </row>
    <row r="360" spans="1:49" ht="31.5" hidden="1" outlineLevel="7" x14ac:dyDescent="0.2">
      <c r="A360" s="170" t="s">
        <v>35</v>
      </c>
      <c r="B360" s="170" t="s">
        <v>253</v>
      </c>
      <c r="C360" s="170" t="s">
        <v>266</v>
      </c>
      <c r="D360" s="170" t="s">
        <v>92</v>
      </c>
      <c r="E360" s="171" t="s">
        <v>93</v>
      </c>
      <c r="F360" s="172">
        <v>12109.5</v>
      </c>
      <c r="G360" s="172"/>
      <c r="H360" s="172">
        <f>SUM(F360:G360)</f>
        <v>12109.5</v>
      </c>
      <c r="I360" s="172"/>
      <c r="J360" s="172"/>
      <c r="K360" s="172"/>
      <c r="L360" s="172">
        <f>SUM(H360:K360)</f>
        <v>12109.5</v>
      </c>
      <c r="M360" s="172"/>
      <c r="N360" s="172">
        <f>SUM(L360:M360)</f>
        <v>12109.5</v>
      </c>
      <c r="O360" s="172"/>
      <c r="P360" s="172"/>
      <c r="Q360" s="172">
        <f>SUM(N360:P360)</f>
        <v>12109.5</v>
      </c>
      <c r="R360" s="172"/>
      <c r="S360" s="172">
        <f>SUM(Q360:R360)</f>
        <v>12109.5</v>
      </c>
      <c r="T360" s="172"/>
      <c r="U360" s="172"/>
      <c r="V360" s="172"/>
      <c r="W360" s="172"/>
      <c r="X360" s="172">
        <f>SUM(S360:W360)</f>
        <v>12109.5</v>
      </c>
      <c r="Y360" s="172">
        <v>13496.1</v>
      </c>
      <c r="Z360" s="172"/>
      <c r="AA360" s="172">
        <f>SUM(Y360:Z360)</f>
        <v>13496.1</v>
      </c>
      <c r="AB360" s="172"/>
      <c r="AC360" s="172">
        <f>SUM(AA360:AB360)</f>
        <v>13496.1</v>
      </c>
      <c r="AD360" s="172"/>
      <c r="AE360" s="172">
        <f>SUM(AC360:AD360)</f>
        <v>13496.1</v>
      </c>
      <c r="AF360" s="172"/>
      <c r="AG360" s="172">
        <f>SUM(AE360:AF360)</f>
        <v>13496.1</v>
      </c>
      <c r="AH360" s="172"/>
      <c r="AI360" s="172">
        <f>SUM(AG360:AH360)</f>
        <v>13496.1</v>
      </c>
      <c r="AJ360" s="172"/>
      <c r="AK360" s="172">
        <f>SUM(AI360:AJ360)</f>
        <v>13496.1</v>
      </c>
      <c r="AL360" s="172">
        <v>13304.4</v>
      </c>
      <c r="AM360" s="172"/>
      <c r="AN360" s="172">
        <f>SUM(AL360:AM360)</f>
        <v>13304.4</v>
      </c>
      <c r="AO360" s="172"/>
      <c r="AP360" s="172">
        <f>SUM(AN360:AO360)</f>
        <v>13304.4</v>
      </c>
      <c r="AQ360" s="172"/>
      <c r="AR360" s="172">
        <f>SUM(AP360:AQ360)</f>
        <v>13304.4</v>
      </c>
      <c r="AS360" s="172"/>
      <c r="AT360" s="172">
        <f>SUM(AR360:AS360)</f>
        <v>13304.4</v>
      </c>
      <c r="AU360" s="172"/>
      <c r="AV360" s="172">
        <f>SUM(AT360:AU360)</f>
        <v>13304.4</v>
      </c>
      <c r="AW360" s="168"/>
    </row>
    <row r="361" spans="1:49" ht="47.25" hidden="1" outlineLevel="7" x14ac:dyDescent="0.2">
      <c r="A361" s="165" t="s">
        <v>35</v>
      </c>
      <c r="B361" s="165" t="s">
        <v>253</v>
      </c>
      <c r="C361" s="165" t="s">
        <v>798</v>
      </c>
      <c r="D361" s="165"/>
      <c r="E361" s="166" t="s">
        <v>797</v>
      </c>
      <c r="F361" s="172"/>
      <c r="G361" s="172"/>
      <c r="H361" s="172"/>
      <c r="I361" s="172"/>
      <c r="J361" s="172"/>
      <c r="K361" s="172"/>
      <c r="L361" s="172"/>
      <c r="M361" s="172"/>
      <c r="N361" s="172"/>
      <c r="O361" s="172"/>
      <c r="P361" s="172"/>
      <c r="Q361" s="172"/>
      <c r="R361" s="167">
        <f>R362</f>
        <v>3090</v>
      </c>
      <c r="S361" s="167">
        <f>S362</f>
        <v>3090</v>
      </c>
      <c r="T361" s="167">
        <f t="shared" ref="T361:X363" si="283">T362</f>
        <v>0</v>
      </c>
      <c r="U361" s="167">
        <f t="shared" si="283"/>
        <v>0</v>
      </c>
      <c r="V361" s="167">
        <f t="shared" si="283"/>
        <v>0</v>
      </c>
      <c r="W361" s="167">
        <f t="shared" si="283"/>
        <v>0</v>
      </c>
      <c r="X361" s="167">
        <f t="shared" si="283"/>
        <v>3090</v>
      </c>
      <c r="Y361" s="172"/>
      <c r="Z361" s="172"/>
      <c r="AA361" s="172"/>
      <c r="AB361" s="172"/>
      <c r="AC361" s="172"/>
      <c r="AD361" s="172"/>
      <c r="AE361" s="172"/>
      <c r="AF361" s="172"/>
      <c r="AG361" s="172"/>
      <c r="AH361" s="172"/>
      <c r="AI361" s="172"/>
      <c r="AJ361" s="172"/>
      <c r="AK361" s="172"/>
      <c r="AL361" s="172"/>
      <c r="AM361" s="172"/>
      <c r="AN361" s="172"/>
      <c r="AO361" s="172"/>
      <c r="AP361" s="172"/>
      <c r="AQ361" s="172"/>
      <c r="AR361" s="172"/>
      <c r="AS361" s="172"/>
      <c r="AT361" s="172"/>
      <c r="AU361" s="172"/>
      <c r="AV361" s="172"/>
      <c r="AW361" s="168"/>
    </row>
    <row r="362" spans="1:49" ht="31.5" hidden="1" outlineLevel="7" x14ac:dyDescent="0.2">
      <c r="A362" s="170" t="s">
        <v>35</v>
      </c>
      <c r="B362" s="170" t="s">
        <v>253</v>
      </c>
      <c r="C362" s="170" t="s">
        <v>798</v>
      </c>
      <c r="D362" s="170" t="s">
        <v>92</v>
      </c>
      <c r="E362" s="171" t="s">
        <v>93</v>
      </c>
      <c r="F362" s="172"/>
      <c r="G362" s="172"/>
      <c r="H362" s="172"/>
      <c r="I362" s="172"/>
      <c r="J362" s="172"/>
      <c r="K362" s="172"/>
      <c r="L362" s="172"/>
      <c r="M362" s="172"/>
      <c r="N362" s="172"/>
      <c r="O362" s="172"/>
      <c r="P362" s="172"/>
      <c r="Q362" s="172"/>
      <c r="R362" s="172">
        <v>3090</v>
      </c>
      <c r="S362" s="172">
        <f>SUM(Q362:R362)</f>
        <v>3090</v>
      </c>
      <c r="T362" s="172"/>
      <c r="U362" s="172"/>
      <c r="V362" s="172"/>
      <c r="W362" s="172"/>
      <c r="X362" s="172">
        <f>SUM(S362:W362)</f>
        <v>3090</v>
      </c>
      <c r="Y362" s="172"/>
      <c r="Z362" s="172"/>
      <c r="AA362" s="172"/>
      <c r="AB362" s="172"/>
      <c r="AC362" s="172"/>
      <c r="AD362" s="172"/>
      <c r="AE362" s="172"/>
      <c r="AF362" s="172"/>
      <c r="AG362" s="172"/>
      <c r="AH362" s="172"/>
      <c r="AI362" s="172"/>
      <c r="AJ362" s="172"/>
      <c r="AK362" s="172"/>
      <c r="AL362" s="172"/>
      <c r="AM362" s="172"/>
      <c r="AN362" s="172"/>
      <c r="AO362" s="172"/>
      <c r="AP362" s="172"/>
      <c r="AQ362" s="172"/>
      <c r="AR362" s="172"/>
      <c r="AS362" s="172"/>
      <c r="AT362" s="172"/>
      <c r="AU362" s="172"/>
      <c r="AV362" s="172"/>
      <c r="AW362" s="168"/>
    </row>
    <row r="363" spans="1:49" ht="47.25" outlineLevel="7" x14ac:dyDescent="0.2">
      <c r="A363" s="165" t="s">
        <v>35</v>
      </c>
      <c r="B363" s="165" t="s">
        <v>253</v>
      </c>
      <c r="C363" s="165" t="s">
        <v>798</v>
      </c>
      <c r="D363" s="165"/>
      <c r="E363" s="166" t="s">
        <v>878</v>
      </c>
      <c r="F363" s="172"/>
      <c r="G363" s="172"/>
      <c r="H363" s="172"/>
      <c r="I363" s="172"/>
      <c r="J363" s="172"/>
      <c r="K363" s="172"/>
      <c r="L363" s="172"/>
      <c r="M363" s="172"/>
      <c r="N363" s="172"/>
      <c r="O363" s="172"/>
      <c r="P363" s="172"/>
      <c r="Q363" s="172"/>
      <c r="R363" s="172"/>
      <c r="S363" s="172"/>
      <c r="T363" s="167">
        <f t="shared" si="283"/>
        <v>58710</v>
      </c>
      <c r="U363" s="167">
        <f t="shared" si="283"/>
        <v>0</v>
      </c>
      <c r="V363" s="167">
        <f t="shared" si="283"/>
        <v>0</v>
      </c>
      <c r="W363" s="167">
        <f t="shared" si="283"/>
        <v>0</v>
      </c>
      <c r="X363" s="167">
        <f t="shared" si="283"/>
        <v>58710</v>
      </c>
      <c r="Y363" s="172"/>
      <c r="Z363" s="172"/>
      <c r="AA363" s="172"/>
      <c r="AB363" s="172"/>
      <c r="AC363" s="172"/>
      <c r="AD363" s="172"/>
      <c r="AE363" s="172"/>
      <c r="AF363" s="172"/>
      <c r="AG363" s="172"/>
      <c r="AH363" s="172"/>
      <c r="AI363" s="172"/>
      <c r="AJ363" s="172"/>
      <c r="AK363" s="172"/>
      <c r="AL363" s="172"/>
      <c r="AM363" s="172"/>
      <c r="AN363" s="172"/>
      <c r="AO363" s="172"/>
      <c r="AP363" s="172"/>
      <c r="AQ363" s="172"/>
      <c r="AR363" s="172"/>
      <c r="AS363" s="172"/>
      <c r="AT363" s="172"/>
      <c r="AU363" s="172"/>
      <c r="AV363" s="172"/>
      <c r="AW363" s="168"/>
    </row>
    <row r="364" spans="1:49" ht="31.5" outlineLevel="7" x14ac:dyDescent="0.2">
      <c r="A364" s="170" t="s">
        <v>35</v>
      </c>
      <c r="B364" s="170" t="s">
        <v>253</v>
      </c>
      <c r="C364" s="170" t="s">
        <v>798</v>
      </c>
      <c r="D364" s="170" t="s">
        <v>92</v>
      </c>
      <c r="E364" s="171" t="s">
        <v>93</v>
      </c>
      <c r="F364" s="172"/>
      <c r="G364" s="172"/>
      <c r="H364" s="172"/>
      <c r="I364" s="172"/>
      <c r="J364" s="172"/>
      <c r="K364" s="172"/>
      <c r="L364" s="172"/>
      <c r="M364" s="172"/>
      <c r="N364" s="172"/>
      <c r="O364" s="172"/>
      <c r="P364" s="172"/>
      <c r="Q364" s="172"/>
      <c r="R364" s="172"/>
      <c r="S364" s="172"/>
      <c r="T364" s="172">
        <v>58710</v>
      </c>
      <c r="U364" s="172"/>
      <c r="V364" s="172"/>
      <c r="W364" s="172"/>
      <c r="X364" s="172">
        <f>SUM(S364:W364)</f>
        <v>58710</v>
      </c>
      <c r="Y364" s="172"/>
      <c r="Z364" s="172"/>
      <c r="AA364" s="172"/>
      <c r="AB364" s="172"/>
      <c r="AC364" s="172"/>
      <c r="AD364" s="172"/>
      <c r="AE364" s="172"/>
      <c r="AF364" s="172"/>
      <c r="AG364" s="172"/>
      <c r="AH364" s="172"/>
      <c r="AI364" s="172"/>
      <c r="AJ364" s="172"/>
      <c r="AK364" s="172"/>
      <c r="AL364" s="172"/>
      <c r="AM364" s="172"/>
      <c r="AN364" s="172"/>
      <c r="AO364" s="172"/>
      <c r="AP364" s="172"/>
      <c r="AQ364" s="172"/>
      <c r="AR364" s="172"/>
      <c r="AS364" s="172"/>
      <c r="AT364" s="172"/>
      <c r="AU364" s="172"/>
      <c r="AV364" s="172"/>
      <c r="AW364" s="168"/>
    </row>
    <row r="365" spans="1:49" ht="31.5" outlineLevel="7" x14ac:dyDescent="0.2">
      <c r="A365" s="165" t="s">
        <v>35</v>
      </c>
      <c r="B365" s="165" t="s">
        <v>253</v>
      </c>
      <c r="C365" s="165" t="s">
        <v>794</v>
      </c>
      <c r="D365" s="165"/>
      <c r="E365" s="166" t="s">
        <v>796</v>
      </c>
      <c r="F365" s="172"/>
      <c r="G365" s="172"/>
      <c r="H365" s="172"/>
      <c r="I365" s="172"/>
      <c r="J365" s="172"/>
      <c r="K365" s="172"/>
      <c r="L365" s="172"/>
      <c r="M365" s="172"/>
      <c r="N365" s="172"/>
      <c r="O365" s="172"/>
      <c r="P365" s="172"/>
      <c r="Q365" s="172"/>
      <c r="R365" s="167">
        <f>R368</f>
        <v>1962.63158</v>
      </c>
      <c r="S365" s="167">
        <f>S368+S370</f>
        <v>1962.63158</v>
      </c>
      <c r="T365" s="167">
        <f>T368+T370</f>
        <v>37290</v>
      </c>
      <c r="U365" s="167">
        <f>U368+U370</f>
        <v>0</v>
      </c>
      <c r="V365" s="167">
        <f>V368+V370</f>
        <v>0</v>
      </c>
      <c r="W365" s="167">
        <f>W368+W370+W366</f>
        <v>567.20335999999998</v>
      </c>
      <c r="X365" s="167">
        <f>X368+X370+X366</f>
        <v>39819.834940000001</v>
      </c>
      <c r="Y365" s="172"/>
      <c r="Z365" s="172"/>
      <c r="AA365" s="172"/>
      <c r="AB365" s="172"/>
      <c r="AC365" s="172"/>
      <c r="AD365" s="172"/>
      <c r="AE365" s="172"/>
      <c r="AF365" s="172"/>
      <c r="AG365" s="172"/>
      <c r="AH365" s="172"/>
      <c r="AI365" s="172"/>
      <c r="AJ365" s="172"/>
      <c r="AK365" s="172"/>
      <c r="AL365" s="172"/>
      <c r="AM365" s="172"/>
      <c r="AN365" s="172"/>
      <c r="AO365" s="172"/>
      <c r="AP365" s="172"/>
      <c r="AQ365" s="172"/>
      <c r="AR365" s="172"/>
      <c r="AS365" s="172"/>
      <c r="AT365" s="172"/>
      <c r="AU365" s="172"/>
      <c r="AV365" s="172"/>
      <c r="AW365" s="168"/>
    </row>
    <row r="366" spans="1:49" s="164" customFormat="1" ht="31.5" outlineLevel="7" x14ac:dyDescent="0.2">
      <c r="A366" s="165" t="s">
        <v>35</v>
      </c>
      <c r="B366" s="165" t="s">
        <v>253</v>
      </c>
      <c r="C366" s="173" t="s">
        <v>876</v>
      </c>
      <c r="D366" s="173"/>
      <c r="E366" s="174" t="s">
        <v>877</v>
      </c>
      <c r="F366" s="167"/>
      <c r="G366" s="167"/>
      <c r="H366" s="167"/>
      <c r="I366" s="167"/>
      <c r="J366" s="167"/>
      <c r="K366" s="167"/>
      <c r="L366" s="167"/>
      <c r="M366" s="167"/>
      <c r="N366" s="167"/>
      <c r="O366" s="167"/>
      <c r="P366" s="167"/>
      <c r="Q366" s="167"/>
      <c r="R366" s="167"/>
      <c r="S366" s="167"/>
      <c r="T366" s="167"/>
      <c r="U366" s="167"/>
      <c r="V366" s="167"/>
      <c r="W366" s="167">
        <f>W367</f>
        <v>567.20335999999998</v>
      </c>
      <c r="X366" s="167">
        <f>X367</f>
        <v>567.20335999999998</v>
      </c>
      <c r="Y366" s="167"/>
      <c r="Z366" s="167"/>
      <c r="AA366" s="167"/>
      <c r="AB366" s="167"/>
      <c r="AC366" s="167"/>
      <c r="AD366" s="167"/>
      <c r="AE366" s="167"/>
      <c r="AF366" s="167"/>
      <c r="AG366" s="167"/>
      <c r="AH366" s="167"/>
      <c r="AI366" s="167"/>
      <c r="AJ366" s="167"/>
      <c r="AK366" s="167"/>
      <c r="AL366" s="167"/>
      <c r="AM366" s="167"/>
      <c r="AN366" s="167"/>
      <c r="AO366" s="167"/>
      <c r="AP366" s="167"/>
      <c r="AQ366" s="167"/>
      <c r="AR366" s="167"/>
      <c r="AS366" s="167"/>
      <c r="AT366" s="167"/>
      <c r="AU366" s="167"/>
      <c r="AV366" s="167"/>
      <c r="AW366" s="190"/>
    </row>
    <row r="367" spans="1:49" ht="31.5" outlineLevel="7" x14ac:dyDescent="0.2">
      <c r="A367" s="170" t="s">
        <v>35</v>
      </c>
      <c r="B367" s="170" t="s">
        <v>253</v>
      </c>
      <c r="C367" s="175" t="s">
        <v>876</v>
      </c>
      <c r="D367" s="175" t="s">
        <v>92</v>
      </c>
      <c r="E367" s="176" t="s">
        <v>584</v>
      </c>
      <c r="F367" s="172"/>
      <c r="G367" s="172"/>
      <c r="H367" s="172"/>
      <c r="I367" s="172"/>
      <c r="J367" s="172"/>
      <c r="K367" s="172"/>
      <c r="L367" s="172"/>
      <c r="M367" s="172"/>
      <c r="N367" s="172"/>
      <c r="O367" s="172"/>
      <c r="P367" s="172"/>
      <c r="Q367" s="172"/>
      <c r="R367" s="167"/>
      <c r="S367" s="167"/>
      <c r="T367" s="167"/>
      <c r="U367" s="167"/>
      <c r="V367" s="167"/>
      <c r="W367" s="172">
        <f>480.8412+86.36216</f>
        <v>567.20335999999998</v>
      </c>
      <c r="X367" s="172">
        <f>SUM(S367:W367)</f>
        <v>567.20335999999998</v>
      </c>
      <c r="Y367" s="172"/>
      <c r="Z367" s="172"/>
      <c r="AA367" s="172"/>
      <c r="AB367" s="172"/>
      <c r="AC367" s="172"/>
      <c r="AD367" s="172"/>
      <c r="AE367" s="172"/>
      <c r="AF367" s="172"/>
      <c r="AG367" s="172"/>
      <c r="AH367" s="172"/>
      <c r="AI367" s="172"/>
      <c r="AJ367" s="172"/>
      <c r="AK367" s="172"/>
      <c r="AL367" s="172"/>
      <c r="AM367" s="172"/>
      <c r="AN367" s="172"/>
      <c r="AO367" s="172"/>
      <c r="AP367" s="172"/>
      <c r="AQ367" s="172"/>
      <c r="AR367" s="172"/>
      <c r="AS367" s="172"/>
      <c r="AT367" s="172"/>
      <c r="AU367" s="172"/>
      <c r="AV367" s="172"/>
      <c r="AW367" s="168"/>
    </row>
    <row r="368" spans="1:49" ht="47.25" hidden="1" outlineLevel="7" x14ac:dyDescent="0.2">
      <c r="A368" s="165" t="s">
        <v>35</v>
      </c>
      <c r="B368" s="165" t="s">
        <v>253</v>
      </c>
      <c r="C368" s="165" t="s">
        <v>795</v>
      </c>
      <c r="D368" s="165"/>
      <c r="E368" s="166" t="s">
        <v>797</v>
      </c>
      <c r="F368" s="172"/>
      <c r="G368" s="172"/>
      <c r="H368" s="172"/>
      <c r="I368" s="172"/>
      <c r="J368" s="172"/>
      <c r="K368" s="172"/>
      <c r="L368" s="172"/>
      <c r="M368" s="172"/>
      <c r="N368" s="172"/>
      <c r="O368" s="172"/>
      <c r="P368" s="172"/>
      <c r="Q368" s="172"/>
      <c r="R368" s="167">
        <f>R369</f>
        <v>1962.63158</v>
      </c>
      <c r="S368" s="167">
        <f>S369</f>
        <v>1962.63158</v>
      </c>
      <c r="T368" s="167">
        <f t="shared" ref="T368:X368" si="284">T369</f>
        <v>0</v>
      </c>
      <c r="U368" s="167">
        <f t="shared" si="284"/>
        <v>0</v>
      </c>
      <c r="V368" s="167">
        <f t="shared" si="284"/>
        <v>0</v>
      </c>
      <c r="W368" s="167">
        <f t="shared" si="284"/>
        <v>0</v>
      </c>
      <c r="X368" s="167">
        <f t="shared" si="284"/>
        <v>1962.63158</v>
      </c>
      <c r="Y368" s="172"/>
      <c r="Z368" s="172"/>
      <c r="AA368" s="172"/>
      <c r="AB368" s="172"/>
      <c r="AC368" s="172"/>
      <c r="AD368" s="172"/>
      <c r="AE368" s="172"/>
      <c r="AF368" s="172"/>
      <c r="AG368" s="172"/>
      <c r="AH368" s="172"/>
      <c r="AI368" s="172"/>
      <c r="AJ368" s="172"/>
      <c r="AK368" s="172"/>
      <c r="AL368" s="172"/>
      <c r="AM368" s="172"/>
      <c r="AN368" s="172"/>
      <c r="AO368" s="172"/>
      <c r="AP368" s="172"/>
      <c r="AQ368" s="172"/>
      <c r="AR368" s="172"/>
      <c r="AS368" s="172"/>
      <c r="AT368" s="172"/>
      <c r="AU368" s="172"/>
      <c r="AV368" s="172"/>
      <c r="AW368" s="168"/>
    </row>
    <row r="369" spans="1:49" ht="31.5" hidden="1" outlineLevel="7" x14ac:dyDescent="0.2">
      <c r="A369" s="170" t="s">
        <v>35</v>
      </c>
      <c r="B369" s="170" t="s">
        <v>253</v>
      </c>
      <c r="C369" s="170" t="s">
        <v>795</v>
      </c>
      <c r="D369" s="170" t="s">
        <v>92</v>
      </c>
      <c r="E369" s="171" t="s">
        <v>93</v>
      </c>
      <c r="F369" s="172"/>
      <c r="G369" s="172"/>
      <c r="H369" s="172"/>
      <c r="I369" s="172"/>
      <c r="J369" s="172"/>
      <c r="K369" s="172"/>
      <c r="L369" s="172"/>
      <c r="M369" s="172"/>
      <c r="N369" s="172"/>
      <c r="O369" s="172"/>
      <c r="P369" s="172"/>
      <c r="Q369" s="172"/>
      <c r="R369" s="172">
        <v>1962.63158</v>
      </c>
      <c r="S369" s="172">
        <f>SUM(Q369:R369)</f>
        <v>1962.63158</v>
      </c>
      <c r="T369" s="172"/>
      <c r="U369" s="172"/>
      <c r="V369" s="172"/>
      <c r="W369" s="172"/>
      <c r="X369" s="172">
        <f>SUM(S369:W369)</f>
        <v>1962.63158</v>
      </c>
      <c r="Y369" s="172"/>
      <c r="Z369" s="172"/>
      <c r="AA369" s="172"/>
      <c r="AB369" s="172"/>
      <c r="AC369" s="172"/>
      <c r="AD369" s="172"/>
      <c r="AE369" s="172"/>
      <c r="AF369" s="172"/>
      <c r="AG369" s="172"/>
      <c r="AH369" s="172"/>
      <c r="AI369" s="172"/>
      <c r="AJ369" s="172"/>
      <c r="AK369" s="172"/>
      <c r="AL369" s="172"/>
      <c r="AM369" s="172"/>
      <c r="AN369" s="172"/>
      <c r="AO369" s="172"/>
      <c r="AP369" s="172"/>
      <c r="AQ369" s="172"/>
      <c r="AR369" s="172"/>
      <c r="AS369" s="172"/>
      <c r="AT369" s="172"/>
      <c r="AU369" s="172"/>
      <c r="AV369" s="172"/>
      <c r="AW369" s="168"/>
    </row>
    <row r="370" spans="1:49" ht="47.25" outlineLevel="7" x14ac:dyDescent="0.2">
      <c r="A370" s="165" t="s">
        <v>35</v>
      </c>
      <c r="B370" s="165" t="s">
        <v>253</v>
      </c>
      <c r="C370" s="165" t="s">
        <v>795</v>
      </c>
      <c r="D370" s="165"/>
      <c r="E370" s="166" t="s">
        <v>878</v>
      </c>
      <c r="F370" s="172"/>
      <c r="G370" s="172"/>
      <c r="H370" s="172"/>
      <c r="I370" s="172"/>
      <c r="J370" s="172"/>
      <c r="K370" s="172"/>
      <c r="L370" s="172"/>
      <c r="M370" s="172"/>
      <c r="N370" s="172"/>
      <c r="O370" s="172"/>
      <c r="P370" s="172"/>
      <c r="Q370" s="172"/>
      <c r="R370" s="172"/>
      <c r="S370" s="172"/>
      <c r="T370" s="167">
        <f t="shared" ref="T370:X370" si="285">T371</f>
        <v>37290</v>
      </c>
      <c r="U370" s="167">
        <f t="shared" si="285"/>
        <v>0</v>
      </c>
      <c r="V370" s="167">
        <f t="shared" si="285"/>
        <v>0</v>
      </c>
      <c r="W370" s="167">
        <f t="shared" si="285"/>
        <v>0</v>
      </c>
      <c r="X370" s="167">
        <f t="shared" si="285"/>
        <v>37290</v>
      </c>
      <c r="Y370" s="172"/>
      <c r="Z370" s="172"/>
      <c r="AA370" s="172"/>
      <c r="AB370" s="172"/>
      <c r="AC370" s="172"/>
      <c r="AD370" s="172"/>
      <c r="AE370" s="172"/>
      <c r="AF370" s="172"/>
      <c r="AG370" s="172"/>
      <c r="AH370" s="172"/>
      <c r="AI370" s="172"/>
      <c r="AJ370" s="172"/>
      <c r="AK370" s="172"/>
      <c r="AL370" s="172"/>
      <c r="AM370" s="172"/>
      <c r="AN370" s="172"/>
      <c r="AO370" s="172"/>
      <c r="AP370" s="172"/>
      <c r="AQ370" s="172"/>
      <c r="AR370" s="172"/>
      <c r="AS370" s="172"/>
      <c r="AT370" s="172"/>
      <c r="AU370" s="172"/>
      <c r="AV370" s="172"/>
      <c r="AW370" s="168"/>
    </row>
    <row r="371" spans="1:49" ht="31.5" outlineLevel="7" x14ac:dyDescent="0.2">
      <c r="A371" s="170" t="s">
        <v>35</v>
      </c>
      <c r="B371" s="170" t="s">
        <v>253</v>
      </c>
      <c r="C371" s="170" t="s">
        <v>795</v>
      </c>
      <c r="D371" s="170" t="s">
        <v>92</v>
      </c>
      <c r="E371" s="171" t="s">
        <v>93</v>
      </c>
      <c r="F371" s="172"/>
      <c r="G371" s="172"/>
      <c r="H371" s="172"/>
      <c r="I371" s="172"/>
      <c r="J371" s="172"/>
      <c r="K371" s="172"/>
      <c r="L371" s="172"/>
      <c r="M371" s="172"/>
      <c r="N371" s="172"/>
      <c r="O371" s="172"/>
      <c r="P371" s="172"/>
      <c r="Q371" s="172"/>
      <c r="R371" s="172"/>
      <c r="S371" s="172"/>
      <c r="T371" s="172">
        <v>37290</v>
      </c>
      <c r="U371" s="172"/>
      <c r="V371" s="172"/>
      <c r="W371" s="172"/>
      <c r="X371" s="172">
        <f>SUM(S371:W371)</f>
        <v>37290</v>
      </c>
      <c r="Y371" s="172"/>
      <c r="Z371" s="172"/>
      <c r="AA371" s="172"/>
      <c r="AB371" s="172"/>
      <c r="AC371" s="172"/>
      <c r="AD371" s="172"/>
      <c r="AE371" s="172"/>
      <c r="AF371" s="172"/>
      <c r="AG371" s="172"/>
      <c r="AH371" s="172"/>
      <c r="AI371" s="172"/>
      <c r="AJ371" s="172"/>
      <c r="AK371" s="172"/>
      <c r="AL371" s="172"/>
      <c r="AM371" s="172"/>
      <c r="AN371" s="172"/>
      <c r="AO371" s="172"/>
      <c r="AP371" s="172"/>
      <c r="AQ371" s="172"/>
      <c r="AR371" s="172"/>
      <c r="AS371" s="172"/>
      <c r="AT371" s="172"/>
      <c r="AU371" s="172"/>
      <c r="AV371" s="172"/>
      <c r="AW371" s="168"/>
    </row>
    <row r="372" spans="1:49" ht="15.75" hidden="1" customHeight="1" outlineLevel="4" x14ac:dyDescent="0.2">
      <c r="A372" s="165" t="s">
        <v>35</v>
      </c>
      <c r="B372" s="165" t="s">
        <v>253</v>
      </c>
      <c r="C372" s="165" t="s">
        <v>267</v>
      </c>
      <c r="D372" s="165"/>
      <c r="E372" s="166" t="s">
        <v>252</v>
      </c>
      <c r="F372" s="167">
        <f t="shared" ref="F372:AV372" si="286">F375+F373</f>
        <v>1095.4000000000001</v>
      </c>
      <c r="G372" s="167">
        <f t="shared" si="286"/>
        <v>0.8</v>
      </c>
      <c r="H372" s="167">
        <f t="shared" si="286"/>
        <v>1096.1999999999998</v>
      </c>
      <c r="I372" s="167">
        <f t="shared" si="286"/>
        <v>0</v>
      </c>
      <c r="J372" s="167">
        <f t="shared" si="286"/>
        <v>0</v>
      </c>
      <c r="K372" s="167">
        <f t="shared" si="286"/>
        <v>0</v>
      </c>
      <c r="L372" s="167">
        <f t="shared" si="286"/>
        <v>1096.1999999999998</v>
      </c>
      <c r="M372" s="167">
        <f t="shared" si="286"/>
        <v>0</v>
      </c>
      <c r="N372" s="167">
        <f t="shared" si="286"/>
        <v>1096.1999999999998</v>
      </c>
      <c r="O372" s="167">
        <f t="shared" si="286"/>
        <v>0</v>
      </c>
      <c r="P372" s="167">
        <f t="shared" si="286"/>
        <v>0</v>
      </c>
      <c r="Q372" s="167">
        <f t="shared" si="286"/>
        <v>1096.1999999999998</v>
      </c>
      <c r="R372" s="167">
        <f t="shared" si="286"/>
        <v>0</v>
      </c>
      <c r="S372" s="167">
        <f t="shared" si="286"/>
        <v>1096.1999999999998</v>
      </c>
      <c r="T372" s="167">
        <f t="shared" si="286"/>
        <v>0</v>
      </c>
      <c r="U372" s="167">
        <f t="shared" si="286"/>
        <v>0</v>
      </c>
      <c r="V372" s="167">
        <f t="shared" si="286"/>
        <v>0</v>
      </c>
      <c r="W372" s="167">
        <f t="shared" si="286"/>
        <v>0</v>
      </c>
      <c r="X372" s="167">
        <f t="shared" si="286"/>
        <v>1096.1999999999998</v>
      </c>
      <c r="Y372" s="167">
        <f t="shared" si="286"/>
        <v>971.7</v>
      </c>
      <c r="Z372" s="167">
        <f t="shared" si="286"/>
        <v>0</v>
      </c>
      <c r="AA372" s="167">
        <f t="shared" si="286"/>
        <v>971.7</v>
      </c>
      <c r="AB372" s="167">
        <f t="shared" si="286"/>
        <v>0</v>
      </c>
      <c r="AC372" s="167">
        <f t="shared" si="286"/>
        <v>971.7</v>
      </c>
      <c r="AD372" s="167">
        <f t="shared" si="286"/>
        <v>0</v>
      </c>
      <c r="AE372" s="167">
        <f t="shared" si="286"/>
        <v>971.7</v>
      </c>
      <c r="AF372" s="167">
        <f t="shared" si="286"/>
        <v>0</v>
      </c>
      <c r="AG372" s="167">
        <f t="shared" si="286"/>
        <v>971.7</v>
      </c>
      <c r="AH372" s="167">
        <f t="shared" si="286"/>
        <v>0</v>
      </c>
      <c r="AI372" s="167">
        <f t="shared" si="286"/>
        <v>971.7</v>
      </c>
      <c r="AJ372" s="167">
        <f t="shared" si="286"/>
        <v>0</v>
      </c>
      <c r="AK372" s="167">
        <f t="shared" si="286"/>
        <v>971.7</v>
      </c>
      <c r="AL372" s="167">
        <f t="shared" si="286"/>
        <v>1050.4000000000001</v>
      </c>
      <c r="AM372" s="167">
        <f t="shared" si="286"/>
        <v>0</v>
      </c>
      <c r="AN372" s="167">
        <f t="shared" si="286"/>
        <v>1050.4000000000001</v>
      </c>
      <c r="AO372" s="167">
        <f t="shared" si="286"/>
        <v>0</v>
      </c>
      <c r="AP372" s="167">
        <f t="shared" si="286"/>
        <v>1050.4000000000001</v>
      </c>
      <c r="AQ372" s="167">
        <f t="shared" si="286"/>
        <v>0</v>
      </c>
      <c r="AR372" s="167">
        <f t="shared" si="286"/>
        <v>1050.4000000000001</v>
      </c>
      <c r="AS372" s="167">
        <f t="shared" si="286"/>
        <v>0</v>
      </c>
      <c r="AT372" s="167">
        <f t="shared" si="286"/>
        <v>1050.4000000000001</v>
      </c>
      <c r="AU372" s="167">
        <f t="shared" si="286"/>
        <v>0</v>
      </c>
      <c r="AV372" s="167">
        <f t="shared" si="286"/>
        <v>1050.4000000000001</v>
      </c>
      <c r="AW372" s="168"/>
    </row>
    <row r="373" spans="1:49" ht="47.25" hidden="1" customHeight="1" outlineLevel="5" x14ac:dyDescent="0.2">
      <c r="A373" s="165" t="s">
        <v>35</v>
      </c>
      <c r="B373" s="165" t="s">
        <v>253</v>
      </c>
      <c r="C373" s="165" t="s">
        <v>268</v>
      </c>
      <c r="D373" s="165"/>
      <c r="E373" s="166" t="s">
        <v>600</v>
      </c>
      <c r="F373" s="167">
        <f t="shared" ref="F373:AV373" si="287">F374</f>
        <v>349.9</v>
      </c>
      <c r="G373" s="167">
        <f t="shared" si="287"/>
        <v>0</v>
      </c>
      <c r="H373" s="167">
        <f t="shared" si="287"/>
        <v>349.9</v>
      </c>
      <c r="I373" s="167">
        <f t="shared" si="287"/>
        <v>0</v>
      </c>
      <c r="J373" s="167">
        <f t="shared" si="287"/>
        <v>0</v>
      </c>
      <c r="K373" s="167">
        <f t="shared" si="287"/>
        <v>0</v>
      </c>
      <c r="L373" s="167">
        <f t="shared" si="287"/>
        <v>349.9</v>
      </c>
      <c r="M373" s="167">
        <f t="shared" si="287"/>
        <v>0</v>
      </c>
      <c r="N373" s="167">
        <f t="shared" si="287"/>
        <v>349.9</v>
      </c>
      <c r="O373" s="167">
        <f t="shared" si="287"/>
        <v>0</v>
      </c>
      <c r="P373" s="167">
        <f t="shared" si="287"/>
        <v>0</v>
      </c>
      <c r="Q373" s="167">
        <f t="shared" si="287"/>
        <v>349.9</v>
      </c>
      <c r="R373" s="167">
        <f t="shared" si="287"/>
        <v>0</v>
      </c>
      <c r="S373" s="167">
        <f t="shared" si="287"/>
        <v>349.9</v>
      </c>
      <c r="T373" s="167">
        <f t="shared" si="287"/>
        <v>0</v>
      </c>
      <c r="U373" s="167">
        <f t="shared" si="287"/>
        <v>0</v>
      </c>
      <c r="V373" s="167">
        <f t="shared" si="287"/>
        <v>0</v>
      </c>
      <c r="W373" s="167">
        <f t="shared" si="287"/>
        <v>0</v>
      </c>
      <c r="X373" s="167">
        <f t="shared" si="287"/>
        <v>349.9</v>
      </c>
      <c r="Y373" s="167">
        <f t="shared" si="287"/>
        <v>291.5</v>
      </c>
      <c r="Z373" s="167">
        <f t="shared" si="287"/>
        <v>0</v>
      </c>
      <c r="AA373" s="167">
        <f t="shared" si="287"/>
        <v>291.5</v>
      </c>
      <c r="AB373" s="167">
        <f t="shared" si="287"/>
        <v>0</v>
      </c>
      <c r="AC373" s="167">
        <f t="shared" si="287"/>
        <v>291.5</v>
      </c>
      <c r="AD373" s="167">
        <f t="shared" si="287"/>
        <v>0</v>
      </c>
      <c r="AE373" s="167">
        <f t="shared" si="287"/>
        <v>291.5</v>
      </c>
      <c r="AF373" s="167">
        <f t="shared" si="287"/>
        <v>0</v>
      </c>
      <c r="AG373" s="167">
        <f t="shared" si="287"/>
        <v>291.5</v>
      </c>
      <c r="AH373" s="167">
        <f t="shared" si="287"/>
        <v>0</v>
      </c>
      <c r="AI373" s="167">
        <f t="shared" si="287"/>
        <v>291.5</v>
      </c>
      <c r="AJ373" s="167">
        <f t="shared" si="287"/>
        <v>0</v>
      </c>
      <c r="AK373" s="167">
        <f t="shared" si="287"/>
        <v>291.5</v>
      </c>
      <c r="AL373" s="167">
        <f t="shared" si="287"/>
        <v>315.10000000000002</v>
      </c>
      <c r="AM373" s="167">
        <f t="shared" si="287"/>
        <v>0</v>
      </c>
      <c r="AN373" s="167">
        <f t="shared" si="287"/>
        <v>315.10000000000002</v>
      </c>
      <c r="AO373" s="167">
        <f t="shared" si="287"/>
        <v>0</v>
      </c>
      <c r="AP373" s="167">
        <f t="shared" si="287"/>
        <v>315.10000000000002</v>
      </c>
      <c r="AQ373" s="167">
        <f t="shared" si="287"/>
        <v>0</v>
      </c>
      <c r="AR373" s="167">
        <f t="shared" si="287"/>
        <v>315.10000000000002</v>
      </c>
      <c r="AS373" s="167">
        <f t="shared" si="287"/>
        <v>0</v>
      </c>
      <c r="AT373" s="167">
        <f t="shared" si="287"/>
        <v>315.10000000000002</v>
      </c>
      <c r="AU373" s="167">
        <f t="shared" si="287"/>
        <v>0</v>
      </c>
      <c r="AV373" s="167">
        <f t="shared" si="287"/>
        <v>315.10000000000002</v>
      </c>
      <c r="AW373" s="168"/>
    </row>
    <row r="374" spans="1:49" ht="31.5" hidden="1" customHeight="1" outlineLevel="7" x14ac:dyDescent="0.2">
      <c r="A374" s="170" t="s">
        <v>35</v>
      </c>
      <c r="B374" s="170" t="s">
        <v>253</v>
      </c>
      <c r="C374" s="170" t="s">
        <v>268</v>
      </c>
      <c r="D374" s="170" t="s">
        <v>92</v>
      </c>
      <c r="E374" s="171" t="s">
        <v>93</v>
      </c>
      <c r="F374" s="172">
        <v>349.9</v>
      </c>
      <c r="G374" s="172"/>
      <c r="H374" s="172">
        <f>SUM(F374:G374)</f>
        <v>349.9</v>
      </c>
      <c r="I374" s="172"/>
      <c r="J374" s="172"/>
      <c r="K374" s="172"/>
      <c r="L374" s="172">
        <f>SUM(H374:K374)</f>
        <v>349.9</v>
      </c>
      <c r="M374" s="172"/>
      <c r="N374" s="172">
        <f>SUM(L374:M374)</f>
        <v>349.9</v>
      </c>
      <c r="O374" s="172"/>
      <c r="P374" s="172"/>
      <c r="Q374" s="172">
        <f>SUM(N374:P374)</f>
        <v>349.9</v>
      </c>
      <c r="R374" s="172"/>
      <c r="S374" s="172">
        <f>SUM(Q374:R374)</f>
        <v>349.9</v>
      </c>
      <c r="T374" s="172"/>
      <c r="U374" s="172"/>
      <c r="V374" s="172"/>
      <c r="W374" s="172"/>
      <c r="X374" s="172">
        <f>SUM(S374:W374)</f>
        <v>349.9</v>
      </c>
      <c r="Y374" s="172">
        <v>291.5</v>
      </c>
      <c r="Z374" s="172"/>
      <c r="AA374" s="172">
        <f>SUM(Y374:Z374)</f>
        <v>291.5</v>
      </c>
      <c r="AB374" s="172"/>
      <c r="AC374" s="172">
        <f>SUM(AA374:AB374)</f>
        <v>291.5</v>
      </c>
      <c r="AD374" s="172"/>
      <c r="AE374" s="172">
        <f>SUM(AC374:AD374)</f>
        <v>291.5</v>
      </c>
      <c r="AF374" s="172"/>
      <c r="AG374" s="172">
        <f>SUM(AE374:AF374)</f>
        <v>291.5</v>
      </c>
      <c r="AH374" s="172"/>
      <c r="AI374" s="172">
        <f>SUM(AG374:AH374)</f>
        <v>291.5</v>
      </c>
      <c r="AJ374" s="172"/>
      <c r="AK374" s="172">
        <f>SUM(AI374:AJ374)</f>
        <v>291.5</v>
      </c>
      <c r="AL374" s="172">
        <v>315.10000000000002</v>
      </c>
      <c r="AM374" s="172"/>
      <c r="AN374" s="172">
        <f>SUM(AL374:AM374)</f>
        <v>315.10000000000002</v>
      </c>
      <c r="AO374" s="172"/>
      <c r="AP374" s="172">
        <f>SUM(AN374:AO374)</f>
        <v>315.10000000000002</v>
      </c>
      <c r="AQ374" s="172"/>
      <c r="AR374" s="172">
        <f>SUM(AP374:AQ374)</f>
        <v>315.10000000000002</v>
      </c>
      <c r="AS374" s="172"/>
      <c r="AT374" s="172">
        <f>SUM(AR374:AS374)</f>
        <v>315.10000000000002</v>
      </c>
      <c r="AU374" s="172"/>
      <c r="AV374" s="172">
        <f>SUM(AT374:AU374)</f>
        <v>315.10000000000002</v>
      </c>
      <c r="AW374" s="168"/>
    </row>
    <row r="375" spans="1:49" ht="47.25" hidden="1" customHeight="1" outlineLevel="5" x14ac:dyDescent="0.2">
      <c r="A375" s="165" t="s">
        <v>35</v>
      </c>
      <c r="B375" s="165" t="s">
        <v>253</v>
      </c>
      <c r="C375" s="165" t="s">
        <v>268</v>
      </c>
      <c r="D375" s="165"/>
      <c r="E375" s="166" t="s">
        <v>580</v>
      </c>
      <c r="F375" s="167">
        <f t="shared" ref="F375:AV375" si="288">F376</f>
        <v>745.5</v>
      </c>
      <c r="G375" s="167">
        <f t="shared" si="288"/>
        <v>0.8</v>
      </c>
      <c r="H375" s="167">
        <f t="shared" si="288"/>
        <v>746.3</v>
      </c>
      <c r="I375" s="167">
        <f t="shared" si="288"/>
        <v>0</v>
      </c>
      <c r="J375" s="167">
        <f t="shared" si="288"/>
        <v>0</v>
      </c>
      <c r="K375" s="167">
        <f t="shared" si="288"/>
        <v>0</v>
      </c>
      <c r="L375" s="167">
        <f t="shared" si="288"/>
        <v>746.3</v>
      </c>
      <c r="M375" s="167">
        <f t="shared" si="288"/>
        <v>0</v>
      </c>
      <c r="N375" s="167">
        <f t="shared" si="288"/>
        <v>746.3</v>
      </c>
      <c r="O375" s="167">
        <f t="shared" si="288"/>
        <v>0</v>
      </c>
      <c r="P375" s="167">
        <f t="shared" si="288"/>
        <v>0</v>
      </c>
      <c r="Q375" s="167">
        <f t="shared" si="288"/>
        <v>746.3</v>
      </c>
      <c r="R375" s="167">
        <f t="shared" si="288"/>
        <v>0</v>
      </c>
      <c r="S375" s="167">
        <f t="shared" si="288"/>
        <v>746.3</v>
      </c>
      <c r="T375" s="167">
        <f t="shared" si="288"/>
        <v>0</v>
      </c>
      <c r="U375" s="167">
        <f t="shared" si="288"/>
        <v>0</v>
      </c>
      <c r="V375" s="167">
        <f t="shared" si="288"/>
        <v>0</v>
      </c>
      <c r="W375" s="167">
        <f t="shared" si="288"/>
        <v>0</v>
      </c>
      <c r="X375" s="167">
        <f t="shared" si="288"/>
        <v>746.3</v>
      </c>
      <c r="Y375" s="167">
        <f t="shared" si="288"/>
        <v>680.2</v>
      </c>
      <c r="Z375" s="167">
        <f t="shared" si="288"/>
        <v>0</v>
      </c>
      <c r="AA375" s="167">
        <f t="shared" si="288"/>
        <v>680.2</v>
      </c>
      <c r="AB375" s="167">
        <f t="shared" si="288"/>
        <v>0</v>
      </c>
      <c r="AC375" s="167">
        <f t="shared" si="288"/>
        <v>680.2</v>
      </c>
      <c r="AD375" s="167">
        <f t="shared" si="288"/>
        <v>0</v>
      </c>
      <c r="AE375" s="167">
        <f t="shared" si="288"/>
        <v>680.2</v>
      </c>
      <c r="AF375" s="167">
        <f t="shared" si="288"/>
        <v>0</v>
      </c>
      <c r="AG375" s="167">
        <f t="shared" si="288"/>
        <v>680.2</v>
      </c>
      <c r="AH375" s="167">
        <f t="shared" si="288"/>
        <v>0</v>
      </c>
      <c r="AI375" s="167">
        <f t="shared" si="288"/>
        <v>680.2</v>
      </c>
      <c r="AJ375" s="167">
        <f t="shared" si="288"/>
        <v>0</v>
      </c>
      <c r="AK375" s="167">
        <f t="shared" si="288"/>
        <v>680.2</v>
      </c>
      <c r="AL375" s="167">
        <f t="shared" si="288"/>
        <v>735.3</v>
      </c>
      <c r="AM375" s="167">
        <f t="shared" si="288"/>
        <v>0</v>
      </c>
      <c r="AN375" s="167">
        <f t="shared" si="288"/>
        <v>735.3</v>
      </c>
      <c r="AO375" s="167">
        <f t="shared" si="288"/>
        <v>0</v>
      </c>
      <c r="AP375" s="167">
        <f t="shared" si="288"/>
        <v>735.3</v>
      </c>
      <c r="AQ375" s="167">
        <f t="shared" si="288"/>
        <v>0</v>
      </c>
      <c r="AR375" s="167">
        <f t="shared" si="288"/>
        <v>735.3</v>
      </c>
      <c r="AS375" s="167">
        <f t="shared" si="288"/>
        <v>0</v>
      </c>
      <c r="AT375" s="167">
        <f t="shared" si="288"/>
        <v>735.3</v>
      </c>
      <c r="AU375" s="167">
        <f t="shared" si="288"/>
        <v>0</v>
      </c>
      <c r="AV375" s="167">
        <f t="shared" si="288"/>
        <v>735.3</v>
      </c>
      <c r="AW375" s="168"/>
    </row>
    <row r="376" spans="1:49" ht="31.5" hidden="1" customHeight="1" outlineLevel="7" x14ac:dyDescent="0.2">
      <c r="A376" s="170" t="s">
        <v>35</v>
      </c>
      <c r="B376" s="170" t="s">
        <v>253</v>
      </c>
      <c r="C376" s="170" t="s">
        <v>268</v>
      </c>
      <c r="D376" s="170" t="s">
        <v>92</v>
      </c>
      <c r="E376" s="171" t="s">
        <v>93</v>
      </c>
      <c r="F376" s="172">
        <v>745.5</v>
      </c>
      <c r="G376" s="172">
        <v>0.8</v>
      </c>
      <c r="H376" s="172">
        <f>SUM(F376:G376)</f>
        <v>746.3</v>
      </c>
      <c r="I376" s="172"/>
      <c r="J376" s="172"/>
      <c r="K376" s="172"/>
      <c r="L376" s="172">
        <f>SUM(H376:K376)</f>
        <v>746.3</v>
      </c>
      <c r="M376" s="172"/>
      <c r="N376" s="172">
        <f>SUM(L376:M376)</f>
        <v>746.3</v>
      </c>
      <c r="O376" s="172"/>
      <c r="P376" s="172"/>
      <c r="Q376" s="172">
        <f>SUM(N376:P376)</f>
        <v>746.3</v>
      </c>
      <c r="R376" s="172"/>
      <c r="S376" s="172">
        <f>SUM(Q376:R376)</f>
        <v>746.3</v>
      </c>
      <c r="T376" s="172"/>
      <c r="U376" s="172"/>
      <c r="V376" s="172"/>
      <c r="W376" s="172"/>
      <c r="X376" s="172">
        <f>SUM(S376:W376)</f>
        <v>746.3</v>
      </c>
      <c r="Y376" s="172">
        <v>680.2</v>
      </c>
      <c r="Z376" s="172"/>
      <c r="AA376" s="172">
        <f>SUM(Y376:Z376)</f>
        <v>680.2</v>
      </c>
      <c r="AB376" s="172"/>
      <c r="AC376" s="172">
        <f>SUM(AA376:AB376)</f>
        <v>680.2</v>
      </c>
      <c r="AD376" s="172"/>
      <c r="AE376" s="172">
        <f>SUM(AC376:AD376)</f>
        <v>680.2</v>
      </c>
      <c r="AF376" s="172"/>
      <c r="AG376" s="172">
        <f>SUM(AE376:AF376)</f>
        <v>680.2</v>
      </c>
      <c r="AH376" s="172"/>
      <c r="AI376" s="172">
        <f>SUM(AG376:AH376)</f>
        <v>680.2</v>
      </c>
      <c r="AJ376" s="172"/>
      <c r="AK376" s="172">
        <f>SUM(AI376:AJ376)</f>
        <v>680.2</v>
      </c>
      <c r="AL376" s="172">
        <v>735.3</v>
      </c>
      <c r="AM376" s="172"/>
      <c r="AN376" s="172">
        <f>SUM(AL376:AM376)</f>
        <v>735.3</v>
      </c>
      <c r="AO376" s="172"/>
      <c r="AP376" s="172">
        <f>SUM(AN376:AO376)</f>
        <v>735.3</v>
      </c>
      <c r="AQ376" s="172"/>
      <c r="AR376" s="172">
        <f>SUM(AP376:AQ376)</f>
        <v>735.3</v>
      </c>
      <c r="AS376" s="172"/>
      <c r="AT376" s="172">
        <f>SUM(AR376:AS376)</f>
        <v>735.3</v>
      </c>
      <c r="AU376" s="172"/>
      <c r="AV376" s="172">
        <f>SUM(AT376:AU376)</f>
        <v>735.3</v>
      </c>
      <c r="AW376" s="168"/>
    </row>
    <row r="377" spans="1:49" ht="31.5" hidden="1" customHeight="1" outlineLevel="4" x14ac:dyDescent="0.2">
      <c r="A377" s="165" t="s">
        <v>35</v>
      </c>
      <c r="B377" s="165" t="s">
        <v>253</v>
      </c>
      <c r="C377" s="165" t="s">
        <v>269</v>
      </c>
      <c r="D377" s="165"/>
      <c r="E377" s="191" t="s">
        <v>621</v>
      </c>
      <c r="F377" s="167">
        <f t="shared" ref="F377:AV377" si="289">F378+F380+F382</f>
        <v>38335</v>
      </c>
      <c r="G377" s="167">
        <f t="shared" si="289"/>
        <v>0</v>
      </c>
      <c r="H377" s="167">
        <f t="shared" si="289"/>
        <v>38335</v>
      </c>
      <c r="I377" s="167">
        <f t="shared" si="289"/>
        <v>0</v>
      </c>
      <c r="J377" s="167">
        <f t="shared" si="289"/>
        <v>0</v>
      </c>
      <c r="K377" s="167">
        <f t="shared" si="289"/>
        <v>0</v>
      </c>
      <c r="L377" s="167">
        <f t="shared" si="289"/>
        <v>38335</v>
      </c>
      <c r="M377" s="167">
        <f t="shared" si="289"/>
        <v>0</v>
      </c>
      <c r="N377" s="167">
        <f t="shared" si="289"/>
        <v>38335</v>
      </c>
      <c r="O377" s="167">
        <f t="shared" si="289"/>
        <v>0</v>
      </c>
      <c r="P377" s="167">
        <f t="shared" si="289"/>
        <v>0</v>
      </c>
      <c r="Q377" s="167">
        <f t="shared" si="289"/>
        <v>38335</v>
      </c>
      <c r="R377" s="167">
        <f t="shared" si="289"/>
        <v>0</v>
      </c>
      <c r="S377" s="167">
        <f t="shared" si="289"/>
        <v>38335</v>
      </c>
      <c r="T377" s="167">
        <f t="shared" si="289"/>
        <v>0</v>
      </c>
      <c r="U377" s="167">
        <f t="shared" si="289"/>
        <v>0</v>
      </c>
      <c r="V377" s="167">
        <f t="shared" si="289"/>
        <v>0</v>
      </c>
      <c r="W377" s="167">
        <f t="shared" si="289"/>
        <v>0</v>
      </c>
      <c r="X377" s="167">
        <f t="shared" si="289"/>
        <v>38335</v>
      </c>
      <c r="Y377" s="167">
        <f t="shared" si="289"/>
        <v>38335</v>
      </c>
      <c r="Z377" s="167">
        <f t="shared" si="289"/>
        <v>0</v>
      </c>
      <c r="AA377" s="167">
        <f t="shared" si="289"/>
        <v>38335</v>
      </c>
      <c r="AB377" s="167">
        <f t="shared" si="289"/>
        <v>0</v>
      </c>
      <c r="AC377" s="167">
        <f t="shared" si="289"/>
        <v>38335</v>
      </c>
      <c r="AD377" s="167">
        <f t="shared" si="289"/>
        <v>0</v>
      </c>
      <c r="AE377" s="167">
        <f t="shared" si="289"/>
        <v>38335</v>
      </c>
      <c r="AF377" s="167">
        <f t="shared" si="289"/>
        <v>0</v>
      </c>
      <c r="AG377" s="167">
        <f t="shared" si="289"/>
        <v>38335</v>
      </c>
      <c r="AH377" s="167">
        <f t="shared" si="289"/>
        <v>0</v>
      </c>
      <c r="AI377" s="167">
        <f t="shared" si="289"/>
        <v>38335</v>
      </c>
      <c r="AJ377" s="167">
        <f t="shared" si="289"/>
        <v>0</v>
      </c>
      <c r="AK377" s="167">
        <f t="shared" si="289"/>
        <v>38335</v>
      </c>
      <c r="AL377" s="167">
        <f t="shared" si="289"/>
        <v>42594.400000000001</v>
      </c>
      <c r="AM377" s="167">
        <f t="shared" si="289"/>
        <v>0</v>
      </c>
      <c r="AN377" s="167">
        <f t="shared" si="289"/>
        <v>42594.400000000001</v>
      </c>
      <c r="AO377" s="167">
        <f t="shared" si="289"/>
        <v>0</v>
      </c>
      <c r="AP377" s="167">
        <f t="shared" si="289"/>
        <v>42594.400000000001</v>
      </c>
      <c r="AQ377" s="167">
        <f t="shared" si="289"/>
        <v>0</v>
      </c>
      <c r="AR377" s="167">
        <f t="shared" si="289"/>
        <v>42594.400000000001</v>
      </c>
      <c r="AS377" s="167">
        <f t="shared" si="289"/>
        <v>0</v>
      </c>
      <c r="AT377" s="167">
        <f t="shared" si="289"/>
        <v>42594.400000000001</v>
      </c>
      <c r="AU377" s="167">
        <f t="shared" si="289"/>
        <v>0</v>
      </c>
      <c r="AV377" s="167">
        <f t="shared" si="289"/>
        <v>42594.400000000001</v>
      </c>
      <c r="AW377" s="168"/>
    </row>
    <row r="378" spans="1:49" ht="47.25" hidden="1" customHeight="1" outlineLevel="5" x14ac:dyDescent="0.2">
      <c r="A378" s="165" t="s">
        <v>35</v>
      </c>
      <c r="B378" s="165" t="s">
        <v>253</v>
      </c>
      <c r="C378" s="165" t="s">
        <v>270</v>
      </c>
      <c r="D378" s="165"/>
      <c r="E378" s="166" t="s">
        <v>601</v>
      </c>
      <c r="F378" s="167">
        <f t="shared" ref="F378:AV378" si="290">F379</f>
        <v>3833.5</v>
      </c>
      <c r="G378" s="167">
        <f t="shared" si="290"/>
        <v>0</v>
      </c>
      <c r="H378" s="167">
        <f t="shared" si="290"/>
        <v>3833.5</v>
      </c>
      <c r="I378" s="167">
        <f t="shared" si="290"/>
        <v>0</v>
      </c>
      <c r="J378" s="167">
        <f t="shared" si="290"/>
        <v>0</v>
      </c>
      <c r="K378" s="167">
        <f t="shared" si="290"/>
        <v>0</v>
      </c>
      <c r="L378" s="167">
        <f t="shared" si="290"/>
        <v>3833.5</v>
      </c>
      <c r="M378" s="167">
        <f t="shared" si="290"/>
        <v>0</v>
      </c>
      <c r="N378" s="167">
        <f t="shared" si="290"/>
        <v>3833.5</v>
      </c>
      <c r="O378" s="167">
        <f t="shared" si="290"/>
        <v>0</v>
      </c>
      <c r="P378" s="167">
        <f t="shared" si="290"/>
        <v>0</v>
      </c>
      <c r="Q378" s="167">
        <f t="shared" si="290"/>
        <v>3833.5</v>
      </c>
      <c r="R378" s="167">
        <f t="shared" si="290"/>
        <v>0</v>
      </c>
      <c r="S378" s="167">
        <f t="shared" si="290"/>
        <v>3833.5</v>
      </c>
      <c r="T378" s="167">
        <f t="shared" si="290"/>
        <v>0</v>
      </c>
      <c r="U378" s="167">
        <f t="shared" si="290"/>
        <v>0</v>
      </c>
      <c r="V378" s="167">
        <f t="shared" si="290"/>
        <v>0</v>
      </c>
      <c r="W378" s="167">
        <f t="shared" si="290"/>
        <v>0</v>
      </c>
      <c r="X378" s="167">
        <f t="shared" si="290"/>
        <v>3833.5</v>
      </c>
      <c r="Y378" s="167">
        <f t="shared" si="290"/>
        <v>3833.5</v>
      </c>
      <c r="Z378" s="167">
        <f t="shared" si="290"/>
        <v>0</v>
      </c>
      <c r="AA378" s="167">
        <f t="shared" si="290"/>
        <v>3833.5</v>
      </c>
      <c r="AB378" s="167">
        <f t="shared" si="290"/>
        <v>0</v>
      </c>
      <c r="AC378" s="167">
        <f t="shared" si="290"/>
        <v>3833.5</v>
      </c>
      <c r="AD378" s="167">
        <f t="shared" si="290"/>
        <v>0</v>
      </c>
      <c r="AE378" s="167">
        <f t="shared" si="290"/>
        <v>3833.5</v>
      </c>
      <c r="AF378" s="167">
        <f t="shared" si="290"/>
        <v>0</v>
      </c>
      <c r="AG378" s="167">
        <f t="shared" si="290"/>
        <v>3833.5</v>
      </c>
      <c r="AH378" s="167">
        <f t="shared" si="290"/>
        <v>0</v>
      </c>
      <c r="AI378" s="167">
        <f t="shared" si="290"/>
        <v>3833.5</v>
      </c>
      <c r="AJ378" s="167">
        <f t="shared" si="290"/>
        <v>0</v>
      </c>
      <c r="AK378" s="167">
        <f t="shared" si="290"/>
        <v>3833.5</v>
      </c>
      <c r="AL378" s="167">
        <f t="shared" si="290"/>
        <v>4259.3999999999996</v>
      </c>
      <c r="AM378" s="167">
        <f t="shared" si="290"/>
        <v>0</v>
      </c>
      <c r="AN378" s="167">
        <f t="shared" si="290"/>
        <v>4259.3999999999996</v>
      </c>
      <c r="AO378" s="167">
        <f t="shared" si="290"/>
        <v>0</v>
      </c>
      <c r="AP378" s="167">
        <f t="shared" si="290"/>
        <v>4259.3999999999996</v>
      </c>
      <c r="AQ378" s="167">
        <f t="shared" si="290"/>
        <v>0</v>
      </c>
      <c r="AR378" s="167">
        <f t="shared" si="290"/>
        <v>4259.3999999999996</v>
      </c>
      <c r="AS378" s="167">
        <f t="shared" si="290"/>
        <v>0</v>
      </c>
      <c r="AT378" s="167">
        <f t="shared" si="290"/>
        <v>4259.3999999999996</v>
      </c>
      <c r="AU378" s="167">
        <f t="shared" si="290"/>
        <v>0</v>
      </c>
      <c r="AV378" s="167">
        <f t="shared" si="290"/>
        <v>4259.3999999999996</v>
      </c>
      <c r="AW378" s="168"/>
    </row>
    <row r="379" spans="1:49" ht="31.5" hidden="1" customHeight="1" outlineLevel="7" x14ac:dyDescent="0.2">
      <c r="A379" s="170" t="s">
        <v>35</v>
      </c>
      <c r="B379" s="170" t="s">
        <v>253</v>
      </c>
      <c r="C379" s="170" t="s">
        <v>270</v>
      </c>
      <c r="D379" s="170" t="s">
        <v>92</v>
      </c>
      <c r="E379" s="171" t="s">
        <v>93</v>
      </c>
      <c r="F379" s="172">
        <v>3833.5</v>
      </c>
      <c r="G379" s="172"/>
      <c r="H379" s="172">
        <f>SUM(F379:G379)</f>
        <v>3833.5</v>
      </c>
      <c r="I379" s="172"/>
      <c r="J379" s="172"/>
      <c r="K379" s="172"/>
      <c r="L379" s="172">
        <f>SUM(H379:K379)</f>
        <v>3833.5</v>
      </c>
      <c r="M379" s="172"/>
      <c r="N379" s="172">
        <f>SUM(L379:M379)</f>
        <v>3833.5</v>
      </c>
      <c r="O379" s="172"/>
      <c r="P379" s="172"/>
      <c r="Q379" s="172">
        <f>SUM(N379:P379)</f>
        <v>3833.5</v>
      </c>
      <c r="R379" s="172"/>
      <c r="S379" s="172">
        <f>SUM(Q379:R379)</f>
        <v>3833.5</v>
      </c>
      <c r="T379" s="172"/>
      <c r="U379" s="172"/>
      <c r="V379" s="172"/>
      <c r="W379" s="172"/>
      <c r="X379" s="172">
        <f>SUM(S379:W379)</f>
        <v>3833.5</v>
      </c>
      <c r="Y379" s="172">
        <v>3833.5</v>
      </c>
      <c r="Z379" s="172"/>
      <c r="AA379" s="172">
        <f>SUM(Y379:Z379)</f>
        <v>3833.5</v>
      </c>
      <c r="AB379" s="172"/>
      <c r="AC379" s="172">
        <f>SUM(AA379:AB379)</f>
        <v>3833.5</v>
      </c>
      <c r="AD379" s="172"/>
      <c r="AE379" s="172">
        <f>SUM(AC379:AD379)</f>
        <v>3833.5</v>
      </c>
      <c r="AF379" s="172"/>
      <c r="AG379" s="172">
        <f>SUM(AE379:AF379)</f>
        <v>3833.5</v>
      </c>
      <c r="AH379" s="172"/>
      <c r="AI379" s="172">
        <f>SUM(AG379:AH379)</f>
        <v>3833.5</v>
      </c>
      <c r="AJ379" s="172"/>
      <c r="AK379" s="172">
        <f>SUM(AI379:AJ379)</f>
        <v>3833.5</v>
      </c>
      <c r="AL379" s="172">
        <v>4259.3999999999996</v>
      </c>
      <c r="AM379" s="172"/>
      <c r="AN379" s="172">
        <f>SUM(AL379:AM379)</f>
        <v>4259.3999999999996</v>
      </c>
      <c r="AO379" s="172"/>
      <c r="AP379" s="172">
        <f>SUM(AN379:AO379)</f>
        <v>4259.3999999999996</v>
      </c>
      <c r="AQ379" s="172"/>
      <c r="AR379" s="172">
        <f>SUM(AP379:AQ379)</f>
        <v>4259.3999999999996</v>
      </c>
      <c r="AS379" s="172"/>
      <c r="AT379" s="172">
        <f>SUM(AR379:AS379)</f>
        <v>4259.3999999999996</v>
      </c>
      <c r="AU379" s="172"/>
      <c r="AV379" s="172">
        <f>SUM(AT379:AU379)</f>
        <v>4259.3999999999996</v>
      </c>
      <c r="AW379" s="168"/>
    </row>
    <row r="380" spans="1:49" ht="47.25" hidden="1" customHeight="1" outlineLevel="5" x14ac:dyDescent="0.2">
      <c r="A380" s="165" t="s">
        <v>35</v>
      </c>
      <c r="B380" s="165" t="s">
        <v>253</v>
      </c>
      <c r="C380" s="165" t="s">
        <v>270</v>
      </c>
      <c r="D380" s="165"/>
      <c r="E380" s="166" t="s">
        <v>624</v>
      </c>
      <c r="F380" s="167">
        <f t="shared" ref="F380:AV380" si="291">F381</f>
        <v>32776.400000000001</v>
      </c>
      <c r="G380" s="167">
        <f t="shared" si="291"/>
        <v>0</v>
      </c>
      <c r="H380" s="167">
        <f t="shared" si="291"/>
        <v>32776.400000000001</v>
      </c>
      <c r="I380" s="167">
        <f t="shared" si="291"/>
        <v>0</v>
      </c>
      <c r="J380" s="167">
        <f t="shared" si="291"/>
        <v>0</v>
      </c>
      <c r="K380" s="167">
        <f t="shared" si="291"/>
        <v>0</v>
      </c>
      <c r="L380" s="167">
        <f t="shared" si="291"/>
        <v>32776.400000000001</v>
      </c>
      <c r="M380" s="167">
        <f t="shared" si="291"/>
        <v>0</v>
      </c>
      <c r="N380" s="167">
        <f t="shared" si="291"/>
        <v>32776.400000000001</v>
      </c>
      <c r="O380" s="167">
        <f t="shared" si="291"/>
        <v>0</v>
      </c>
      <c r="P380" s="167">
        <f t="shared" si="291"/>
        <v>0</v>
      </c>
      <c r="Q380" s="167">
        <f t="shared" si="291"/>
        <v>32776.400000000001</v>
      </c>
      <c r="R380" s="167">
        <f t="shared" si="291"/>
        <v>0</v>
      </c>
      <c r="S380" s="167">
        <f t="shared" si="291"/>
        <v>32776.400000000001</v>
      </c>
      <c r="T380" s="167">
        <f t="shared" si="291"/>
        <v>0</v>
      </c>
      <c r="U380" s="167">
        <f t="shared" si="291"/>
        <v>0</v>
      </c>
      <c r="V380" s="167">
        <f t="shared" si="291"/>
        <v>0</v>
      </c>
      <c r="W380" s="167">
        <f t="shared" si="291"/>
        <v>0</v>
      </c>
      <c r="X380" s="167">
        <f t="shared" si="291"/>
        <v>32776.400000000001</v>
      </c>
      <c r="Y380" s="167">
        <f t="shared" si="291"/>
        <v>32776.400000000001</v>
      </c>
      <c r="Z380" s="167">
        <f t="shared" si="291"/>
        <v>0</v>
      </c>
      <c r="AA380" s="167">
        <f t="shared" si="291"/>
        <v>32776.400000000001</v>
      </c>
      <c r="AB380" s="167">
        <f t="shared" si="291"/>
        <v>0</v>
      </c>
      <c r="AC380" s="167">
        <f t="shared" si="291"/>
        <v>32776.400000000001</v>
      </c>
      <c r="AD380" s="167">
        <f t="shared" si="291"/>
        <v>0</v>
      </c>
      <c r="AE380" s="167">
        <f t="shared" si="291"/>
        <v>32776.400000000001</v>
      </c>
      <c r="AF380" s="167">
        <f t="shared" si="291"/>
        <v>0</v>
      </c>
      <c r="AG380" s="167">
        <f t="shared" si="291"/>
        <v>32776.400000000001</v>
      </c>
      <c r="AH380" s="167">
        <f t="shared" si="291"/>
        <v>0</v>
      </c>
      <c r="AI380" s="167">
        <f t="shared" si="291"/>
        <v>32776.400000000001</v>
      </c>
      <c r="AJ380" s="167">
        <f t="shared" si="291"/>
        <v>0</v>
      </c>
      <c r="AK380" s="167">
        <f t="shared" si="291"/>
        <v>32776.400000000001</v>
      </c>
      <c r="AL380" s="167">
        <f t="shared" si="291"/>
        <v>36418.300000000003</v>
      </c>
      <c r="AM380" s="167">
        <f t="shared" si="291"/>
        <v>0</v>
      </c>
      <c r="AN380" s="167">
        <f t="shared" si="291"/>
        <v>36418.300000000003</v>
      </c>
      <c r="AO380" s="167">
        <f t="shared" si="291"/>
        <v>0</v>
      </c>
      <c r="AP380" s="167">
        <f t="shared" si="291"/>
        <v>36418.300000000003</v>
      </c>
      <c r="AQ380" s="167">
        <f t="shared" si="291"/>
        <v>0</v>
      </c>
      <c r="AR380" s="167">
        <f t="shared" si="291"/>
        <v>36418.300000000003</v>
      </c>
      <c r="AS380" s="167">
        <f t="shared" si="291"/>
        <v>0</v>
      </c>
      <c r="AT380" s="167">
        <f t="shared" si="291"/>
        <v>36418.300000000003</v>
      </c>
      <c r="AU380" s="167">
        <f t="shared" si="291"/>
        <v>0</v>
      </c>
      <c r="AV380" s="167">
        <f t="shared" si="291"/>
        <v>36418.300000000003</v>
      </c>
      <c r="AW380" s="168"/>
    </row>
    <row r="381" spans="1:49" ht="31.5" hidden="1" customHeight="1" outlineLevel="7" x14ac:dyDescent="0.2">
      <c r="A381" s="170" t="s">
        <v>35</v>
      </c>
      <c r="B381" s="170" t="s">
        <v>253</v>
      </c>
      <c r="C381" s="170" t="s">
        <v>270</v>
      </c>
      <c r="D381" s="170" t="s">
        <v>92</v>
      </c>
      <c r="E381" s="171" t="s">
        <v>93</v>
      </c>
      <c r="F381" s="172">
        <v>32776.400000000001</v>
      </c>
      <c r="G381" s="172"/>
      <c r="H381" s="172">
        <f>SUM(F381:G381)</f>
        <v>32776.400000000001</v>
      </c>
      <c r="I381" s="172"/>
      <c r="J381" s="172"/>
      <c r="K381" s="172"/>
      <c r="L381" s="172">
        <f>SUM(H381:K381)</f>
        <v>32776.400000000001</v>
      </c>
      <c r="M381" s="172"/>
      <c r="N381" s="172">
        <f>SUM(L381:M381)</f>
        <v>32776.400000000001</v>
      </c>
      <c r="O381" s="172"/>
      <c r="P381" s="172"/>
      <c r="Q381" s="172">
        <f>SUM(N381:P381)</f>
        <v>32776.400000000001</v>
      </c>
      <c r="R381" s="172"/>
      <c r="S381" s="172">
        <f>SUM(Q381:R381)</f>
        <v>32776.400000000001</v>
      </c>
      <c r="T381" s="172"/>
      <c r="U381" s="172"/>
      <c r="V381" s="172"/>
      <c r="W381" s="172"/>
      <c r="X381" s="172">
        <f>SUM(S381:W381)</f>
        <v>32776.400000000001</v>
      </c>
      <c r="Y381" s="172">
        <v>32776.400000000001</v>
      </c>
      <c r="Z381" s="172"/>
      <c r="AA381" s="172">
        <f>SUM(Y381:Z381)</f>
        <v>32776.400000000001</v>
      </c>
      <c r="AB381" s="172"/>
      <c r="AC381" s="172">
        <f>SUM(AA381:AB381)</f>
        <v>32776.400000000001</v>
      </c>
      <c r="AD381" s="172"/>
      <c r="AE381" s="172">
        <f>SUM(AC381:AD381)</f>
        <v>32776.400000000001</v>
      </c>
      <c r="AF381" s="172"/>
      <c r="AG381" s="172">
        <f>SUM(AE381:AF381)</f>
        <v>32776.400000000001</v>
      </c>
      <c r="AH381" s="172"/>
      <c r="AI381" s="172">
        <f>SUM(AG381:AH381)</f>
        <v>32776.400000000001</v>
      </c>
      <c r="AJ381" s="172"/>
      <c r="AK381" s="172">
        <f>SUM(AI381:AJ381)</f>
        <v>32776.400000000001</v>
      </c>
      <c r="AL381" s="172">
        <v>36418.300000000003</v>
      </c>
      <c r="AM381" s="172"/>
      <c r="AN381" s="172">
        <f>SUM(AL381:AM381)</f>
        <v>36418.300000000003</v>
      </c>
      <c r="AO381" s="172"/>
      <c r="AP381" s="172">
        <f>SUM(AN381:AO381)</f>
        <v>36418.300000000003</v>
      </c>
      <c r="AQ381" s="172"/>
      <c r="AR381" s="172">
        <f>SUM(AP381:AQ381)</f>
        <v>36418.300000000003</v>
      </c>
      <c r="AS381" s="172"/>
      <c r="AT381" s="172">
        <f>SUM(AR381:AS381)</f>
        <v>36418.300000000003</v>
      </c>
      <c r="AU381" s="172"/>
      <c r="AV381" s="172">
        <f>SUM(AT381:AU381)</f>
        <v>36418.300000000003</v>
      </c>
      <c r="AW381" s="168"/>
    </row>
    <row r="382" spans="1:49" ht="47.25" hidden="1" customHeight="1" outlineLevel="5" x14ac:dyDescent="0.2">
      <c r="A382" s="165" t="s">
        <v>35</v>
      </c>
      <c r="B382" s="165" t="s">
        <v>253</v>
      </c>
      <c r="C382" s="165" t="s">
        <v>270</v>
      </c>
      <c r="D382" s="165"/>
      <c r="E382" s="166" t="s">
        <v>575</v>
      </c>
      <c r="F382" s="167">
        <f t="shared" ref="F382:AV382" si="292">F383</f>
        <v>1725.1</v>
      </c>
      <c r="G382" s="167">
        <f t="shared" si="292"/>
        <v>0</v>
      </c>
      <c r="H382" s="167">
        <f t="shared" si="292"/>
        <v>1725.1</v>
      </c>
      <c r="I382" s="167">
        <f t="shared" si="292"/>
        <v>0</v>
      </c>
      <c r="J382" s="167">
        <f t="shared" si="292"/>
        <v>0</v>
      </c>
      <c r="K382" s="167">
        <f t="shared" si="292"/>
        <v>0</v>
      </c>
      <c r="L382" s="167">
        <f t="shared" si="292"/>
        <v>1725.1</v>
      </c>
      <c r="M382" s="167">
        <f t="shared" si="292"/>
        <v>0</v>
      </c>
      <c r="N382" s="167">
        <f t="shared" si="292"/>
        <v>1725.1</v>
      </c>
      <c r="O382" s="167">
        <f t="shared" si="292"/>
        <v>0</v>
      </c>
      <c r="P382" s="167">
        <f t="shared" si="292"/>
        <v>0</v>
      </c>
      <c r="Q382" s="167">
        <f t="shared" si="292"/>
        <v>1725.1</v>
      </c>
      <c r="R382" s="167">
        <f t="shared" si="292"/>
        <v>0</v>
      </c>
      <c r="S382" s="167">
        <f t="shared" si="292"/>
        <v>1725.1</v>
      </c>
      <c r="T382" s="167">
        <f t="shared" si="292"/>
        <v>0</v>
      </c>
      <c r="U382" s="167">
        <f t="shared" si="292"/>
        <v>0</v>
      </c>
      <c r="V382" s="167">
        <f t="shared" si="292"/>
        <v>0</v>
      </c>
      <c r="W382" s="167">
        <f t="shared" si="292"/>
        <v>0</v>
      </c>
      <c r="X382" s="167">
        <f t="shared" si="292"/>
        <v>1725.1</v>
      </c>
      <c r="Y382" s="167">
        <f t="shared" si="292"/>
        <v>1725.1</v>
      </c>
      <c r="Z382" s="167">
        <f t="shared" si="292"/>
        <v>0</v>
      </c>
      <c r="AA382" s="167">
        <f t="shared" si="292"/>
        <v>1725.1</v>
      </c>
      <c r="AB382" s="167">
        <f t="shared" si="292"/>
        <v>0</v>
      </c>
      <c r="AC382" s="167">
        <f t="shared" si="292"/>
        <v>1725.1</v>
      </c>
      <c r="AD382" s="167">
        <f t="shared" si="292"/>
        <v>0</v>
      </c>
      <c r="AE382" s="167">
        <f t="shared" si="292"/>
        <v>1725.1</v>
      </c>
      <c r="AF382" s="167">
        <f t="shared" si="292"/>
        <v>0</v>
      </c>
      <c r="AG382" s="167">
        <f t="shared" si="292"/>
        <v>1725.1</v>
      </c>
      <c r="AH382" s="167">
        <f t="shared" si="292"/>
        <v>0</v>
      </c>
      <c r="AI382" s="167">
        <f t="shared" si="292"/>
        <v>1725.1</v>
      </c>
      <c r="AJ382" s="167">
        <f t="shared" si="292"/>
        <v>0</v>
      </c>
      <c r="AK382" s="167">
        <f t="shared" si="292"/>
        <v>1725.1</v>
      </c>
      <c r="AL382" s="167">
        <f t="shared" si="292"/>
        <v>1916.7</v>
      </c>
      <c r="AM382" s="167">
        <f t="shared" si="292"/>
        <v>0</v>
      </c>
      <c r="AN382" s="167">
        <f t="shared" si="292"/>
        <v>1916.7</v>
      </c>
      <c r="AO382" s="167">
        <f t="shared" si="292"/>
        <v>0</v>
      </c>
      <c r="AP382" s="167">
        <f t="shared" si="292"/>
        <v>1916.7</v>
      </c>
      <c r="AQ382" s="167">
        <f t="shared" si="292"/>
        <v>0</v>
      </c>
      <c r="AR382" s="167">
        <f t="shared" si="292"/>
        <v>1916.7</v>
      </c>
      <c r="AS382" s="167">
        <f t="shared" si="292"/>
        <v>0</v>
      </c>
      <c r="AT382" s="167">
        <f t="shared" si="292"/>
        <v>1916.7</v>
      </c>
      <c r="AU382" s="167">
        <f t="shared" si="292"/>
        <v>0</v>
      </c>
      <c r="AV382" s="167">
        <f t="shared" si="292"/>
        <v>1916.7</v>
      </c>
      <c r="AW382" s="168"/>
    </row>
    <row r="383" spans="1:49" ht="31.5" hidden="1" customHeight="1" outlineLevel="7" x14ac:dyDescent="0.2">
      <c r="A383" s="170" t="s">
        <v>35</v>
      </c>
      <c r="B383" s="170" t="s">
        <v>253</v>
      </c>
      <c r="C383" s="170" t="s">
        <v>270</v>
      </c>
      <c r="D383" s="170" t="s">
        <v>92</v>
      </c>
      <c r="E383" s="171" t="s">
        <v>93</v>
      </c>
      <c r="F383" s="172">
        <v>1725.1</v>
      </c>
      <c r="G383" s="172"/>
      <c r="H383" s="172">
        <f>SUM(F383:G383)</f>
        <v>1725.1</v>
      </c>
      <c r="I383" s="172"/>
      <c r="J383" s="172"/>
      <c r="K383" s="172"/>
      <c r="L383" s="172">
        <f>SUM(H383:K383)</f>
        <v>1725.1</v>
      </c>
      <c r="M383" s="172"/>
      <c r="N383" s="172">
        <f>SUM(L383:M383)</f>
        <v>1725.1</v>
      </c>
      <c r="O383" s="172"/>
      <c r="P383" s="172"/>
      <c r="Q383" s="172">
        <f>SUM(N383:P383)</f>
        <v>1725.1</v>
      </c>
      <c r="R383" s="172"/>
      <c r="S383" s="172">
        <f>SUM(Q383:R383)</f>
        <v>1725.1</v>
      </c>
      <c r="T383" s="172"/>
      <c r="U383" s="172"/>
      <c r="V383" s="172"/>
      <c r="W383" s="172"/>
      <c r="X383" s="172">
        <f>SUM(S383:W383)</f>
        <v>1725.1</v>
      </c>
      <c r="Y383" s="172">
        <v>1725.1</v>
      </c>
      <c r="Z383" s="172"/>
      <c r="AA383" s="172">
        <f>SUM(Y383:Z383)</f>
        <v>1725.1</v>
      </c>
      <c r="AB383" s="172"/>
      <c r="AC383" s="172">
        <f>SUM(AA383:AB383)</f>
        <v>1725.1</v>
      </c>
      <c r="AD383" s="172"/>
      <c r="AE383" s="172">
        <f>SUM(AC383:AD383)</f>
        <v>1725.1</v>
      </c>
      <c r="AF383" s="172"/>
      <c r="AG383" s="172">
        <f>SUM(AE383:AF383)</f>
        <v>1725.1</v>
      </c>
      <c r="AH383" s="172"/>
      <c r="AI383" s="172">
        <f>SUM(AG383:AH383)</f>
        <v>1725.1</v>
      </c>
      <c r="AJ383" s="172"/>
      <c r="AK383" s="172">
        <f>SUM(AI383:AJ383)</f>
        <v>1725.1</v>
      </c>
      <c r="AL383" s="172">
        <v>1916.7</v>
      </c>
      <c r="AM383" s="172"/>
      <c r="AN383" s="172">
        <f>SUM(AL383:AM383)</f>
        <v>1916.7</v>
      </c>
      <c r="AO383" s="172"/>
      <c r="AP383" s="172">
        <f>SUM(AN383:AO383)</f>
        <v>1916.7</v>
      </c>
      <c r="AQ383" s="172"/>
      <c r="AR383" s="172">
        <f>SUM(AP383:AQ383)</f>
        <v>1916.7</v>
      </c>
      <c r="AS383" s="172"/>
      <c r="AT383" s="172">
        <f>SUM(AR383:AS383)</f>
        <v>1916.7</v>
      </c>
      <c r="AU383" s="172"/>
      <c r="AV383" s="172">
        <f>SUM(AT383:AU383)</f>
        <v>1916.7</v>
      </c>
      <c r="AW383" s="168"/>
    </row>
    <row r="384" spans="1:49" ht="31.5" hidden="1" customHeight="1" outlineLevel="3" x14ac:dyDescent="0.2">
      <c r="A384" s="165" t="s">
        <v>35</v>
      </c>
      <c r="B384" s="165" t="s">
        <v>253</v>
      </c>
      <c r="C384" s="165" t="s">
        <v>195</v>
      </c>
      <c r="D384" s="165"/>
      <c r="E384" s="166" t="s">
        <v>196</v>
      </c>
      <c r="F384" s="167">
        <f t="shared" ref="F384:U386" si="293">F385</f>
        <v>32590.7</v>
      </c>
      <c r="G384" s="167">
        <f t="shared" si="293"/>
        <v>0</v>
      </c>
      <c r="H384" s="167">
        <f t="shared" si="293"/>
        <v>32590.7</v>
      </c>
      <c r="I384" s="167">
        <f t="shared" si="293"/>
        <v>0</v>
      </c>
      <c r="J384" s="167">
        <f t="shared" si="293"/>
        <v>0</v>
      </c>
      <c r="K384" s="167">
        <f t="shared" si="293"/>
        <v>-7000</v>
      </c>
      <c r="L384" s="167">
        <f t="shared" si="293"/>
        <v>25590.7</v>
      </c>
      <c r="M384" s="167">
        <f t="shared" si="293"/>
        <v>0</v>
      </c>
      <c r="N384" s="167">
        <f t="shared" si="293"/>
        <v>25590.7</v>
      </c>
      <c r="O384" s="167">
        <f t="shared" si="293"/>
        <v>0</v>
      </c>
      <c r="P384" s="167">
        <f t="shared" si="293"/>
        <v>0</v>
      </c>
      <c r="Q384" s="167">
        <f t="shared" si="293"/>
        <v>25590.7</v>
      </c>
      <c r="R384" s="167">
        <f t="shared" si="293"/>
        <v>0</v>
      </c>
      <c r="S384" s="167">
        <f t="shared" si="293"/>
        <v>25590.7</v>
      </c>
      <c r="T384" s="167">
        <f t="shared" si="293"/>
        <v>0</v>
      </c>
      <c r="U384" s="167">
        <f t="shared" si="293"/>
        <v>0</v>
      </c>
      <c r="V384" s="167">
        <f t="shared" ref="V384:AK386" si="294">V385</f>
        <v>0</v>
      </c>
      <c r="W384" s="167">
        <f t="shared" si="294"/>
        <v>0</v>
      </c>
      <c r="X384" s="167">
        <f t="shared" si="294"/>
        <v>25590.7</v>
      </c>
      <c r="Y384" s="167">
        <f t="shared" si="294"/>
        <v>31000</v>
      </c>
      <c r="Z384" s="167">
        <f t="shared" si="294"/>
        <v>0</v>
      </c>
      <c r="AA384" s="167">
        <f t="shared" si="294"/>
        <v>31000</v>
      </c>
      <c r="AB384" s="167">
        <f t="shared" si="294"/>
        <v>0</v>
      </c>
      <c r="AC384" s="167">
        <f t="shared" si="294"/>
        <v>31000</v>
      </c>
      <c r="AD384" s="167">
        <f t="shared" si="294"/>
        <v>0</v>
      </c>
      <c r="AE384" s="167">
        <f t="shared" si="294"/>
        <v>31000</v>
      </c>
      <c r="AF384" s="167">
        <f t="shared" si="294"/>
        <v>0</v>
      </c>
      <c r="AG384" s="167">
        <f t="shared" si="294"/>
        <v>31000</v>
      </c>
      <c r="AH384" s="167">
        <f t="shared" si="294"/>
        <v>0</v>
      </c>
      <c r="AI384" s="167">
        <f t="shared" si="294"/>
        <v>31000</v>
      </c>
      <c r="AJ384" s="167">
        <f t="shared" si="294"/>
        <v>0</v>
      </c>
      <c r="AK384" s="167">
        <f t="shared" si="294"/>
        <v>31000</v>
      </c>
      <c r="AL384" s="167">
        <f t="shared" ref="AL384:AV386" si="295">AL385</f>
        <v>29400</v>
      </c>
      <c r="AM384" s="167">
        <f t="shared" si="295"/>
        <v>0</v>
      </c>
      <c r="AN384" s="167">
        <f t="shared" si="295"/>
        <v>29400</v>
      </c>
      <c r="AO384" s="167">
        <f t="shared" si="295"/>
        <v>0</v>
      </c>
      <c r="AP384" s="167">
        <f t="shared" si="295"/>
        <v>29400</v>
      </c>
      <c r="AQ384" s="167">
        <f t="shared" si="295"/>
        <v>0</v>
      </c>
      <c r="AR384" s="167">
        <f t="shared" si="295"/>
        <v>29400</v>
      </c>
      <c r="AS384" s="167">
        <f t="shared" si="295"/>
        <v>0</v>
      </c>
      <c r="AT384" s="167">
        <f t="shared" si="295"/>
        <v>29400</v>
      </c>
      <c r="AU384" s="167">
        <f t="shared" si="295"/>
        <v>0</v>
      </c>
      <c r="AV384" s="167">
        <f t="shared" si="295"/>
        <v>29400</v>
      </c>
      <c r="AW384" s="168"/>
    </row>
    <row r="385" spans="1:49" ht="31.5" hidden="1" customHeight="1" outlineLevel="4" x14ac:dyDescent="0.2">
      <c r="A385" s="165" t="s">
        <v>35</v>
      </c>
      <c r="B385" s="165" t="s">
        <v>253</v>
      </c>
      <c r="C385" s="165" t="s">
        <v>197</v>
      </c>
      <c r="D385" s="165"/>
      <c r="E385" s="166" t="s">
        <v>198</v>
      </c>
      <c r="F385" s="167">
        <f t="shared" si="293"/>
        <v>32590.7</v>
      </c>
      <c r="G385" s="167">
        <f t="shared" si="293"/>
        <v>0</v>
      </c>
      <c r="H385" s="167">
        <f t="shared" si="293"/>
        <v>32590.7</v>
      </c>
      <c r="I385" s="167">
        <f t="shared" si="293"/>
        <v>0</v>
      </c>
      <c r="J385" s="167">
        <f t="shared" si="293"/>
        <v>0</v>
      </c>
      <c r="K385" s="167">
        <f t="shared" si="293"/>
        <v>-7000</v>
      </c>
      <c r="L385" s="167">
        <f t="shared" si="293"/>
        <v>25590.7</v>
      </c>
      <c r="M385" s="167">
        <f t="shared" si="293"/>
        <v>0</v>
      </c>
      <c r="N385" s="167">
        <f t="shared" si="293"/>
        <v>25590.7</v>
      </c>
      <c r="O385" s="167">
        <f t="shared" si="293"/>
        <v>0</v>
      </c>
      <c r="P385" s="167">
        <f t="shared" si="293"/>
        <v>0</v>
      </c>
      <c r="Q385" s="167">
        <f t="shared" si="293"/>
        <v>25590.7</v>
      </c>
      <c r="R385" s="167">
        <f t="shared" si="293"/>
        <v>0</v>
      </c>
      <c r="S385" s="167">
        <f t="shared" si="293"/>
        <v>25590.7</v>
      </c>
      <c r="T385" s="167">
        <f t="shared" si="293"/>
        <v>0</v>
      </c>
      <c r="U385" s="167">
        <f t="shared" si="293"/>
        <v>0</v>
      </c>
      <c r="V385" s="167">
        <f t="shared" si="294"/>
        <v>0</v>
      </c>
      <c r="W385" s="167">
        <f t="shared" si="294"/>
        <v>0</v>
      </c>
      <c r="X385" s="167">
        <f t="shared" si="294"/>
        <v>25590.7</v>
      </c>
      <c r="Y385" s="167">
        <f t="shared" si="294"/>
        <v>31000</v>
      </c>
      <c r="Z385" s="167">
        <f t="shared" si="294"/>
        <v>0</v>
      </c>
      <c r="AA385" s="167">
        <f t="shared" si="294"/>
        <v>31000</v>
      </c>
      <c r="AB385" s="167">
        <f t="shared" si="294"/>
        <v>0</v>
      </c>
      <c r="AC385" s="167">
        <f t="shared" si="294"/>
        <v>31000</v>
      </c>
      <c r="AD385" s="167">
        <f t="shared" si="294"/>
        <v>0</v>
      </c>
      <c r="AE385" s="167">
        <f t="shared" si="294"/>
        <v>31000</v>
      </c>
      <c r="AF385" s="167">
        <f t="shared" si="294"/>
        <v>0</v>
      </c>
      <c r="AG385" s="167">
        <f t="shared" si="294"/>
        <v>31000</v>
      </c>
      <c r="AH385" s="167">
        <f t="shared" si="294"/>
        <v>0</v>
      </c>
      <c r="AI385" s="167">
        <f t="shared" si="294"/>
        <v>31000</v>
      </c>
      <c r="AJ385" s="167">
        <f t="shared" si="294"/>
        <v>0</v>
      </c>
      <c r="AK385" s="167">
        <f t="shared" si="294"/>
        <v>31000</v>
      </c>
      <c r="AL385" s="167">
        <f t="shared" si="295"/>
        <v>29400</v>
      </c>
      <c r="AM385" s="167">
        <f t="shared" si="295"/>
        <v>0</v>
      </c>
      <c r="AN385" s="167">
        <f t="shared" si="295"/>
        <v>29400</v>
      </c>
      <c r="AO385" s="167">
        <f t="shared" si="295"/>
        <v>0</v>
      </c>
      <c r="AP385" s="167">
        <f t="shared" si="295"/>
        <v>29400</v>
      </c>
      <c r="AQ385" s="167">
        <f t="shared" si="295"/>
        <v>0</v>
      </c>
      <c r="AR385" s="167">
        <f t="shared" si="295"/>
        <v>29400</v>
      </c>
      <c r="AS385" s="167">
        <f t="shared" si="295"/>
        <v>0</v>
      </c>
      <c r="AT385" s="167">
        <f t="shared" si="295"/>
        <v>29400</v>
      </c>
      <c r="AU385" s="167">
        <f t="shared" si="295"/>
        <v>0</v>
      </c>
      <c r="AV385" s="167">
        <f t="shared" si="295"/>
        <v>29400</v>
      </c>
      <c r="AW385" s="168"/>
    </row>
    <row r="386" spans="1:49" ht="15.75" hidden="1" customHeight="1" outlineLevel="5" x14ac:dyDescent="0.2">
      <c r="A386" s="165" t="s">
        <v>35</v>
      </c>
      <c r="B386" s="165" t="s">
        <v>253</v>
      </c>
      <c r="C386" s="165" t="s">
        <v>271</v>
      </c>
      <c r="D386" s="165"/>
      <c r="E386" s="166" t="s">
        <v>272</v>
      </c>
      <c r="F386" s="167">
        <f t="shared" si="293"/>
        <v>32590.7</v>
      </c>
      <c r="G386" s="167">
        <f t="shared" si="293"/>
        <v>0</v>
      </c>
      <c r="H386" s="167">
        <f t="shared" si="293"/>
        <v>32590.7</v>
      </c>
      <c r="I386" s="167">
        <f t="shared" si="293"/>
        <v>0</v>
      </c>
      <c r="J386" s="167">
        <f t="shared" si="293"/>
        <v>0</v>
      </c>
      <c r="K386" s="167">
        <f t="shared" si="293"/>
        <v>-7000</v>
      </c>
      <c r="L386" s="167">
        <f t="shared" si="293"/>
        <v>25590.7</v>
      </c>
      <c r="M386" s="167">
        <f t="shared" si="293"/>
        <v>0</v>
      </c>
      <c r="N386" s="167">
        <f t="shared" si="293"/>
        <v>25590.7</v>
      </c>
      <c r="O386" s="167">
        <f t="shared" si="293"/>
        <v>0</v>
      </c>
      <c r="P386" s="167">
        <f t="shared" si="293"/>
        <v>0</v>
      </c>
      <c r="Q386" s="167">
        <f t="shared" si="293"/>
        <v>25590.7</v>
      </c>
      <c r="R386" s="167">
        <f t="shared" si="293"/>
        <v>0</v>
      </c>
      <c r="S386" s="167">
        <f t="shared" si="293"/>
        <v>25590.7</v>
      </c>
      <c r="T386" s="167">
        <f t="shared" si="293"/>
        <v>0</v>
      </c>
      <c r="U386" s="167">
        <f t="shared" si="293"/>
        <v>0</v>
      </c>
      <c r="V386" s="167">
        <f t="shared" si="294"/>
        <v>0</v>
      </c>
      <c r="W386" s="167">
        <f t="shared" si="294"/>
        <v>0</v>
      </c>
      <c r="X386" s="167">
        <f t="shared" si="294"/>
        <v>25590.7</v>
      </c>
      <c r="Y386" s="167">
        <f t="shared" si="294"/>
        <v>31000</v>
      </c>
      <c r="Z386" s="167">
        <f t="shared" si="294"/>
        <v>0</v>
      </c>
      <c r="AA386" s="167">
        <f t="shared" si="294"/>
        <v>31000</v>
      </c>
      <c r="AB386" s="167">
        <f t="shared" si="294"/>
        <v>0</v>
      </c>
      <c r="AC386" s="167">
        <f t="shared" si="294"/>
        <v>31000</v>
      </c>
      <c r="AD386" s="167">
        <f t="shared" si="294"/>
        <v>0</v>
      </c>
      <c r="AE386" s="167">
        <f t="shared" si="294"/>
        <v>31000</v>
      </c>
      <c r="AF386" s="167">
        <f t="shared" si="294"/>
        <v>0</v>
      </c>
      <c r="AG386" s="167">
        <f t="shared" si="294"/>
        <v>31000</v>
      </c>
      <c r="AH386" s="167">
        <f t="shared" si="294"/>
        <v>0</v>
      </c>
      <c r="AI386" s="167">
        <f t="shared" si="294"/>
        <v>31000</v>
      </c>
      <c r="AJ386" s="167">
        <f t="shared" si="294"/>
        <v>0</v>
      </c>
      <c r="AK386" s="167">
        <f t="shared" si="294"/>
        <v>31000</v>
      </c>
      <c r="AL386" s="167">
        <f t="shared" si="295"/>
        <v>29400</v>
      </c>
      <c r="AM386" s="167">
        <f t="shared" si="295"/>
        <v>0</v>
      </c>
      <c r="AN386" s="167">
        <f t="shared" si="295"/>
        <v>29400</v>
      </c>
      <c r="AO386" s="167">
        <f t="shared" si="295"/>
        <v>0</v>
      </c>
      <c r="AP386" s="167">
        <f t="shared" si="295"/>
        <v>29400</v>
      </c>
      <c r="AQ386" s="167">
        <f t="shared" si="295"/>
        <v>0</v>
      </c>
      <c r="AR386" s="167">
        <f t="shared" si="295"/>
        <v>29400</v>
      </c>
      <c r="AS386" s="167">
        <f t="shared" si="295"/>
        <v>0</v>
      </c>
      <c r="AT386" s="167">
        <f t="shared" si="295"/>
        <v>29400</v>
      </c>
      <c r="AU386" s="167">
        <f t="shared" si="295"/>
        <v>0</v>
      </c>
      <c r="AV386" s="167">
        <f t="shared" si="295"/>
        <v>29400</v>
      </c>
      <c r="AW386" s="168"/>
    </row>
    <row r="387" spans="1:49" ht="31.5" hidden="1" customHeight="1" outlineLevel="7" x14ac:dyDescent="0.2">
      <c r="A387" s="170" t="s">
        <v>35</v>
      </c>
      <c r="B387" s="170" t="s">
        <v>253</v>
      </c>
      <c r="C387" s="170" t="s">
        <v>271</v>
      </c>
      <c r="D387" s="170" t="s">
        <v>92</v>
      </c>
      <c r="E387" s="171" t="s">
        <v>93</v>
      </c>
      <c r="F387" s="172">
        <v>32590.7</v>
      </c>
      <c r="G387" s="172"/>
      <c r="H387" s="172">
        <f>SUM(F387:G387)</f>
        <v>32590.7</v>
      </c>
      <c r="I387" s="172"/>
      <c r="J387" s="172"/>
      <c r="K387" s="172">
        <v>-7000</v>
      </c>
      <c r="L387" s="172">
        <f>SUM(H387:K387)</f>
        <v>25590.7</v>
      </c>
      <c r="M387" s="172"/>
      <c r="N387" s="172">
        <f>SUM(L387:M387)</f>
        <v>25590.7</v>
      </c>
      <c r="O387" s="172"/>
      <c r="P387" s="172"/>
      <c r="Q387" s="172">
        <f>SUM(N387:P387)</f>
        <v>25590.7</v>
      </c>
      <c r="R387" s="172"/>
      <c r="S387" s="172">
        <f>SUM(Q387:R387)</f>
        <v>25590.7</v>
      </c>
      <c r="T387" s="172"/>
      <c r="U387" s="172"/>
      <c r="V387" s="172"/>
      <c r="W387" s="172"/>
      <c r="X387" s="172">
        <f>SUM(S387:W387)</f>
        <v>25590.7</v>
      </c>
      <c r="Y387" s="172">
        <v>31000</v>
      </c>
      <c r="Z387" s="172"/>
      <c r="AA387" s="172">
        <f>SUM(Y387:Z387)</f>
        <v>31000</v>
      </c>
      <c r="AB387" s="172"/>
      <c r="AC387" s="172">
        <f>SUM(AA387:AB387)</f>
        <v>31000</v>
      </c>
      <c r="AD387" s="172"/>
      <c r="AE387" s="172">
        <f>SUM(AC387:AD387)</f>
        <v>31000</v>
      </c>
      <c r="AF387" s="172"/>
      <c r="AG387" s="172">
        <f>SUM(AE387:AF387)</f>
        <v>31000</v>
      </c>
      <c r="AH387" s="172"/>
      <c r="AI387" s="172">
        <f>SUM(AG387:AH387)</f>
        <v>31000</v>
      </c>
      <c r="AJ387" s="172"/>
      <c r="AK387" s="172">
        <f>SUM(AI387:AJ387)</f>
        <v>31000</v>
      </c>
      <c r="AL387" s="172">
        <v>29400</v>
      </c>
      <c r="AM387" s="172"/>
      <c r="AN387" s="172">
        <f>SUM(AL387:AM387)</f>
        <v>29400</v>
      </c>
      <c r="AO387" s="172"/>
      <c r="AP387" s="172">
        <f>SUM(AN387:AO387)</f>
        <v>29400</v>
      </c>
      <c r="AQ387" s="172"/>
      <c r="AR387" s="172">
        <f>SUM(AP387:AQ387)</f>
        <v>29400</v>
      </c>
      <c r="AS387" s="172"/>
      <c r="AT387" s="172">
        <f>SUM(AR387:AS387)</f>
        <v>29400</v>
      </c>
      <c r="AU387" s="172"/>
      <c r="AV387" s="172">
        <f>SUM(AT387:AU387)</f>
        <v>29400</v>
      </c>
      <c r="AW387" s="168"/>
    </row>
    <row r="388" spans="1:49" ht="31.5" outlineLevel="7" x14ac:dyDescent="0.2">
      <c r="A388" s="165" t="s">
        <v>35</v>
      </c>
      <c r="B388" s="165" t="s">
        <v>253</v>
      </c>
      <c r="C388" s="173" t="s">
        <v>84</v>
      </c>
      <c r="D388" s="173" t="s">
        <v>663</v>
      </c>
      <c r="E388" s="185" t="s">
        <v>85</v>
      </c>
      <c r="F388" s="172"/>
      <c r="G388" s="172"/>
      <c r="H388" s="172"/>
      <c r="I388" s="192">
        <f>I389</f>
        <v>734.7</v>
      </c>
      <c r="J388" s="172"/>
      <c r="K388" s="192">
        <f t="shared" ref="K388:X389" si="296">K389</f>
        <v>195.3</v>
      </c>
      <c r="L388" s="192">
        <f t="shared" si="296"/>
        <v>930</v>
      </c>
      <c r="M388" s="192">
        <f t="shared" si="296"/>
        <v>1242.9895200000001</v>
      </c>
      <c r="N388" s="192">
        <f t="shared" si="296"/>
        <v>2172.9895200000001</v>
      </c>
      <c r="O388" s="192">
        <f t="shared" si="296"/>
        <v>0</v>
      </c>
      <c r="P388" s="192">
        <f t="shared" si="296"/>
        <v>0</v>
      </c>
      <c r="Q388" s="192">
        <f t="shared" si="296"/>
        <v>2172.9895200000001</v>
      </c>
      <c r="R388" s="192">
        <f t="shared" si="296"/>
        <v>49</v>
      </c>
      <c r="S388" s="192">
        <f t="shared" si="296"/>
        <v>2221.9895200000001</v>
      </c>
      <c r="T388" s="192">
        <f t="shared" si="296"/>
        <v>5216.9580800000003</v>
      </c>
      <c r="U388" s="192">
        <f t="shared" si="296"/>
        <v>0</v>
      </c>
      <c r="V388" s="192">
        <f t="shared" si="296"/>
        <v>0</v>
      </c>
      <c r="W388" s="192">
        <f t="shared" si="296"/>
        <v>0</v>
      </c>
      <c r="X388" s="192">
        <f t="shared" si="296"/>
        <v>7438.9475999999995</v>
      </c>
      <c r="Y388" s="172"/>
      <c r="Z388" s="172"/>
      <c r="AA388" s="172"/>
      <c r="AB388" s="172"/>
      <c r="AC388" s="172"/>
      <c r="AD388" s="192">
        <f t="shared" ref="AD388:AJ389" si="297">AD389</f>
        <v>0</v>
      </c>
      <c r="AE388" s="192">
        <f t="shared" si="297"/>
        <v>0</v>
      </c>
      <c r="AF388" s="192">
        <f t="shared" si="297"/>
        <v>0</v>
      </c>
      <c r="AG388" s="192">
        <f t="shared" si="297"/>
        <v>0</v>
      </c>
      <c r="AH388" s="192">
        <f t="shared" si="297"/>
        <v>0</v>
      </c>
      <c r="AI388" s="192"/>
      <c r="AJ388" s="192">
        <f t="shared" si="297"/>
        <v>0</v>
      </c>
      <c r="AK388" s="192"/>
      <c r="AL388" s="172"/>
      <c r="AM388" s="172"/>
      <c r="AN388" s="172"/>
      <c r="AO388" s="172"/>
      <c r="AP388" s="172"/>
      <c r="AQ388" s="192">
        <f t="shared" ref="AQ388:AS389" si="298">AQ389</f>
        <v>0</v>
      </c>
      <c r="AR388" s="192">
        <f t="shared" si="298"/>
        <v>0</v>
      </c>
      <c r="AS388" s="192">
        <f t="shared" si="298"/>
        <v>0</v>
      </c>
      <c r="AT388" s="192"/>
      <c r="AU388" s="192">
        <f t="shared" ref="AU388:AU389" si="299">AU389</f>
        <v>0</v>
      </c>
      <c r="AV388" s="192"/>
      <c r="AW388" s="168"/>
    </row>
    <row r="389" spans="1:49" ht="31.5" outlineLevel="7" x14ac:dyDescent="0.2">
      <c r="A389" s="165" t="s">
        <v>35</v>
      </c>
      <c r="B389" s="165" t="s">
        <v>253</v>
      </c>
      <c r="C389" s="173" t="s">
        <v>86</v>
      </c>
      <c r="D389" s="173" t="s">
        <v>663</v>
      </c>
      <c r="E389" s="185" t="s">
        <v>87</v>
      </c>
      <c r="F389" s="172"/>
      <c r="G389" s="172"/>
      <c r="H389" s="172"/>
      <c r="I389" s="192">
        <f>I390</f>
        <v>734.7</v>
      </c>
      <c r="J389" s="172"/>
      <c r="K389" s="192">
        <f t="shared" si="296"/>
        <v>195.3</v>
      </c>
      <c r="L389" s="192">
        <f t="shared" si="296"/>
        <v>930</v>
      </c>
      <c r="M389" s="192">
        <f t="shared" si="296"/>
        <v>1242.9895200000001</v>
      </c>
      <c r="N389" s="192">
        <f t="shared" si="296"/>
        <v>2172.9895200000001</v>
      </c>
      <c r="O389" s="192">
        <f t="shared" si="296"/>
        <v>0</v>
      </c>
      <c r="P389" s="192">
        <f t="shared" si="296"/>
        <v>0</v>
      </c>
      <c r="Q389" s="192">
        <f t="shared" si="296"/>
        <v>2172.9895200000001</v>
      </c>
      <c r="R389" s="192">
        <f t="shared" si="296"/>
        <v>49</v>
      </c>
      <c r="S389" s="192">
        <f t="shared" si="296"/>
        <v>2221.9895200000001</v>
      </c>
      <c r="T389" s="192">
        <f t="shared" si="296"/>
        <v>5216.9580800000003</v>
      </c>
      <c r="U389" s="192">
        <f t="shared" si="296"/>
        <v>0</v>
      </c>
      <c r="V389" s="192">
        <f t="shared" si="296"/>
        <v>0</v>
      </c>
      <c r="W389" s="192">
        <f t="shared" si="296"/>
        <v>0</v>
      </c>
      <c r="X389" s="192">
        <f t="shared" si="296"/>
        <v>7438.9475999999995</v>
      </c>
      <c r="Y389" s="172"/>
      <c r="Z389" s="172"/>
      <c r="AA389" s="172"/>
      <c r="AB389" s="172"/>
      <c r="AC389" s="172"/>
      <c r="AD389" s="192">
        <f t="shared" si="297"/>
        <v>0</v>
      </c>
      <c r="AE389" s="192">
        <f t="shared" si="297"/>
        <v>0</v>
      </c>
      <c r="AF389" s="192">
        <f t="shared" si="297"/>
        <v>0</v>
      </c>
      <c r="AG389" s="192">
        <f t="shared" si="297"/>
        <v>0</v>
      </c>
      <c r="AH389" s="192">
        <f t="shared" si="297"/>
        <v>0</v>
      </c>
      <c r="AI389" s="192"/>
      <c r="AJ389" s="192">
        <f t="shared" si="297"/>
        <v>0</v>
      </c>
      <c r="AK389" s="192"/>
      <c r="AL389" s="172"/>
      <c r="AM389" s="172"/>
      <c r="AN389" s="172"/>
      <c r="AO389" s="172"/>
      <c r="AP389" s="172"/>
      <c r="AQ389" s="192">
        <f t="shared" si="298"/>
        <v>0</v>
      </c>
      <c r="AR389" s="192">
        <f t="shared" si="298"/>
        <v>0</v>
      </c>
      <c r="AS389" s="192">
        <f t="shared" si="298"/>
        <v>0</v>
      </c>
      <c r="AT389" s="192"/>
      <c r="AU389" s="192">
        <f t="shared" si="299"/>
        <v>0</v>
      </c>
      <c r="AV389" s="192"/>
      <c r="AW389" s="168"/>
    </row>
    <row r="390" spans="1:49" ht="31.5" outlineLevel="7" x14ac:dyDescent="0.2">
      <c r="A390" s="165" t="s">
        <v>35</v>
      </c>
      <c r="B390" s="165" t="s">
        <v>253</v>
      </c>
      <c r="C390" s="173" t="s">
        <v>88</v>
      </c>
      <c r="D390" s="173"/>
      <c r="E390" s="185" t="s">
        <v>664</v>
      </c>
      <c r="F390" s="172"/>
      <c r="G390" s="172"/>
      <c r="H390" s="172"/>
      <c r="I390" s="192">
        <f>I397+I399+I395</f>
        <v>734.7</v>
      </c>
      <c r="J390" s="172"/>
      <c r="K390" s="192">
        <f t="shared" ref="K390:Q390" si="300">K397+K399+K395</f>
        <v>195.3</v>
      </c>
      <c r="L390" s="192">
        <f t="shared" si="300"/>
        <v>930</v>
      </c>
      <c r="M390" s="192">
        <f t="shared" si="300"/>
        <v>1242.9895200000001</v>
      </c>
      <c r="N390" s="192">
        <f t="shared" si="300"/>
        <v>2172.9895200000001</v>
      </c>
      <c r="O390" s="192">
        <f t="shared" si="300"/>
        <v>0</v>
      </c>
      <c r="P390" s="192">
        <f t="shared" si="300"/>
        <v>0</v>
      </c>
      <c r="Q390" s="192">
        <f t="shared" si="300"/>
        <v>2172.9895200000001</v>
      </c>
      <c r="R390" s="192">
        <f t="shared" ref="R390:AH390" si="301">R397+R399+R395+R391</f>
        <v>49</v>
      </c>
      <c r="S390" s="192">
        <f t="shared" si="301"/>
        <v>2221.9895200000001</v>
      </c>
      <c r="T390" s="192">
        <f>T397+T399+T395+T391+T393</f>
        <v>5216.9580800000003</v>
      </c>
      <c r="U390" s="192">
        <f t="shared" ref="U390:X390" si="302">U397+U399+U395+U391+U393</f>
        <v>0</v>
      </c>
      <c r="V390" s="192">
        <f t="shared" si="302"/>
        <v>0</v>
      </c>
      <c r="W390" s="192">
        <f t="shared" si="302"/>
        <v>0</v>
      </c>
      <c r="X390" s="192">
        <f t="shared" si="302"/>
        <v>7438.9475999999995</v>
      </c>
      <c r="Y390" s="192">
        <f t="shared" si="301"/>
        <v>0</v>
      </c>
      <c r="Z390" s="192">
        <f t="shared" si="301"/>
        <v>0</v>
      </c>
      <c r="AA390" s="192">
        <f t="shared" si="301"/>
        <v>0</v>
      </c>
      <c r="AB390" s="192">
        <f t="shared" si="301"/>
        <v>0</v>
      </c>
      <c r="AC390" s="192">
        <f t="shared" si="301"/>
        <v>0</v>
      </c>
      <c r="AD390" s="192">
        <f t="shared" si="301"/>
        <v>0</v>
      </c>
      <c r="AE390" s="192">
        <f t="shared" si="301"/>
        <v>0</v>
      </c>
      <c r="AF390" s="192">
        <f t="shared" si="301"/>
        <v>0</v>
      </c>
      <c r="AG390" s="192">
        <f t="shared" si="301"/>
        <v>0</v>
      </c>
      <c r="AH390" s="192">
        <f t="shared" si="301"/>
        <v>0</v>
      </c>
      <c r="AI390" s="192"/>
      <c r="AJ390" s="192">
        <f t="shared" ref="AJ390" si="303">AJ397+AJ399+AJ395+AJ391</f>
        <v>0</v>
      </c>
      <c r="AK390" s="192"/>
      <c r="AL390" s="192">
        <f t="shared" ref="AL390:AS390" si="304">AL397+AL399+AL395+AL391</f>
        <v>0</v>
      </c>
      <c r="AM390" s="192">
        <f t="shared" si="304"/>
        <v>0</v>
      </c>
      <c r="AN390" s="192">
        <f t="shared" si="304"/>
        <v>0</v>
      </c>
      <c r="AO390" s="192">
        <f t="shared" si="304"/>
        <v>0</v>
      </c>
      <c r="AP390" s="192">
        <f t="shared" si="304"/>
        <v>0</v>
      </c>
      <c r="AQ390" s="192">
        <f t="shared" si="304"/>
        <v>0</v>
      </c>
      <c r="AR390" s="192">
        <f t="shared" si="304"/>
        <v>0</v>
      </c>
      <c r="AS390" s="192">
        <f t="shared" si="304"/>
        <v>0</v>
      </c>
      <c r="AT390" s="192"/>
      <c r="AU390" s="192">
        <f t="shared" ref="AU390" si="305">AU397+AU399+AU395+AU391</f>
        <v>0</v>
      </c>
      <c r="AV390" s="192"/>
      <c r="AW390" s="168"/>
    </row>
    <row r="391" spans="1:49" ht="47.25" hidden="1" outlineLevel="7" x14ac:dyDescent="0.2">
      <c r="A391" s="165" t="s">
        <v>35</v>
      </c>
      <c r="B391" s="165" t="s">
        <v>253</v>
      </c>
      <c r="C391" s="173" t="s">
        <v>804</v>
      </c>
      <c r="D391" s="173"/>
      <c r="E391" s="174" t="s">
        <v>805</v>
      </c>
      <c r="F391" s="172"/>
      <c r="G391" s="172"/>
      <c r="H391" s="172"/>
      <c r="I391" s="192"/>
      <c r="J391" s="172"/>
      <c r="K391" s="192"/>
      <c r="L391" s="192"/>
      <c r="M391" s="192"/>
      <c r="N391" s="192"/>
      <c r="O391" s="192"/>
      <c r="P391" s="192"/>
      <c r="Q391" s="192"/>
      <c r="R391" s="193">
        <f>R392</f>
        <v>49</v>
      </c>
      <c r="S391" s="193">
        <f>S392</f>
        <v>49</v>
      </c>
      <c r="T391" s="192"/>
      <c r="U391" s="192"/>
      <c r="V391" s="192"/>
      <c r="W391" s="192"/>
      <c r="X391" s="193">
        <f>X392</f>
        <v>49</v>
      </c>
      <c r="Y391" s="172"/>
      <c r="Z391" s="172"/>
      <c r="AA391" s="172"/>
      <c r="AB391" s="172"/>
      <c r="AC391" s="172"/>
      <c r="AD391" s="192"/>
      <c r="AE391" s="192"/>
      <c r="AF391" s="192"/>
      <c r="AG391" s="192"/>
      <c r="AH391" s="192"/>
      <c r="AI391" s="192"/>
      <c r="AJ391" s="192"/>
      <c r="AK391" s="192"/>
      <c r="AL391" s="172"/>
      <c r="AM391" s="172"/>
      <c r="AN391" s="172"/>
      <c r="AO391" s="172"/>
      <c r="AP391" s="172"/>
      <c r="AQ391" s="192"/>
      <c r="AR391" s="192"/>
      <c r="AS391" s="192"/>
      <c r="AT391" s="192"/>
      <c r="AU391" s="192"/>
      <c r="AV391" s="192"/>
      <c r="AW391" s="168"/>
    </row>
    <row r="392" spans="1:49" ht="31.5" hidden="1" outlineLevel="7" x14ac:dyDescent="0.2">
      <c r="A392" s="170" t="s">
        <v>35</v>
      </c>
      <c r="B392" s="170" t="s">
        <v>253</v>
      </c>
      <c r="C392" s="175" t="s">
        <v>804</v>
      </c>
      <c r="D392" s="175" t="s">
        <v>92</v>
      </c>
      <c r="E392" s="176" t="s">
        <v>584</v>
      </c>
      <c r="F392" s="172"/>
      <c r="G392" s="172"/>
      <c r="H392" s="172"/>
      <c r="I392" s="192"/>
      <c r="J392" s="172"/>
      <c r="K392" s="192"/>
      <c r="L392" s="192"/>
      <c r="M392" s="192"/>
      <c r="N392" s="192"/>
      <c r="O392" s="192"/>
      <c r="P392" s="192"/>
      <c r="Q392" s="192"/>
      <c r="R392" s="194">
        <v>49</v>
      </c>
      <c r="S392" s="195">
        <f>SUM(Q392:R392)</f>
        <v>49</v>
      </c>
      <c r="T392" s="192"/>
      <c r="U392" s="192"/>
      <c r="V392" s="192"/>
      <c r="W392" s="192"/>
      <c r="X392" s="182">
        <f>SUM(S392:W392)</f>
        <v>49</v>
      </c>
      <c r="Y392" s="172"/>
      <c r="Z392" s="172"/>
      <c r="AA392" s="172"/>
      <c r="AB392" s="172"/>
      <c r="AC392" s="172"/>
      <c r="AD392" s="192"/>
      <c r="AE392" s="192"/>
      <c r="AF392" s="192"/>
      <c r="AG392" s="192"/>
      <c r="AH392" s="192"/>
      <c r="AI392" s="192"/>
      <c r="AJ392" s="192"/>
      <c r="AK392" s="192"/>
      <c r="AL392" s="172"/>
      <c r="AM392" s="172"/>
      <c r="AN392" s="172"/>
      <c r="AO392" s="172"/>
      <c r="AP392" s="172"/>
      <c r="AQ392" s="192"/>
      <c r="AR392" s="192"/>
      <c r="AS392" s="192"/>
      <c r="AT392" s="192"/>
      <c r="AU392" s="192"/>
      <c r="AV392" s="192"/>
      <c r="AW392" s="168"/>
    </row>
    <row r="393" spans="1:49" ht="31.5" outlineLevel="7" x14ac:dyDescent="0.2">
      <c r="A393" s="165" t="s">
        <v>35</v>
      </c>
      <c r="B393" s="165" t="s">
        <v>253</v>
      </c>
      <c r="C393" s="173" t="s">
        <v>804</v>
      </c>
      <c r="D393" s="173"/>
      <c r="E393" s="174" t="s">
        <v>879</v>
      </c>
      <c r="F393" s="172"/>
      <c r="G393" s="172"/>
      <c r="H393" s="172"/>
      <c r="I393" s="192"/>
      <c r="J393" s="172"/>
      <c r="K393" s="192"/>
      <c r="L393" s="192"/>
      <c r="M393" s="192"/>
      <c r="N393" s="192"/>
      <c r="O393" s="192"/>
      <c r="P393" s="192"/>
      <c r="Q393" s="192"/>
      <c r="R393" s="194"/>
      <c r="S393" s="195"/>
      <c r="T393" s="193">
        <f t="shared" ref="T393:X393" si="306">T394</f>
        <v>245</v>
      </c>
      <c r="U393" s="193">
        <f t="shared" si="306"/>
        <v>0</v>
      </c>
      <c r="V393" s="193">
        <f t="shared" si="306"/>
        <v>0</v>
      </c>
      <c r="W393" s="193">
        <f t="shared" si="306"/>
        <v>0</v>
      </c>
      <c r="X393" s="193">
        <f t="shared" si="306"/>
        <v>245</v>
      </c>
      <c r="Y393" s="172"/>
      <c r="Z393" s="172"/>
      <c r="AA393" s="172"/>
      <c r="AB393" s="172"/>
      <c r="AC393" s="172"/>
      <c r="AD393" s="192"/>
      <c r="AE393" s="192"/>
      <c r="AF393" s="192"/>
      <c r="AG393" s="192"/>
      <c r="AH393" s="192"/>
      <c r="AI393" s="192"/>
      <c r="AJ393" s="192"/>
      <c r="AK393" s="192"/>
      <c r="AL393" s="172"/>
      <c r="AM393" s="172"/>
      <c r="AN393" s="172"/>
      <c r="AO393" s="172"/>
      <c r="AP393" s="172"/>
      <c r="AQ393" s="192"/>
      <c r="AR393" s="192"/>
      <c r="AS393" s="192"/>
      <c r="AT393" s="192"/>
      <c r="AU393" s="192"/>
      <c r="AV393" s="192"/>
      <c r="AW393" s="168"/>
    </row>
    <row r="394" spans="1:49" ht="31.5" outlineLevel="7" x14ac:dyDescent="0.2">
      <c r="A394" s="170" t="s">
        <v>35</v>
      </c>
      <c r="B394" s="170" t="s">
        <v>253</v>
      </c>
      <c r="C394" s="175" t="s">
        <v>804</v>
      </c>
      <c r="D394" s="175" t="s">
        <v>92</v>
      </c>
      <c r="E394" s="176" t="s">
        <v>584</v>
      </c>
      <c r="F394" s="172"/>
      <c r="G394" s="172"/>
      <c r="H394" s="172"/>
      <c r="I394" s="192"/>
      <c r="J394" s="172"/>
      <c r="K394" s="192"/>
      <c r="L394" s="192"/>
      <c r="M394" s="192"/>
      <c r="N394" s="192"/>
      <c r="O394" s="192"/>
      <c r="P394" s="192"/>
      <c r="Q394" s="192"/>
      <c r="R394" s="194"/>
      <c r="S394" s="195"/>
      <c r="T394" s="194">
        <v>245</v>
      </c>
      <c r="U394" s="194"/>
      <c r="V394" s="194"/>
      <c r="W394" s="194"/>
      <c r="X394" s="195">
        <f>SUM(S394:W394)</f>
        <v>245</v>
      </c>
      <c r="Y394" s="172"/>
      <c r="Z394" s="172"/>
      <c r="AA394" s="172"/>
      <c r="AB394" s="172"/>
      <c r="AC394" s="172"/>
      <c r="AD394" s="192"/>
      <c r="AE394" s="192"/>
      <c r="AF394" s="192"/>
      <c r="AG394" s="192"/>
      <c r="AH394" s="192"/>
      <c r="AI394" s="192"/>
      <c r="AJ394" s="192"/>
      <c r="AK394" s="192"/>
      <c r="AL394" s="172"/>
      <c r="AM394" s="172"/>
      <c r="AN394" s="172"/>
      <c r="AO394" s="172"/>
      <c r="AP394" s="172"/>
      <c r="AQ394" s="192"/>
      <c r="AR394" s="192"/>
      <c r="AS394" s="192"/>
      <c r="AT394" s="192"/>
      <c r="AU394" s="192"/>
      <c r="AV394" s="192"/>
      <c r="AW394" s="168"/>
    </row>
    <row r="395" spans="1:49" ht="31.5" hidden="1" customHeight="1" outlineLevel="7" x14ac:dyDescent="0.2">
      <c r="A395" s="165" t="s">
        <v>35</v>
      </c>
      <c r="B395" s="165" t="s">
        <v>253</v>
      </c>
      <c r="C395" s="173" t="s">
        <v>643</v>
      </c>
      <c r="D395" s="173"/>
      <c r="E395" s="174" t="s">
        <v>665</v>
      </c>
      <c r="F395" s="172"/>
      <c r="G395" s="172"/>
      <c r="H395" s="172"/>
      <c r="I395" s="193">
        <f>I396</f>
        <v>0</v>
      </c>
      <c r="J395" s="172"/>
      <c r="K395" s="193">
        <f t="shared" ref="K395:X395" si="307">K396</f>
        <v>93</v>
      </c>
      <c r="L395" s="193">
        <f t="shared" si="307"/>
        <v>93</v>
      </c>
      <c r="M395" s="193">
        <f t="shared" si="307"/>
        <v>621.49476000000004</v>
      </c>
      <c r="N395" s="193">
        <f t="shared" si="307"/>
        <v>714.49476000000004</v>
      </c>
      <c r="O395" s="193">
        <f t="shared" si="307"/>
        <v>0</v>
      </c>
      <c r="P395" s="193">
        <f t="shared" si="307"/>
        <v>0</v>
      </c>
      <c r="Q395" s="193">
        <f t="shared" si="307"/>
        <v>714.49476000000004</v>
      </c>
      <c r="R395" s="193">
        <f t="shared" si="307"/>
        <v>0</v>
      </c>
      <c r="S395" s="193">
        <f t="shared" si="307"/>
        <v>714.49476000000004</v>
      </c>
      <c r="T395" s="193">
        <f t="shared" si="307"/>
        <v>0</v>
      </c>
      <c r="U395" s="193">
        <f t="shared" si="307"/>
        <v>0</v>
      </c>
      <c r="V395" s="193">
        <f t="shared" si="307"/>
        <v>0</v>
      </c>
      <c r="W395" s="193">
        <f t="shared" si="307"/>
        <v>0</v>
      </c>
      <c r="X395" s="193">
        <f t="shared" si="307"/>
        <v>714.49476000000004</v>
      </c>
      <c r="Y395" s="172"/>
      <c r="Z395" s="172"/>
      <c r="AA395" s="172"/>
      <c r="AB395" s="172"/>
      <c r="AC395" s="172"/>
      <c r="AD395" s="193">
        <f t="shared" ref="AD395:AK395" si="308">AD396</f>
        <v>0</v>
      </c>
      <c r="AE395" s="193">
        <f t="shared" si="308"/>
        <v>0</v>
      </c>
      <c r="AF395" s="193">
        <f t="shared" si="308"/>
        <v>0</v>
      </c>
      <c r="AG395" s="193">
        <f t="shared" si="308"/>
        <v>0</v>
      </c>
      <c r="AH395" s="193">
        <f t="shared" si="308"/>
        <v>0</v>
      </c>
      <c r="AI395" s="193">
        <f t="shared" si="308"/>
        <v>0</v>
      </c>
      <c r="AJ395" s="193">
        <f t="shared" si="308"/>
        <v>0</v>
      </c>
      <c r="AK395" s="193">
        <f t="shared" si="308"/>
        <v>0</v>
      </c>
      <c r="AL395" s="172"/>
      <c r="AM395" s="172"/>
      <c r="AN395" s="172"/>
      <c r="AO395" s="172"/>
      <c r="AP395" s="172"/>
      <c r="AQ395" s="193">
        <f>AQ396</f>
        <v>0</v>
      </c>
      <c r="AR395" s="193">
        <f>AR396</f>
        <v>0</v>
      </c>
      <c r="AS395" s="193">
        <f>AS396</f>
        <v>0</v>
      </c>
      <c r="AT395" s="193">
        <f>AT396</f>
        <v>0</v>
      </c>
      <c r="AU395" s="193">
        <f t="shared" ref="AU395:AV395" si="309">AU396</f>
        <v>0</v>
      </c>
      <c r="AV395" s="193">
        <f t="shared" si="309"/>
        <v>0</v>
      </c>
      <c r="AW395" s="168"/>
    </row>
    <row r="396" spans="1:49" ht="31.5" hidden="1" customHeight="1" outlineLevel="7" x14ac:dyDescent="0.2">
      <c r="A396" s="170" t="s">
        <v>35</v>
      </c>
      <c r="B396" s="170" t="s">
        <v>253</v>
      </c>
      <c r="C396" s="175" t="s">
        <v>643</v>
      </c>
      <c r="D396" s="175" t="s">
        <v>92</v>
      </c>
      <c r="E396" s="176" t="s">
        <v>584</v>
      </c>
      <c r="F396" s="172"/>
      <c r="G396" s="172"/>
      <c r="H396" s="172"/>
      <c r="I396" s="194"/>
      <c r="J396" s="172"/>
      <c r="K396" s="194">
        <v>93</v>
      </c>
      <c r="L396" s="195">
        <f>SUM(H396:K396)</f>
        <v>93</v>
      </c>
      <c r="M396" s="172">
        <f>399.972+221.52276</f>
        <v>621.49476000000004</v>
      </c>
      <c r="N396" s="195">
        <f>SUM(L396:M396)</f>
        <v>714.49476000000004</v>
      </c>
      <c r="O396" s="194"/>
      <c r="P396" s="194"/>
      <c r="Q396" s="195">
        <f>SUM(N396:P396)</f>
        <v>714.49476000000004</v>
      </c>
      <c r="R396" s="194"/>
      <c r="S396" s="195">
        <f>SUM(Q396:R396)</f>
        <v>714.49476000000004</v>
      </c>
      <c r="T396" s="194"/>
      <c r="U396" s="194"/>
      <c r="V396" s="194"/>
      <c r="W396" s="194"/>
      <c r="X396" s="195">
        <f>SUM(S396:W396)</f>
        <v>714.49476000000004</v>
      </c>
      <c r="Y396" s="172"/>
      <c r="Z396" s="172"/>
      <c r="AA396" s="172"/>
      <c r="AB396" s="172"/>
      <c r="AC396" s="172"/>
      <c r="AD396" s="194"/>
      <c r="AE396" s="195">
        <f>SUM(AC396:AD396)</f>
        <v>0</v>
      </c>
      <c r="AF396" s="194"/>
      <c r="AG396" s="195">
        <f>SUM(AE396:AF396)</f>
        <v>0</v>
      </c>
      <c r="AH396" s="194"/>
      <c r="AI396" s="195">
        <f>SUM(AG396:AH396)</f>
        <v>0</v>
      </c>
      <c r="AJ396" s="194"/>
      <c r="AK396" s="195">
        <f>SUM(AI396:AJ396)</f>
        <v>0</v>
      </c>
      <c r="AL396" s="172"/>
      <c r="AM396" s="172"/>
      <c r="AN396" s="172"/>
      <c r="AO396" s="172"/>
      <c r="AP396" s="172"/>
      <c r="AQ396" s="194"/>
      <c r="AR396" s="195">
        <f>SUM(AP396:AQ396)</f>
        <v>0</v>
      </c>
      <c r="AS396" s="194"/>
      <c r="AT396" s="195">
        <f>SUM(AR396:AS396)</f>
        <v>0</v>
      </c>
      <c r="AU396" s="194"/>
      <c r="AV396" s="195">
        <f>SUM(AT396:AU396)</f>
        <v>0</v>
      </c>
      <c r="AW396" s="168"/>
    </row>
    <row r="397" spans="1:49" ht="31.5" hidden="1" customHeight="1" outlineLevel="7" x14ac:dyDescent="0.2">
      <c r="A397" s="165" t="s">
        <v>35</v>
      </c>
      <c r="B397" s="165" t="s">
        <v>253</v>
      </c>
      <c r="C397" s="173" t="s">
        <v>643</v>
      </c>
      <c r="D397" s="173"/>
      <c r="E397" s="174" t="s">
        <v>666</v>
      </c>
      <c r="F397" s="172"/>
      <c r="G397" s="172"/>
      <c r="H397" s="172"/>
      <c r="I397" s="193">
        <f>I398</f>
        <v>0</v>
      </c>
      <c r="J397" s="172"/>
      <c r="K397" s="193">
        <f t="shared" ref="K397:X397" si="310">K398</f>
        <v>102.3</v>
      </c>
      <c r="L397" s="193">
        <f t="shared" si="310"/>
        <v>102.3</v>
      </c>
      <c r="M397" s="193">
        <f t="shared" si="310"/>
        <v>621.49476000000004</v>
      </c>
      <c r="N397" s="193">
        <f t="shared" si="310"/>
        <v>723.79476</v>
      </c>
      <c r="O397" s="193">
        <f t="shared" si="310"/>
        <v>0</v>
      </c>
      <c r="P397" s="193">
        <f t="shared" si="310"/>
        <v>0</v>
      </c>
      <c r="Q397" s="193">
        <f t="shared" si="310"/>
        <v>723.79476</v>
      </c>
      <c r="R397" s="193">
        <f t="shared" si="310"/>
        <v>0</v>
      </c>
      <c r="S397" s="193">
        <f t="shared" si="310"/>
        <v>723.79476</v>
      </c>
      <c r="T397" s="193">
        <f t="shared" si="310"/>
        <v>0</v>
      </c>
      <c r="U397" s="193">
        <f t="shared" si="310"/>
        <v>0</v>
      </c>
      <c r="V397" s="193">
        <f t="shared" si="310"/>
        <v>0</v>
      </c>
      <c r="W397" s="193">
        <f t="shared" si="310"/>
        <v>0</v>
      </c>
      <c r="X397" s="193">
        <f t="shared" si="310"/>
        <v>723.79476</v>
      </c>
      <c r="Y397" s="172"/>
      <c r="Z397" s="172"/>
      <c r="AA397" s="172"/>
      <c r="AB397" s="172"/>
      <c r="AC397" s="172"/>
      <c r="AD397" s="193">
        <f t="shared" ref="AD397:AK397" si="311">AD398</f>
        <v>0</v>
      </c>
      <c r="AE397" s="193">
        <f t="shared" si="311"/>
        <v>0</v>
      </c>
      <c r="AF397" s="193">
        <f t="shared" si="311"/>
        <v>0</v>
      </c>
      <c r="AG397" s="193">
        <f t="shared" si="311"/>
        <v>0</v>
      </c>
      <c r="AH397" s="193">
        <f t="shared" si="311"/>
        <v>0</v>
      </c>
      <c r="AI397" s="193">
        <f t="shared" si="311"/>
        <v>0</v>
      </c>
      <c r="AJ397" s="193">
        <f t="shared" si="311"/>
        <v>0</v>
      </c>
      <c r="AK397" s="193">
        <f t="shared" si="311"/>
        <v>0</v>
      </c>
      <c r="AL397" s="172"/>
      <c r="AM397" s="172"/>
      <c r="AN397" s="172"/>
      <c r="AO397" s="172"/>
      <c r="AP397" s="172"/>
      <c r="AQ397" s="193">
        <f>AQ398</f>
        <v>0</v>
      </c>
      <c r="AR397" s="193">
        <f>AR398</f>
        <v>0</v>
      </c>
      <c r="AS397" s="193">
        <f>AS398</f>
        <v>0</v>
      </c>
      <c r="AT397" s="193">
        <f>AT398</f>
        <v>0</v>
      </c>
      <c r="AU397" s="193">
        <f t="shared" ref="AU397:AV397" si="312">AU398</f>
        <v>0</v>
      </c>
      <c r="AV397" s="193">
        <f t="shared" si="312"/>
        <v>0</v>
      </c>
      <c r="AW397" s="168"/>
    </row>
    <row r="398" spans="1:49" ht="31.5" hidden="1" customHeight="1" outlineLevel="7" x14ac:dyDescent="0.2">
      <c r="A398" s="170" t="s">
        <v>35</v>
      </c>
      <c r="B398" s="170" t="s">
        <v>253</v>
      </c>
      <c r="C398" s="175" t="s">
        <v>643</v>
      </c>
      <c r="D398" s="175" t="s">
        <v>92</v>
      </c>
      <c r="E398" s="176" t="s">
        <v>584</v>
      </c>
      <c r="F398" s="172"/>
      <c r="G398" s="172"/>
      <c r="H398" s="172"/>
      <c r="I398" s="194"/>
      <c r="J398" s="172"/>
      <c r="K398" s="194">
        <v>102.3</v>
      </c>
      <c r="L398" s="195">
        <f>SUM(H398:K398)</f>
        <v>102.3</v>
      </c>
      <c r="M398" s="172">
        <f>399.972+221.52276</f>
        <v>621.49476000000004</v>
      </c>
      <c r="N398" s="195">
        <f>SUM(L398:M398)</f>
        <v>723.79476</v>
      </c>
      <c r="O398" s="194"/>
      <c r="P398" s="194"/>
      <c r="Q398" s="195">
        <f>SUM(N398:P398)</f>
        <v>723.79476</v>
      </c>
      <c r="R398" s="194"/>
      <c r="S398" s="195">
        <f>SUM(Q398:R398)</f>
        <v>723.79476</v>
      </c>
      <c r="T398" s="194"/>
      <c r="U398" s="194"/>
      <c r="V398" s="194"/>
      <c r="W398" s="194"/>
      <c r="X398" s="195">
        <f>SUM(S398:W398)</f>
        <v>723.79476</v>
      </c>
      <c r="Y398" s="172"/>
      <c r="Z398" s="172"/>
      <c r="AA398" s="172"/>
      <c r="AB398" s="172"/>
      <c r="AC398" s="172"/>
      <c r="AD398" s="194"/>
      <c r="AE398" s="195">
        <f>SUM(AC398:AD398)</f>
        <v>0</v>
      </c>
      <c r="AF398" s="194"/>
      <c r="AG398" s="195">
        <f>SUM(AE398:AF398)</f>
        <v>0</v>
      </c>
      <c r="AH398" s="194"/>
      <c r="AI398" s="195">
        <f>SUM(AG398:AH398)</f>
        <v>0</v>
      </c>
      <c r="AJ398" s="194"/>
      <c r="AK398" s="195">
        <f>SUM(AI398:AJ398)</f>
        <v>0</v>
      </c>
      <c r="AL398" s="172"/>
      <c r="AM398" s="172"/>
      <c r="AN398" s="172"/>
      <c r="AO398" s="172"/>
      <c r="AP398" s="172"/>
      <c r="AQ398" s="194"/>
      <c r="AR398" s="195">
        <f>SUM(AP398:AQ398)</f>
        <v>0</v>
      </c>
      <c r="AS398" s="194"/>
      <c r="AT398" s="195">
        <f>SUM(AR398:AS398)</f>
        <v>0</v>
      </c>
      <c r="AU398" s="194"/>
      <c r="AV398" s="195">
        <f>SUM(AT398:AU398)</f>
        <v>0</v>
      </c>
      <c r="AW398" s="168"/>
    </row>
    <row r="399" spans="1:49" ht="41.25" customHeight="1" outlineLevel="7" x14ac:dyDescent="0.2">
      <c r="A399" s="165" t="s">
        <v>35</v>
      </c>
      <c r="B399" s="165" t="s">
        <v>253</v>
      </c>
      <c r="C399" s="173" t="s">
        <v>643</v>
      </c>
      <c r="D399" s="173"/>
      <c r="E399" s="174" t="s">
        <v>890</v>
      </c>
      <c r="F399" s="172"/>
      <c r="G399" s="172"/>
      <c r="H399" s="172"/>
      <c r="I399" s="193">
        <f>I400</f>
        <v>734.7</v>
      </c>
      <c r="J399" s="172"/>
      <c r="K399" s="193">
        <f t="shared" ref="K399:X399" si="313">K400</f>
        <v>0</v>
      </c>
      <c r="L399" s="193">
        <f t="shared" si="313"/>
        <v>734.7</v>
      </c>
      <c r="M399" s="193">
        <f t="shared" si="313"/>
        <v>0</v>
      </c>
      <c r="N399" s="193">
        <f t="shared" si="313"/>
        <v>734.7</v>
      </c>
      <c r="O399" s="193">
        <f t="shared" si="313"/>
        <v>0</v>
      </c>
      <c r="P399" s="193">
        <f t="shared" si="313"/>
        <v>0</v>
      </c>
      <c r="Q399" s="193">
        <f t="shared" si="313"/>
        <v>734.7</v>
      </c>
      <c r="R399" s="193">
        <f t="shared" si="313"/>
        <v>0</v>
      </c>
      <c r="S399" s="193">
        <f t="shared" si="313"/>
        <v>734.7</v>
      </c>
      <c r="T399" s="193">
        <f t="shared" si="313"/>
        <v>4971.9580800000003</v>
      </c>
      <c r="U399" s="193">
        <f t="shared" si="313"/>
        <v>0</v>
      </c>
      <c r="V399" s="193">
        <f t="shared" si="313"/>
        <v>0</v>
      </c>
      <c r="W399" s="193">
        <f t="shared" si="313"/>
        <v>0</v>
      </c>
      <c r="X399" s="193">
        <f t="shared" si="313"/>
        <v>5706.6580800000002</v>
      </c>
      <c r="Y399" s="172"/>
      <c r="Z399" s="172"/>
      <c r="AA399" s="172"/>
      <c r="AB399" s="172"/>
      <c r="AC399" s="172"/>
      <c r="AD399" s="193">
        <f t="shared" ref="AD399:AK399" si="314">AD400</f>
        <v>0</v>
      </c>
      <c r="AE399" s="193">
        <f t="shared" si="314"/>
        <v>0</v>
      </c>
      <c r="AF399" s="193">
        <f t="shared" si="314"/>
        <v>0</v>
      </c>
      <c r="AG399" s="193">
        <f t="shared" si="314"/>
        <v>0</v>
      </c>
      <c r="AH399" s="193">
        <f t="shared" si="314"/>
        <v>0</v>
      </c>
      <c r="AI399" s="193">
        <f t="shared" si="314"/>
        <v>0</v>
      </c>
      <c r="AJ399" s="193">
        <f t="shared" si="314"/>
        <v>0</v>
      </c>
      <c r="AK399" s="193">
        <f t="shared" si="314"/>
        <v>0</v>
      </c>
      <c r="AL399" s="172"/>
      <c r="AM399" s="172"/>
      <c r="AN399" s="172"/>
      <c r="AO399" s="172"/>
      <c r="AP399" s="172"/>
      <c r="AQ399" s="193">
        <f>AQ400</f>
        <v>0</v>
      </c>
      <c r="AR399" s="193">
        <f>AR400</f>
        <v>0</v>
      </c>
      <c r="AS399" s="193">
        <f>AS400</f>
        <v>0</v>
      </c>
      <c r="AT399" s="193">
        <f>AT400</f>
        <v>0</v>
      </c>
      <c r="AU399" s="193">
        <f t="shared" ref="AU399:AV399" si="315">AU400</f>
        <v>0</v>
      </c>
      <c r="AV399" s="193">
        <f t="shared" si="315"/>
        <v>0</v>
      </c>
      <c r="AW399" s="168"/>
    </row>
    <row r="400" spans="1:49" ht="31.5" customHeight="1" outlineLevel="7" x14ac:dyDescent="0.2">
      <c r="A400" s="170" t="s">
        <v>35</v>
      </c>
      <c r="B400" s="170" t="s">
        <v>253</v>
      </c>
      <c r="C400" s="175" t="s">
        <v>643</v>
      </c>
      <c r="D400" s="175" t="s">
        <v>92</v>
      </c>
      <c r="E400" s="176" t="s">
        <v>584</v>
      </c>
      <c r="F400" s="172"/>
      <c r="G400" s="172"/>
      <c r="H400" s="172"/>
      <c r="I400" s="194">
        <v>734.7</v>
      </c>
      <c r="J400" s="172"/>
      <c r="K400" s="194"/>
      <c r="L400" s="195">
        <f>SUM(H400:K400)</f>
        <v>734.7</v>
      </c>
      <c r="M400" s="194"/>
      <c r="N400" s="195">
        <f>SUM(L400:M400)</f>
        <v>734.7</v>
      </c>
      <c r="O400" s="194"/>
      <c r="P400" s="194"/>
      <c r="Q400" s="195">
        <f>SUM(N400:P400)</f>
        <v>734.7</v>
      </c>
      <c r="R400" s="194"/>
      <c r="S400" s="195">
        <f>SUM(Q400:R400)</f>
        <v>734.7</v>
      </c>
      <c r="T400" s="194">
        <v>4971.9580800000003</v>
      </c>
      <c r="U400" s="194"/>
      <c r="V400" s="194"/>
      <c r="W400" s="194"/>
      <c r="X400" s="195">
        <f>SUM(S400:W400)</f>
        <v>5706.6580800000002</v>
      </c>
      <c r="Y400" s="172"/>
      <c r="Z400" s="172"/>
      <c r="AA400" s="172"/>
      <c r="AB400" s="172"/>
      <c r="AC400" s="172"/>
      <c r="AD400" s="194"/>
      <c r="AE400" s="195">
        <f>SUM(AC400:AD400)</f>
        <v>0</v>
      </c>
      <c r="AF400" s="194"/>
      <c r="AG400" s="195">
        <f>SUM(AE400:AF400)</f>
        <v>0</v>
      </c>
      <c r="AH400" s="194"/>
      <c r="AI400" s="195">
        <f>SUM(AG400:AH400)</f>
        <v>0</v>
      </c>
      <c r="AJ400" s="194"/>
      <c r="AK400" s="195">
        <f>SUM(AI400:AJ400)</f>
        <v>0</v>
      </c>
      <c r="AL400" s="172"/>
      <c r="AM400" s="172"/>
      <c r="AN400" s="172"/>
      <c r="AO400" s="172"/>
      <c r="AP400" s="172"/>
      <c r="AQ400" s="194"/>
      <c r="AR400" s="195">
        <f>SUM(AP400:AQ400)</f>
        <v>0</v>
      </c>
      <c r="AS400" s="194"/>
      <c r="AT400" s="195">
        <f>SUM(AR400:AS400)</f>
        <v>0</v>
      </c>
      <c r="AU400" s="194"/>
      <c r="AV400" s="195">
        <f>SUM(AT400:AU400)</f>
        <v>0</v>
      </c>
      <c r="AW400" s="168"/>
    </row>
    <row r="401" spans="1:49" ht="15.75" outlineLevel="7" x14ac:dyDescent="0.2">
      <c r="A401" s="165" t="s">
        <v>35</v>
      </c>
      <c r="B401" s="165" t="s">
        <v>273</v>
      </c>
      <c r="C401" s="165"/>
      <c r="D401" s="165"/>
      <c r="E401" s="166" t="s">
        <v>675</v>
      </c>
      <c r="F401" s="172"/>
      <c r="G401" s="172"/>
      <c r="H401" s="167">
        <f t="shared" ref="H401:AV401" si="316">H402+H417</f>
        <v>115471.5</v>
      </c>
      <c r="I401" s="167">
        <f t="shared" si="316"/>
        <v>-2.3359999999999999E-2</v>
      </c>
      <c r="J401" s="167">
        <f t="shared" si="316"/>
        <v>1601.6</v>
      </c>
      <c r="K401" s="167">
        <f t="shared" si="316"/>
        <v>7000</v>
      </c>
      <c r="L401" s="167">
        <f t="shared" si="316"/>
        <v>124073.07664</v>
      </c>
      <c r="M401" s="167">
        <f t="shared" si="316"/>
        <v>610.09100000000001</v>
      </c>
      <c r="N401" s="167">
        <f t="shared" si="316"/>
        <v>124683.16764</v>
      </c>
      <c r="O401" s="167">
        <f t="shared" si="316"/>
        <v>4804.77664</v>
      </c>
      <c r="P401" s="167">
        <f t="shared" si="316"/>
        <v>0</v>
      </c>
      <c r="Q401" s="167">
        <f t="shared" si="316"/>
        <v>129487.94428</v>
      </c>
      <c r="R401" s="167">
        <f t="shared" si="316"/>
        <v>5313.0133999999998</v>
      </c>
      <c r="S401" s="167">
        <f t="shared" si="316"/>
        <v>134800.95767999999</v>
      </c>
      <c r="T401" s="167">
        <f t="shared" si="316"/>
        <v>0</v>
      </c>
      <c r="U401" s="167">
        <f t="shared" si="316"/>
        <v>0</v>
      </c>
      <c r="V401" s="167">
        <f t="shared" si="316"/>
        <v>-83.5</v>
      </c>
      <c r="W401" s="167">
        <f t="shared" si="316"/>
        <v>881.10085000000004</v>
      </c>
      <c r="X401" s="167">
        <f t="shared" si="316"/>
        <v>135598.55852999998</v>
      </c>
      <c r="Y401" s="167">
        <f t="shared" si="316"/>
        <v>104467</v>
      </c>
      <c r="Z401" s="167">
        <f t="shared" si="316"/>
        <v>0</v>
      </c>
      <c r="AA401" s="167">
        <f t="shared" si="316"/>
        <v>104467</v>
      </c>
      <c r="AB401" s="167">
        <f t="shared" si="316"/>
        <v>-1.7840000000000002E-2</v>
      </c>
      <c r="AC401" s="167">
        <f t="shared" si="316"/>
        <v>104466.98216</v>
      </c>
      <c r="AD401" s="167">
        <f t="shared" si="316"/>
        <v>0</v>
      </c>
      <c r="AE401" s="167">
        <f t="shared" si="316"/>
        <v>104466.98216</v>
      </c>
      <c r="AF401" s="167">
        <f t="shared" si="316"/>
        <v>-2.3359999999999999E-2</v>
      </c>
      <c r="AG401" s="167">
        <f t="shared" si="316"/>
        <v>104466.95879999999</v>
      </c>
      <c r="AH401" s="167">
        <f t="shared" si="316"/>
        <v>-2.3359999999999999E-2</v>
      </c>
      <c r="AI401" s="167">
        <f t="shared" si="316"/>
        <v>104466.93544</v>
      </c>
      <c r="AJ401" s="167">
        <f t="shared" si="316"/>
        <v>-2.3359999999999999E-2</v>
      </c>
      <c r="AK401" s="167">
        <f t="shared" si="316"/>
        <v>104466.91207999999</v>
      </c>
      <c r="AL401" s="167">
        <f t="shared" si="316"/>
        <v>103751</v>
      </c>
      <c r="AM401" s="167">
        <f t="shared" si="316"/>
        <v>0</v>
      </c>
      <c r="AN401" s="167">
        <f t="shared" si="316"/>
        <v>103751</v>
      </c>
      <c r="AO401" s="167">
        <f t="shared" si="316"/>
        <v>-2.1839999999999998E-2</v>
      </c>
      <c r="AP401" s="167">
        <f t="shared" si="316"/>
        <v>103750.97816</v>
      </c>
      <c r="AQ401" s="167">
        <f t="shared" si="316"/>
        <v>-2.3359999999999999E-2</v>
      </c>
      <c r="AR401" s="167">
        <f t="shared" si="316"/>
        <v>103750.95480000001</v>
      </c>
      <c r="AS401" s="167">
        <f t="shared" si="316"/>
        <v>-2.3359999999999999E-2</v>
      </c>
      <c r="AT401" s="167">
        <f t="shared" si="316"/>
        <v>103750.93144</v>
      </c>
      <c r="AU401" s="167">
        <f t="shared" si="316"/>
        <v>-2.3359999999999999E-2</v>
      </c>
      <c r="AV401" s="167">
        <f t="shared" si="316"/>
        <v>103750.90807999999</v>
      </c>
      <c r="AW401" s="168"/>
    </row>
    <row r="402" spans="1:49" s="196" customFormat="1" ht="31.5" outlineLevel="2" x14ac:dyDescent="0.2">
      <c r="A402" s="165" t="s">
        <v>35</v>
      </c>
      <c r="B402" s="165" t="s">
        <v>273</v>
      </c>
      <c r="C402" s="165" t="s">
        <v>170</v>
      </c>
      <c r="D402" s="165"/>
      <c r="E402" s="166" t="s">
        <v>171</v>
      </c>
      <c r="F402" s="167">
        <f>F409+F413</f>
        <v>114986.5</v>
      </c>
      <c r="G402" s="167">
        <f>G409+G413</f>
        <v>0</v>
      </c>
      <c r="H402" s="167">
        <f>H409+H413</f>
        <v>114986.5</v>
      </c>
      <c r="I402" s="167">
        <f t="shared" ref="I402:AV402" si="317">I409+I413+I403</f>
        <v>0</v>
      </c>
      <c r="J402" s="167">
        <f t="shared" si="317"/>
        <v>1601.6</v>
      </c>
      <c r="K402" s="167">
        <f t="shared" si="317"/>
        <v>7000</v>
      </c>
      <c r="L402" s="167">
        <f t="shared" si="317"/>
        <v>123588.1</v>
      </c>
      <c r="M402" s="167">
        <f t="shared" si="317"/>
        <v>610.09100000000001</v>
      </c>
      <c r="N402" s="167">
        <f t="shared" si="317"/>
        <v>124198.19100000001</v>
      </c>
      <c r="O402" s="167">
        <f t="shared" si="317"/>
        <v>4804.8</v>
      </c>
      <c r="P402" s="167">
        <f t="shared" si="317"/>
        <v>0</v>
      </c>
      <c r="Q402" s="167">
        <f t="shared" si="317"/>
        <v>129002.99099999999</v>
      </c>
      <c r="R402" s="167">
        <f t="shared" si="317"/>
        <v>5313.0133999999998</v>
      </c>
      <c r="S402" s="167">
        <f t="shared" si="317"/>
        <v>134316.00440000001</v>
      </c>
      <c r="T402" s="167">
        <f t="shared" si="317"/>
        <v>0</v>
      </c>
      <c r="U402" s="167">
        <f t="shared" si="317"/>
        <v>0</v>
      </c>
      <c r="V402" s="167">
        <f t="shared" si="317"/>
        <v>-83.5</v>
      </c>
      <c r="W402" s="167">
        <f t="shared" si="317"/>
        <v>881.10085000000004</v>
      </c>
      <c r="X402" s="167">
        <f t="shared" si="317"/>
        <v>135113.60524999999</v>
      </c>
      <c r="Y402" s="167">
        <f t="shared" si="317"/>
        <v>103916</v>
      </c>
      <c r="Z402" s="167">
        <f t="shared" si="317"/>
        <v>0</v>
      </c>
      <c r="AA402" s="167">
        <f t="shared" si="317"/>
        <v>103916</v>
      </c>
      <c r="AB402" s="167">
        <f t="shared" si="317"/>
        <v>0</v>
      </c>
      <c r="AC402" s="167">
        <f t="shared" si="317"/>
        <v>103916</v>
      </c>
      <c r="AD402" s="167">
        <f t="shared" si="317"/>
        <v>0</v>
      </c>
      <c r="AE402" s="167">
        <f t="shared" si="317"/>
        <v>103916</v>
      </c>
      <c r="AF402" s="167">
        <f t="shared" si="317"/>
        <v>0</v>
      </c>
      <c r="AG402" s="167">
        <f t="shared" si="317"/>
        <v>103916</v>
      </c>
      <c r="AH402" s="167">
        <f t="shared" si="317"/>
        <v>0</v>
      </c>
      <c r="AI402" s="167">
        <f t="shared" si="317"/>
        <v>103916</v>
      </c>
      <c r="AJ402" s="167">
        <f t="shared" si="317"/>
        <v>0</v>
      </c>
      <c r="AK402" s="167">
        <f t="shared" si="317"/>
        <v>103916</v>
      </c>
      <c r="AL402" s="167">
        <f t="shared" si="317"/>
        <v>103160</v>
      </c>
      <c r="AM402" s="167">
        <f t="shared" si="317"/>
        <v>0</v>
      </c>
      <c r="AN402" s="167">
        <f t="shared" si="317"/>
        <v>103160</v>
      </c>
      <c r="AO402" s="167">
        <f t="shared" si="317"/>
        <v>0</v>
      </c>
      <c r="AP402" s="167">
        <f t="shared" si="317"/>
        <v>103160</v>
      </c>
      <c r="AQ402" s="167">
        <f t="shared" si="317"/>
        <v>0</v>
      </c>
      <c r="AR402" s="167">
        <f t="shared" si="317"/>
        <v>103160</v>
      </c>
      <c r="AS402" s="167">
        <f t="shared" si="317"/>
        <v>0</v>
      </c>
      <c r="AT402" s="167">
        <f t="shared" si="317"/>
        <v>103160</v>
      </c>
      <c r="AU402" s="167">
        <f t="shared" si="317"/>
        <v>0</v>
      </c>
      <c r="AV402" s="167">
        <f t="shared" si="317"/>
        <v>103160</v>
      </c>
      <c r="AW402" s="168"/>
    </row>
    <row r="403" spans="1:49" s="196" customFormat="1" ht="15.75" hidden="1" outlineLevel="2" x14ac:dyDescent="0.2">
      <c r="A403" s="165" t="s">
        <v>35</v>
      </c>
      <c r="B403" s="165" t="s">
        <v>273</v>
      </c>
      <c r="C403" s="173" t="s">
        <v>172</v>
      </c>
      <c r="D403" s="173" t="s">
        <v>663</v>
      </c>
      <c r="E403" s="185" t="s">
        <v>605</v>
      </c>
      <c r="F403" s="167"/>
      <c r="G403" s="167"/>
      <c r="H403" s="167"/>
      <c r="I403" s="167">
        <f t="shared" ref="I403:X405" si="318">I404</f>
        <v>0</v>
      </c>
      <c r="J403" s="167">
        <f t="shared" si="318"/>
        <v>1601.6</v>
      </c>
      <c r="K403" s="167">
        <f t="shared" si="318"/>
        <v>0</v>
      </c>
      <c r="L403" s="167">
        <f t="shared" si="318"/>
        <v>1601.6</v>
      </c>
      <c r="M403" s="167">
        <f t="shared" si="318"/>
        <v>0</v>
      </c>
      <c r="N403" s="167">
        <f t="shared" si="318"/>
        <v>1601.6</v>
      </c>
      <c r="O403" s="167">
        <f t="shared" si="318"/>
        <v>4804.8</v>
      </c>
      <c r="P403" s="167">
        <f t="shared" si="318"/>
        <v>0</v>
      </c>
      <c r="Q403" s="167">
        <f t="shared" si="318"/>
        <v>6406.4</v>
      </c>
      <c r="R403" s="167">
        <f t="shared" si="318"/>
        <v>0</v>
      </c>
      <c r="S403" s="167">
        <f t="shared" si="318"/>
        <v>6406.4</v>
      </c>
      <c r="T403" s="167">
        <f t="shared" si="318"/>
        <v>0</v>
      </c>
      <c r="U403" s="167">
        <f t="shared" si="318"/>
        <v>0</v>
      </c>
      <c r="V403" s="167">
        <f t="shared" si="318"/>
        <v>0</v>
      </c>
      <c r="W403" s="167">
        <f t="shared" si="318"/>
        <v>0</v>
      </c>
      <c r="X403" s="167">
        <f t="shared" si="318"/>
        <v>6406.4</v>
      </c>
      <c r="Y403" s="167">
        <f t="shared" ref="Y403:AF403" si="319">Y404+Y407</f>
        <v>0</v>
      </c>
      <c r="Z403" s="167">
        <f t="shared" si="319"/>
        <v>0</v>
      </c>
      <c r="AA403" s="167">
        <f t="shared" si="319"/>
        <v>0</v>
      </c>
      <c r="AB403" s="167">
        <f t="shared" si="319"/>
        <v>0</v>
      </c>
      <c r="AC403" s="167">
        <f t="shared" si="319"/>
        <v>0</v>
      </c>
      <c r="AD403" s="167">
        <f t="shared" si="319"/>
        <v>0</v>
      </c>
      <c r="AE403" s="167">
        <f t="shared" si="319"/>
        <v>0</v>
      </c>
      <c r="AF403" s="167">
        <f t="shared" si="319"/>
        <v>0</v>
      </c>
      <c r="AG403" s="167"/>
      <c r="AH403" s="167">
        <f>AH404+AH407</f>
        <v>0</v>
      </c>
      <c r="AI403" s="167"/>
      <c r="AJ403" s="167">
        <f>AJ404+AJ407</f>
        <v>0</v>
      </c>
      <c r="AK403" s="167"/>
      <c r="AL403" s="167">
        <f t="shared" ref="AL403:AQ403" si="320">AL404+AL407</f>
        <v>0</v>
      </c>
      <c r="AM403" s="167">
        <f t="shared" si="320"/>
        <v>0</v>
      </c>
      <c r="AN403" s="167">
        <f t="shared" si="320"/>
        <v>0</v>
      </c>
      <c r="AO403" s="167">
        <f t="shared" si="320"/>
        <v>0</v>
      </c>
      <c r="AP403" s="167">
        <f t="shared" si="320"/>
        <v>0</v>
      </c>
      <c r="AQ403" s="167">
        <f t="shared" si="320"/>
        <v>0</v>
      </c>
      <c r="AR403" s="167"/>
      <c r="AS403" s="167">
        <f>AS404+AS407</f>
        <v>0</v>
      </c>
      <c r="AT403" s="167"/>
      <c r="AU403" s="167">
        <f>AU404+AU407</f>
        <v>0</v>
      </c>
      <c r="AV403" s="167"/>
      <c r="AW403" s="168"/>
    </row>
    <row r="404" spans="1:49" s="196" customFormat="1" ht="47.25" hidden="1" outlineLevel="2" x14ac:dyDescent="0.2">
      <c r="A404" s="165" t="s">
        <v>35</v>
      </c>
      <c r="B404" s="165" t="s">
        <v>273</v>
      </c>
      <c r="C404" s="173" t="s">
        <v>701</v>
      </c>
      <c r="D404" s="173"/>
      <c r="E404" s="174" t="s">
        <v>700</v>
      </c>
      <c r="F404" s="167"/>
      <c r="G404" s="167"/>
      <c r="H404" s="167"/>
      <c r="I404" s="167">
        <f t="shared" si="318"/>
        <v>0</v>
      </c>
      <c r="J404" s="167">
        <f t="shared" si="318"/>
        <v>1601.6</v>
      </c>
      <c r="K404" s="167">
        <f t="shared" si="318"/>
        <v>0</v>
      </c>
      <c r="L404" s="167">
        <f t="shared" si="318"/>
        <v>1601.6</v>
      </c>
      <c r="M404" s="167">
        <f t="shared" si="318"/>
        <v>0</v>
      </c>
      <c r="N404" s="167">
        <f t="shared" si="318"/>
        <v>1601.6</v>
      </c>
      <c r="O404" s="167">
        <f>O405+O407</f>
        <v>4804.8</v>
      </c>
      <c r="P404" s="167">
        <f>P405+P407</f>
        <v>0</v>
      </c>
      <c r="Q404" s="167">
        <f>Q405+Q407</f>
        <v>6406.4</v>
      </c>
      <c r="R404" s="167">
        <f>R405+R407</f>
        <v>0</v>
      </c>
      <c r="S404" s="167">
        <f>S405+S407</f>
        <v>6406.4</v>
      </c>
      <c r="T404" s="167">
        <f t="shared" ref="T404:X404" si="321">T405+T407</f>
        <v>0</v>
      </c>
      <c r="U404" s="167">
        <f t="shared" si="321"/>
        <v>0</v>
      </c>
      <c r="V404" s="167">
        <f t="shared" si="321"/>
        <v>0</v>
      </c>
      <c r="W404" s="167">
        <f t="shared" si="321"/>
        <v>0</v>
      </c>
      <c r="X404" s="167">
        <f t="shared" si="321"/>
        <v>6406.4</v>
      </c>
      <c r="Y404" s="167"/>
      <c r="Z404" s="167"/>
      <c r="AA404" s="167"/>
      <c r="AB404" s="167"/>
      <c r="AC404" s="167"/>
      <c r="AD404" s="167">
        <f t="shared" ref="AD404:AF405" si="322">AD405</f>
        <v>0</v>
      </c>
      <c r="AE404" s="167">
        <f t="shared" si="322"/>
        <v>0</v>
      </c>
      <c r="AF404" s="167">
        <f t="shared" si="322"/>
        <v>0</v>
      </c>
      <c r="AG404" s="167"/>
      <c r="AH404" s="167">
        <f>AH405</f>
        <v>0</v>
      </c>
      <c r="AI404" s="167"/>
      <c r="AJ404" s="167">
        <f>AJ405</f>
        <v>0</v>
      </c>
      <c r="AK404" s="167"/>
      <c r="AL404" s="167"/>
      <c r="AM404" s="167"/>
      <c r="AN404" s="167"/>
      <c r="AO404" s="167"/>
      <c r="AP404" s="167"/>
      <c r="AQ404" s="167">
        <f>AQ405</f>
        <v>0</v>
      </c>
      <c r="AR404" s="167"/>
      <c r="AS404" s="167">
        <f>AS405</f>
        <v>0</v>
      </c>
      <c r="AT404" s="167"/>
      <c r="AU404" s="167">
        <f>AU405</f>
        <v>0</v>
      </c>
      <c r="AV404" s="167"/>
      <c r="AW404" s="168"/>
    </row>
    <row r="405" spans="1:49" s="197" customFormat="1" ht="78.75" hidden="1" outlineLevel="2" x14ac:dyDescent="0.25">
      <c r="A405" s="165" t="s">
        <v>35</v>
      </c>
      <c r="B405" s="165" t="s">
        <v>273</v>
      </c>
      <c r="C405" s="173" t="s">
        <v>702</v>
      </c>
      <c r="D405" s="173"/>
      <c r="E405" s="174" t="s">
        <v>724</v>
      </c>
      <c r="F405" s="167"/>
      <c r="G405" s="167"/>
      <c r="H405" s="167"/>
      <c r="I405" s="167">
        <f t="shared" si="318"/>
        <v>0</v>
      </c>
      <c r="J405" s="167">
        <f t="shared" si="318"/>
        <v>1601.6</v>
      </c>
      <c r="K405" s="167">
        <f t="shared" si="318"/>
        <v>0</v>
      </c>
      <c r="L405" s="167">
        <f t="shared" si="318"/>
        <v>1601.6</v>
      </c>
      <c r="M405" s="167">
        <f t="shared" si="318"/>
        <v>0</v>
      </c>
      <c r="N405" s="167">
        <f t="shared" si="318"/>
        <v>1601.6</v>
      </c>
      <c r="O405" s="167">
        <f t="shared" si="318"/>
        <v>0</v>
      </c>
      <c r="P405" s="167">
        <f t="shared" si="318"/>
        <v>0</v>
      </c>
      <c r="Q405" s="167">
        <f t="shared" si="318"/>
        <v>1601.6</v>
      </c>
      <c r="R405" s="167">
        <f t="shared" si="318"/>
        <v>0</v>
      </c>
      <c r="S405" s="167">
        <f t="shared" si="318"/>
        <v>1601.6</v>
      </c>
      <c r="T405" s="167">
        <f t="shared" si="318"/>
        <v>0</v>
      </c>
      <c r="U405" s="167">
        <f t="shared" si="318"/>
        <v>0</v>
      </c>
      <c r="V405" s="167">
        <f t="shared" si="318"/>
        <v>0</v>
      </c>
      <c r="W405" s="167">
        <f t="shared" si="318"/>
        <v>0</v>
      </c>
      <c r="X405" s="167">
        <f t="shared" si="318"/>
        <v>1601.6</v>
      </c>
      <c r="Y405" s="167"/>
      <c r="Z405" s="167"/>
      <c r="AA405" s="167"/>
      <c r="AB405" s="167"/>
      <c r="AC405" s="167"/>
      <c r="AD405" s="167">
        <f t="shared" si="322"/>
        <v>0</v>
      </c>
      <c r="AE405" s="167">
        <f t="shared" si="322"/>
        <v>0</v>
      </c>
      <c r="AF405" s="167">
        <f t="shared" si="322"/>
        <v>0</v>
      </c>
      <c r="AG405" s="167">
        <f>AG406</f>
        <v>0</v>
      </c>
      <c r="AH405" s="167">
        <f>AH406</f>
        <v>0</v>
      </c>
      <c r="AI405" s="167">
        <f>AI406</f>
        <v>0</v>
      </c>
      <c r="AJ405" s="167">
        <f>AJ406</f>
        <v>0</v>
      </c>
      <c r="AK405" s="167">
        <f>AK406</f>
        <v>0</v>
      </c>
      <c r="AL405" s="167"/>
      <c r="AM405" s="167"/>
      <c r="AN405" s="167"/>
      <c r="AO405" s="167"/>
      <c r="AP405" s="167"/>
      <c r="AQ405" s="167">
        <f>AQ406</f>
        <v>0</v>
      </c>
      <c r="AR405" s="167">
        <f>AR406</f>
        <v>0</v>
      </c>
      <c r="AS405" s="167">
        <f>AS406</f>
        <v>0</v>
      </c>
      <c r="AT405" s="167">
        <f>AT406</f>
        <v>0</v>
      </c>
      <c r="AU405" s="167">
        <f>AU406</f>
        <v>0</v>
      </c>
      <c r="AV405" s="167">
        <f>AV406</f>
        <v>0</v>
      </c>
      <c r="AW405" s="168"/>
    </row>
    <row r="406" spans="1:49" s="196" customFormat="1" ht="31.5" hidden="1" outlineLevel="2" x14ac:dyDescent="0.2">
      <c r="A406" s="170" t="s">
        <v>35</v>
      </c>
      <c r="B406" s="170" t="s">
        <v>273</v>
      </c>
      <c r="C406" s="175" t="s">
        <v>702</v>
      </c>
      <c r="D406" s="175" t="s">
        <v>92</v>
      </c>
      <c r="E406" s="176" t="s">
        <v>584</v>
      </c>
      <c r="F406" s="167"/>
      <c r="G406" s="167"/>
      <c r="H406" s="167"/>
      <c r="I406" s="172"/>
      <c r="J406" s="172">
        <v>1601.6</v>
      </c>
      <c r="K406" s="172"/>
      <c r="L406" s="172">
        <f>SUM(H406:K406)</f>
        <v>1601.6</v>
      </c>
      <c r="M406" s="172"/>
      <c r="N406" s="172">
        <f>SUM(L406:M406)</f>
        <v>1601.6</v>
      </c>
      <c r="O406" s="172"/>
      <c r="P406" s="172"/>
      <c r="Q406" s="172">
        <f>SUM(N406:P406)</f>
        <v>1601.6</v>
      </c>
      <c r="R406" s="172"/>
      <c r="S406" s="172">
        <f>SUM(Q406:R406)</f>
        <v>1601.6</v>
      </c>
      <c r="T406" s="172"/>
      <c r="U406" s="172"/>
      <c r="V406" s="172"/>
      <c r="W406" s="172"/>
      <c r="X406" s="172">
        <f>SUM(S406:W406)</f>
        <v>1601.6</v>
      </c>
      <c r="Y406" s="167"/>
      <c r="Z406" s="167"/>
      <c r="AA406" s="167"/>
      <c r="AB406" s="167"/>
      <c r="AC406" s="167"/>
      <c r="AD406" s="172"/>
      <c r="AE406" s="172">
        <f>SUM(AC406:AD406)</f>
        <v>0</v>
      </c>
      <c r="AF406" s="172"/>
      <c r="AG406" s="172">
        <f>SUM(AE406:AF406)</f>
        <v>0</v>
      </c>
      <c r="AH406" s="172"/>
      <c r="AI406" s="172">
        <f>SUM(AG406:AH406)</f>
        <v>0</v>
      </c>
      <c r="AJ406" s="172"/>
      <c r="AK406" s="172">
        <f>SUM(AI406:AJ406)</f>
        <v>0</v>
      </c>
      <c r="AL406" s="167"/>
      <c r="AM406" s="167"/>
      <c r="AN406" s="167"/>
      <c r="AO406" s="167"/>
      <c r="AP406" s="167"/>
      <c r="AQ406" s="172"/>
      <c r="AR406" s="172">
        <f>SUM(AP406:AQ406)</f>
        <v>0</v>
      </c>
      <c r="AS406" s="172"/>
      <c r="AT406" s="172">
        <f>SUM(AR406:AS406)</f>
        <v>0</v>
      </c>
      <c r="AU406" s="172"/>
      <c r="AV406" s="172">
        <f>SUM(AT406:AU406)</f>
        <v>0</v>
      </c>
      <c r="AW406" s="168"/>
    </row>
    <row r="407" spans="1:49" s="196" customFormat="1" ht="78.75" hidden="1" outlineLevel="2" x14ac:dyDescent="0.2">
      <c r="A407" s="165" t="s">
        <v>35</v>
      </c>
      <c r="B407" s="165" t="s">
        <v>273</v>
      </c>
      <c r="C407" s="173" t="s">
        <v>702</v>
      </c>
      <c r="D407" s="173"/>
      <c r="E407" s="174" t="s">
        <v>747</v>
      </c>
      <c r="F407" s="167"/>
      <c r="G407" s="167"/>
      <c r="H407" s="167"/>
      <c r="I407" s="172"/>
      <c r="J407" s="172"/>
      <c r="K407" s="172"/>
      <c r="L407" s="172"/>
      <c r="M407" s="172"/>
      <c r="N407" s="172"/>
      <c r="O407" s="167">
        <f t="shared" ref="O407:X407" si="323">O408</f>
        <v>4804.8</v>
      </c>
      <c r="P407" s="167">
        <f t="shared" si="323"/>
        <v>0</v>
      </c>
      <c r="Q407" s="167">
        <f t="shared" si="323"/>
        <v>4804.8</v>
      </c>
      <c r="R407" s="167">
        <f t="shared" si="323"/>
        <v>0</v>
      </c>
      <c r="S407" s="167">
        <f t="shared" si="323"/>
        <v>4804.8</v>
      </c>
      <c r="T407" s="167">
        <f t="shared" si="323"/>
        <v>0</v>
      </c>
      <c r="U407" s="167">
        <f t="shared" si="323"/>
        <v>0</v>
      </c>
      <c r="V407" s="167">
        <f t="shared" si="323"/>
        <v>0</v>
      </c>
      <c r="W407" s="167">
        <f t="shared" si="323"/>
        <v>0</v>
      </c>
      <c r="X407" s="167">
        <f t="shared" si="323"/>
        <v>4804.8</v>
      </c>
      <c r="Y407" s="167"/>
      <c r="Z407" s="167"/>
      <c r="AA407" s="167"/>
      <c r="AB407" s="167"/>
      <c r="AC407" s="167"/>
      <c r="AD407" s="172"/>
      <c r="AE407" s="172"/>
      <c r="AF407" s="172"/>
      <c r="AG407" s="172"/>
      <c r="AH407" s="172"/>
      <c r="AI407" s="172"/>
      <c r="AJ407" s="172"/>
      <c r="AK407" s="172"/>
      <c r="AL407" s="167"/>
      <c r="AM407" s="167"/>
      <c r="AN407" s="167"/>
      <c r="AO407" s="167"/>
      <c r="AP407" s="167"/>
      <c r="AQ407" s="172"/>
      <c r="AR407" s="172"/>
      <c r="AS407" s="172"/>
      <c r="AT407" s="172"/>
      <c r="AU407" s="172"/>
      <c r="AV407" s="172"/>
      <c r="AW407" s="168"/>
    </row>
    <row r="408" spans="1:49" s="196" customFormat="1" ht="31.5" hidden="1" outlineLevel="2" x14ac:dyDescent="0.2">
      <c r="A408" s="170" t="s">
        <v>35</v>
      </c>
      <c r="B408" s="170" t="s">
        <v>273</v>
      </c>
      <c r="C408" s="175" t="s">
        <v>702</v>
      </c>
      <c r="D408" s="175" t="s">
        <v>92</v>
      </c>
      <c r="E408" s="176" t="s">
        <v>584</v>
      </c>
      <c r="F408" s="167"/>
      <c r="G408" s="167"/>
      <c r="H408" s="167"/>
      <c r="I408" s="172"/>
      <c r="J408" s="172"/>
      <c r="K408" s="172"/>
      <c r="L408" s="172"/>
      <c r="M408" s="172"/>
      <c r="N408" s="172"/>
      <c r="O408" s="172">
        <v>4804.8</v>
      </c>
      <c r="P408" s="172"/>
      <c r="Q408" s="172">
        <f>SUM(N408:P408)</f>
        <v>4804.8</v>
      </c>
      <c r="R408" s="172"/>
      <c r="S408" s="172">
        <f>SUM(Q408:R408)</f>
        <v>4804.8</v>
      </c>
      <c r="T408" s="172"/>
      <c r="U408" s="172"/>
      <c r="V408" s="172"/>
      <c r="W408" s="172"/>
      <c r="X408" s="172">
        <f>SUM(S408:W408)</f>
        <v>4804.8</v>
      </c>
      <c r="Y408" s="167"/>
      <c r="Z408" s="167"/>
      <c r="AA408" s="167"/>
      <c r="AB408" s="167"/>
      <c r="AC408" s="167"/>
      <c r="AD408" s="172"/>
      <c r="AE408" s="172"/>
      <c r="AF408" s="172"/>
      <c r="AG408" s="172"/>
      <c r="AH408" s="172"/>
      <c r="AI408" s="172"/>
      <c r="AJ408" s="172"/>
      <c r="AK408" s="172"/>
      <c r="AL408" s="167"/>
      <c r="AM408" s="167"/>
      <c r="AN408" s="167"/>
      <c r="AO408" s="167"/>
      <c r="AP408" s="167"/>
      <c r="AQ408" s="172"/>
      <c r="AR408" s="172"/>
      <c r="AS408" s="172"/>
      <c r="AT408" s="172"/>
      <c r="AU408" s="172"/>
      <c r="AV408" s="172"/>
      <c r="AW408" s="168"/>
    </row>
    <row r="409" spans="1:49" ht="31.5" hidden="1" outlineLevel="3" x14ac:dyDescent="0.2">
      <c r="A409" s="165" t="s">
        <v>35</v>
      </c>
      <c r="B409" s="165" t="s">
        <v>273</v>
      </c>
      <c r="C409" s="165" t="s">
        <v>225</v>
      </c>
      <c r="D409" s="165"/>
      <c r="E409" s="166" t="s">
        <v>226</v>
      </c>
      <c r="F409" s="167">
        <f t="shared" ref="F409:U411" si="324">F410</f>
        <v>8256</v>
      </c>
      <c r="G409" s="167">
        <f t="shared" si="324"/>
        <v>0</v>
      </c>
      <c r="H409" s="167">
        <f t="shared" si="324"/>
        <v>8256</v>
      </c>
      <c r="I409" s="167">
        <f t="shared" si="324"/>
        <v>0</v>
      </c>
      <c r="J409" s="167">
        <f t="shared" si="324"/>
        <v>0</v>
      </c>
      <c r="K409" s="167">
        <f t="shared" si="324"/>
        <v>0</v>
      </c>
      <c r="L409" s="167">
        <f t="shared" si="324"/>
        <v>8256</v>
      </c>
      <c r="M409" s="167">
        <f t="shared" si="324"/>
        <v>0</v>
      </c>
      <c r="N409" s="167">
        <f t="shared" si="324"/>
        <v>8256</v>
      </c>
      <c r="O409" s="167">
        <f t="shared" si="324"/>
        <v>0</v>
      </c>
      <c r="P409" s="167">
        <f t="shared" si="324"/>
        <v>0</v>
      </c>
      <c r="Q409" s="167">
        <f t="shared" si="324"/>
        <v>8256</v>
      </c>
      <c r="R409" s="167">
        <f t="shared" si="324"/>
        <v>0</v>
      </c>
      <c r="S409" s="167">
        <f t="shared" si="324"/>
        <v>8256</v>
      </c>
      <c r="T409" s="167">
        <f t="shared" si="324"/>
        <v>0</v>
      </c>
      <c r="U409" s="167">
        <f t="shared" si="324"/>
        <v>0</v>
      </c>
      <c r="V409" s="167">
        <f t="shared" ref="V409:AK411" si="325">V410</f>
        <v>0</v>
      </c>
      <c r="W409" s="167">
        <f t="shared" si="325"/>
        <v>0</v>
      </c>
      <c r="X409" s="167">
        <f t="shared" si="325"/>
        <v>8256</v>
      </c>
      <c r="Y409" s="167">
        <f t="shared" si="325"/>
        <v>7856</v>
      </c>
      <c r="Z409" s="167">
        <f t="shared" si="325"/>
        <v>0</v>
      </c>
      <c r="AA409" s="167">
        <f t="shared" si="325"/>
        <v>7856</v>
      </c>
      <c r="AB409" s="167">
        <f t="shared" si="325"/>
        <v>0</v>
      </c>
      <c r="AC409" s="167">
        <f t="shared" si="325"/>
        <v>7856</v>
      </c>
      <c r="AD409" s="167">
        <f t="shared" si="325"/>
        <v>0</v>
      </c>
      <c r="AE409" s="167">
        <f t="shared" si="325"/>
        <v>7856</v>
      </c>
      <c r="AF409" s="167">
        <f t="shared" si="325"/>
        <v>0</v>
      </c>
      <c r="AG409" s="167">
        <f t="shared" si="325"/>
        <v>7856</v>
      </c>
      <c r="AH409" s="167">
        <f t="shared" si="325"/>
        <v>0</v>
      </c>
      <c r="AI409" s="167">
        <f t="shared" si="325"/>
        <v>7856</v>
      </c>
      <c r="AJ409" s="167">
        <f t="shared" si="325"/>
        <v>0</v>
      </c>
      <c r="AK409" s="167">
        <f t="shared" si="325"/>
        <v>7856</v>
      </c>
      <c r="AL409" s="167">
        <f t="shared" ref="AL409:AV411" si="326">AL410</f>
        <v>7100</v>
      </c>
      <c r="AM409" s="167">
        <f t="shared" si="326"/>
        <v>0</v>
      </c>
      <c r="AN409" s="167">
        <f t="shared" si="326"/>
        <v>7100</v>
      </c>
      <c r="AO409" s="167">
        <f t="shared" si="326"/>
        <v>0</v>
      </c>
      <c r="AP409" s="167">
        <f t="shared" si="326"/>
        <v>7100</v>
      </c>
      <c r="AQ409" s="167">
        <f t="shared" si="326"/>
        <v>0</v>
      </c>
      <c r="AR409" s="167">
        <f t="shared" si="326"/>
        <v>7100</v>
      </c>
      <c r="AS409" s="167">
        <f t="shared" si="326"/>
        <v>0</v>
      </c>
      <c r="AT409" s="167">
        <f t="shared" si="326"/>
        <v>7100</v>
      </c>
      <c r="AU409" s="167">
        <f t="shared" si="326"/>
        <v>0</v>
      </c>
      <c r="AV409" s="167">
        <f t="shared" si="326"/>
        <v>7100</v>
      </c>
      <c r="AW409" s="168"/>
    </row>
    <row r="410" spans="1:49" ht="24" hidden="1" customHeight="1" outlineLevel="4" x14ac:dyDescent="0.2">
      <c r="A410" s="165" t="s">
        <v>35</v>
      </c>
      <c r="B410" s="165" t="s">
        <v>273</v>
      </c>
      <c r="C410" s="165" t="s">
        <v>227</v>
      </c>
      <c r="D410" s="165"/>
      <c r="E410" s="166" t="s">
        <v>228</v>
      </c>
      <c r="F410" s="167">
        <f t="shared" si="324"/>
        <v>8256</v>
      </c>
      <c r="G410" s="167">
        <f t="shared" si="324"/>
        <v>0</v>
      </c>
      <c r="H410" s="167">
        <f t="shared" si="324"/>
        <v>8256</v>
      </c>
      <c r="I410" s="167">
        <f t="shared" si="324"/>
        <v>0</v>
      </c>
      <c r="J410" s="167">
        <f t="shared" si="324"/>
        <v>0</v>
      </c>
      <c r="K410" s="167">
        <f t="shared" si="324"/>
        <v>0</v>
      </c>
      <c r="L410" s="167">
        <f t="shared" si="324"/>
        <v>8256</v>
      </c>
      <c r="M410" s="167">
        <f t="shared" si="324"/>
        <v>0</v>
      </c>
      <c r="N410" s="167">
        <f t="shared" si="324"/>
        <v>8256</v>
      </c>
      <c r="O410" s="167">
        <f t="shared" si="324"/>
        <v>0</v>
      </c>
      <c r="P410" s="167">
        <f t="shared" si="324"/>
        <v>0</v>
      </c>
      <c r="Q410" s="167">
        <f t="shared" si="324"/>
        <v>8256</v>
      </c>
      <c r="R410" s="167">
        <f t="shared" si="324"/>
        <v>0</v>
      </c>
      <c r="S410" s="167">
        <f t="shared" si="324"/>
        <v>8256</v>
      </c>
      <c r="T410" s="167">
        <f t="shared" si="324"/>
        <v>0</v>
      </c>
      <c r="U410" s="167">
        <f t="shared" si="324"/>
        <v>0</v>
      </c>
      <c r="V410" s="167">
        <f t="shared" si="325"/>
        <v>0</v>
      </c>
      <c r="W410" s="167">
        <f t="shared" si="325"/>
        <v>0</v>
      </c>
      <c r="X410" s="167">
        <f t="shared" si="325"/>
        <v>8256</v>
      </c>
      <c r="Y410" s="167">
        <f t="shared" si="325"/>
        <v>7856</v>
      </c>
      <c r="Z410" s="167">
        <f t="shared" si="325"/>
        <v>0</v>
      </c>
      <c r="AA410" s="167">
        <f t="shared" si="325"/>
        <v>7856</v>
      </c>
      <c r="AB410" s="167">
        <f t="shared" si="325"/>
        <v>0</v>
      </c>
      <c r="AC410" s="167">
        <f t="shared" si="325"/>
        <v>7856</v>
      </c>
      <c r="AD410" s="167">
        <f t="shared" si="325"/>
        <v>0</v>
      </c>
      <c r="AE410" s="167">
        <f t="shared" si="325"/>
        <v>7856</v>
      </c>
      <c r="AF410" s="167">
        <f t="shared" si="325"/>
        <v>0</v>
      </c>
      <c r="AG410" s="167">
        <f t="shared" si="325"/>
        <v>7856</v>
      </c>
      <c r="AH410" s="167">
        <f t="shared" si="325"/>
        <v>0</v>
      </c>
      <c r="AI410" s="167">
        <f t="shared" si="325"/>
        <v>7856</v>
      </c>
      <c r="AJ410" s="167">
        <f t="shared" si="325"/>
        <v>0</v>
      </c>
      <c r="AK410" s="167">
        <f t="shared" si="325"/>
        <v>7856</v>
      </c>
      <c r="AL410" s="167">
        <f t="shared" si="326"/>
        <v>7100</v>
      </c>
      <c r="AM410" s="167">
        <f t="shared" si="326"/>
        <v>0</v>
      </c>
      <c r="AN410" s="167">
        <f t="shared" si="326"/>
        <v>7100</v>
      </c>
      <c r="AO410" s="167">
        <f t="shared" si="326"/>
        <v>0</v>
      </c>
      <c r="AP410" s="167">
        <f t="shared" si="326"/>
        <v>7100</v>
      </c>
      <c r="AQ410" s="167">
        <f t="shared" si="326"/>
        <v>0</v>
      </c>
      <c r="AR410" s="167">
        <f t="shared" si="326"/>
        <v>7100</v>
      </c>
      <c r="AS410" s="167">
        <f t="shared" si="326"/>
        <v>0</v>
      </c>
      <c r="AT410" s="167">
        <f t="shared" si="326"/>
        <v>7100</v>
      </c>
      <c r="AU410" s="167">
        <f t="shared" si="326"/>
        <v>0</v>
      </c>
      <c r="AV410" s="167">
        <f t="shared" si="326"/>
        <v>7100</v>
      </c>
      <c r="AW410" s="168"/>
    </row>
    <row r="411" spans="1:49" ht="15.75" hidden="1" outlineLevel="5" x14ac:dyDescent="0.2">
      <c r="A411" s="165" t="s">
        <v>35</v>
      </c>
      <c r="B411" s="165" t="s">
        <v>273</v>
      </c>
      <c r="C411" s="165" t="s">
        <v>231</v>
      </c>
      <c r="D411" s="165"/>
      <c r="E411" s="166" t="s">
        <v>613</v>
      </c>
      <c r="F411" s="167">
        <f t="shared" si="324"/>
        <v>8256</v>
      </c>
      <c r="G411" s="167">
        <f t="shared" si="324"/>
        <v>0</v>
      </c>
      <c r="H411" s="167">
        <f t="shared" si="324"/>
        <v>8256</v>
      </c>
      <c r="I411" s="167">
        <f t="shared" si="324"/>
        <v>0</v>
      </c>
      <c r="J411" s="167">
        <f t="shared" si="324"/>
        <v>0</v>
      </c>
      <c r="K411" s="167">
        <f t="shared" si="324"/>
        <v>0</v>
      </c>
      <c r="L411" s="167">
        <f t="shared" si="324"/>
        <v>8256</v>
      </c>
      <c r="M411" s="167">
        <f t="shared" si="324"/>
        <v>0</v>
      </c>
      <c r="N411" s="167">
        <f t="shared" si="324"/>
        <v>8256</v>
      </c>
      <c r="O411" s="167">
        <f t="shared" si="324"/>
        <v>0</v>
      </c>
      <c r="P411" s="167">
        <f t="shared" si="324"/>
        <v>0</v>
      </c>
      <c r="Q411" s="167">
        <f t="shared" si="324"/>
        <v>8256</v>
      </c>
      <c r="R411" s="167">
        <f t="shared" si="324"/>
        <v>0</v>
      </c>
      <c r="S411" s="167">
        <f t="shared" si="324"/>
        <v>8256</v>
      </c>
      <c r="T411" s="167">
        <f t="shared" si="324"/>
        <v>0</v>
      </c>
      <c r="U411" s="167">
        <f t="shared" si="324"/>
        <v>0</v>
      </c>
      <c r="V411" s="167">
        <f t="shared" si="325"/>
        <v>0</v>
      </c>
      <c r="W411" s="167">
        <f t="shared" si="325"/>
        <v>0</v>
      </c>
      <c r="X411" s="167">
        <f t="shared" si="325"/>
        <v>8256</v>
      </c>
      <c r="Y411" s="167">
        <f t="shared" si="325"/>
        <v>7856</v>
      </c>
      <c r="Z411" s="167">
        <f t="shared" si="325"/>
        <v>0</v>
      </c>
      <c r="AA411" s="167">
        <f t="shared" si="325"/>
        <v>7856</v>
      </c>
      <c r="AB411" s="167">
        <f t="shared" si="325"/>
        <v>0</v>
      </c>
      <c r="AC411" s="167">
        <f t="shared" si="325"/>
        <v>7856</v>
      </c>
      <c r="AD411" s="167">
        <f t="shared" si="325"/>
        <v>0</v>
      </c>
      <c r="AE411" s="167">
        <f t="shared" si="325"/>
        <v>7856</v>
      </c>
      <c r="AF411" s="167">
        <f t="shared" si="325"/>
        <v>0</v>
      </c>
      <c r="AG411" s="167">
        <f t="shared" si="325"/>
        <v>7856</v>
      </c>
      <c r="AH411" s="167">
        <f t="shared" si="325"/>
        <v>0</v>
      </c>
      <c r="AI411" s="167">
        <f t="shared" si="325"/>
        <v>7856</v>
      </c>
      <c r="AJ411" s="167">
        <f t="shared" si="325"/>
        <v>0</v>
      </c>
      <c r="AK411" s="167">
        <f t="shared" si="325"/>
        <v>7856</v>
      </c>
      <c r="AL411" s="167">
        <f t="shared" si="326"/>
        <v>7100</v>
      </c>
      <c r="AM411" s="167">
        <f t="shared" si="326"/>
        <v>0</v>
      </c>
      <c r="AN411" s="167">
        <f t="shared" si="326"/>
        <v>7100</v>
      </c>
      <c r="AO411" s="167">
        <f t="shared" si="326"/>
        <v>0</v>
      </c>
      <c r="AP411" s="167">
        <f t="shared" si="326"/>
        <v>7100</v>
      </c>
      <c r="AQ411" s="167">
        <f t="shared" si="326"/>
        <v>0</v>
      </c>
      <c r="AR411" s="167">
        <f t="shared" si="326"/>
        <v>7100</v>
      </c>
      <c r="AS411" s="167">
        <f t="shared" si="326"/>
        <v>0</v>
      </c>
      <c r="AT411" s="167">
        <f t="shared" si="326"/>
        <v>7100</v>
      </c>
      <c r="AU411" s="167">
        <f t="shared" si="326"/>
        <v>0</v>
      </c>
      <c r="AV411" s="167">
        <f t="shared" si="326"/>
        <v>7100</v>
      </c>
      <c r="AW411" s="168"/>
    </row>
    <row r="412" spans="1:49" ht="31.5" hidden="1" outlineLevel="7" x14ac:dyDescent="0.2">
      <c r="A412" s="170" t="s">
        <v>35</v>
      </c>
      <c r="B412" s="170" t="s">
        <v>273</v>
      </c>
      <c r="C412" s="170" t="s">
        <v>231</v>
      </c>
      <c r="D412" s="170" t="s">
        <v>11</v>
      </c>
      <c r="E412" s="171" t="s">
        <v>12</v>
      </c>
      <c r="F412" s="172">
        <v>8256</v>
      </c>
      <c r="G412" s="172"/>
      <c r="H412" s="172">
        <f>SUM(F412:G412)</f>
        <v>8256</v>
      </c>
      <c r="I412" s="172"/>
      <c r="J412" s="172"/>
      <c r="K412" s="172"/>
      <c r="L412" s="172">
        <f>SUM(H412:K412)</f>
        <v>8256</v>
      </c>
      <c r="M412" s="172"/>
      <c r="N412" s="172">
        <f>SUM(L412:M412)</f>
        <v>8256</v>
      </c>
      <c r="O412" s="172"/>
      <c r="P412" s="172"/>
      <c r="Q412" s="172">
        <f>SUM(N412:P412)</f>
        <v>8256</v>
      </c>
      <c r="R412" s="172"/>
      <c r="S412" s="172">
        <f>SUM(Q412:R412)</f>
        <v>8256</v>
      </c>
      <c r="T412" s="172"/>
      <c r="U412" s="172"/>
      <c r="V412" s="172"/>
      <c r="W412" s="172"/>
      <c r="X412" s="172">
        <f>SUM(S412:W412)</f>
        <v>8256</v>
      </c>
      <c r="Y412" s="172">
        <v>7856</v>
      </c>
      <c r="Z412" s="172"/>
      <c r="AA412" s="172">
        <f>SUM(Y412:Z412)</f>
        <v>7856</v>
      </c>
      <c r="AB412" s="172"/>
      <c r="AC412" s="172">
        <f>SUM(AA412:AB412)</f>
        <v>7856</v>
      </c>
      <c r="AD412" s="172"/>
      <c r="AE412" s="172">
        <f>SUM(AC412:AD412)</f>
        <v>7856</v>
      </c>
      <c r="AF412" s="172"/>
      <c r="AG412" s="172">
        <f>SUM(AE412:AF412)</f>
        <v>7856</v>
      </c>
      <c r="AH412" s="172"/>
      <c r="AI412" s="172">
        <f>SUM(AG412:AH412)</f>
        <v>7856</v>
      </c>
      <c r="AJ412" s="172"/>
      <c r="AK412" s="172">
        <f>SUM(AI412:AJ412)</f>
        <v>7856</v>
      </c>
      <c r="AL412" s="172">
        <v>7100</v>
      </c>
      <c r="AM412" s="172"/>
      <c r="AN412" s="172">
        <f>SUM(AL412:AM412)</f>
        <v>7100</v>
      </c>
      <c r="AO412" s="172"/>
      <c r="AP412" s="172">
        <f>SUM(AN412:AO412)</f>
        <v>7100</v>
      </c>
      <c r="AQ412" s="172"/>
      <c r="AR412" s="172">
        <f>SUM(AP412:AQ412)</f>
        <v>7100</v>
      </c>
      <c r="AS412" s="172"/>
      <c r="AT412" s="172">
        <f>SUM(AR412:AS412)</f>
        <v>7100</v>
      </c>
      <c r="AU412" s="172"/>
      <c r="AV412" s="172">
        <f>SUM(AT412:AU412)</f>
        <v>7100</v>
      </c>
      <c r="AW412" s="168"/>
    </row>
    <row r="413" spans="1:49" ht="47.25" outlineLevel="3" x14ac:dyDescent="0.2">
      <c r="A413" s="165" t="s">
        <v>35</v>
      </c>
      <c r="B413" s="165" t="s">
        <v>273</v>
      </c>
      <c r="C413" s="165" t="s">
        <v>188</v>
      </c>
      <c r="D413" s="165"/>
      <c r="E413" s="166" t="s">
        <v>189</v>
      </c>
      <c r="F413" s="167">
        <f t="shared" ref="F413:U415" si="327">F414</f>
        <v>106730.5</v>
      </c>
      <c r="G413" s="167">
        <f t="shared" si="327"/>
        <v>0</v>
      </c>
      <c r="H413" s="167">
        <f t="shared" si="327"/>
        <v>106730.5</v>
      </c>
      <c r="I413" s="167">
        <f t="shared" si="327"/>
        <v>0</v>
      </c>
      <c r="J413" s="167">
        <f t="shared" si="327"/>
        <v>0</v>
      </c>
      <c r="K413" s="167">
        <f t="shared" si="327"/>
        <v>7000</v>
      </c>
      <c r="L413" s="167">
        <f t="shared" si="327"/>
        <v>113730.5</v>
      </c>
      <c r="M413" s="167">
        <f t="shared" si="327"/>
        <v>610.09100000000001</v>
      </c>
      <c r="N413" s="167">
        <f t="shared" si="327"/>
        <v>114340.591</v>
      </c>
      <c r="O413" s="167">
        <f t="shared" si="327"/>
        <v>0</v>
      </c>
      <c r="P413" s="167">
        <f t="shared" si="327"/>
        <v>0</v>
      </c>
      <c r="Q413" s="167">
        <f t="shared" si="327"/>
        <v>114340.591</v>
      </c>
      <c r="R413" s="167">
        <f t="shared" si="327"/>
        <v>5313.0133999999998</v>
      </c>
      <c r="S413" s="167">
        <f t="shared" si="327"/>
        <v>119653.6044</v>
      </c>
      <c r="T413" s="167">
        <f t="shared" si="327"/>
        <v>0</v>
      </c>
      <c r="U413" s="167">
        <f t="shared" si="327"/>
        <v>0</v>
      </c>
      <c r="V413" s="167">
        <f t="shared" ref="V413:AK415" si="328">V414</f>
        <v>-83.5</v>
      </c>
      <c r="W413" s="167">
        <f t="shared" si="328"/>
        <v>881.10085000000004</v>
      </c>
      <c r="X413" s="167">
        <f t="shared" si="328"/>
        <v>120451.20525</v>
      </c>
      <c r="Y413" s="167">
        <f t="shared" si="328"/>
        <v>96060</v>
      </c>
      <c r="Z413" s="167">
        <f t="shared" si="328"/>
        <v>0</v>
      </c>
      <c r="AA413" s="167">
        <f t="shared" si="328"/>
        <v>96060</v>
      </c>
      <c r="AB413" s="167">
        <f t="shared" si="328"/>
        <v>0</v>
      </c>
      <c r="AC413" s="167">
        <f t="shared" si="328"/>
        <v>96060</v>
      </c>
      <c r="AD413" s="167">
        <f t="shared" si="328"/>
        <v>0</v>
      </c>
      <c r="AE413" s="167">
        <f t="shared" si="328"/>
        <v>96060</v>
      </c>
      <c r="AF413" s="167">
        <f t="shared" si="328"/>
        <v>0</v>
      </c>
      <c r="AG413" s="167">
        <f t="shared" si="328"/>
        <v>96060</v>
      </c>
      <c r="AH413" s="167">
        <f t="shared" si="328"/>
        <v>0</v>
      </c>
      <c r="AI413" s="167">
        <f t="shared" si="328"/>
        <v>96060</v>
      </c>
      <c r="AJ413" s="167">
        <f t="shared" si="328"/>
        <v>0</v>
      </c>
      <c r="AK413" s="167">
        <f t="shared" si="328"/>
        <v>96060</v>
      </c>
      <c r="AL413" s="167">
        <f t="shared" ref="AL413:AV415" si="329">AL414</f>
        <v>96060</v>
      </c>
      <c r="AM413" s="167">
        <f t="shared" si="329"/>
        <v>0</v>
      </c>
      <c r="AN413" s="167">
        <f t="shared" si="329"/>
        <v>96060</v>
      </c>
      <c r="AO413" s="167">
        <f t="shared" si="329"/>
        <v>0</v>
      </c>
      <c r="AP413" s="167">
        <f t="shared" si="329"/>
        <v>96060</v>
      </c>
      <c r="AQ413" s="167">
        <f t="shared" si="329"/>
        <v>0</v>
      </c>
      <c r="AR413" s="167">
        <f t="shared" si="329"/>
        <v>96060</v>
      </c>
      <c r="AS413" s="167">
        <f t="shared" si="329"/>
        <v>0</v>
      </c>
      <c r="AT413" s="167">
        <f t="shared" si="329"/>
        <v>96060</v>
      </c>
      <c r="AU413" s="167">
        <f t="shared" si="329"/>
        <v>0</v>
      </c>
      <c r="AV413" s="167">
        <f t="shared" si="329"/>
        <v>96060</v>
      </c>
      <c r="AW413" s="168"/>
    </row>
    <row r="414" spans="1:49" ht="31.5" outlineLevel="4" x14ac:dyDescent="0.2">
      <c r="A414" s="165" t="s">
        <v>35</v>
      </c>
      <c r="B414" s="165" t="s">
        <v>273</v>
      </c>
      <c r="C414" s="165" t="s">
        <v>274</v>
      </c>
      <c r="D414" s="165"/>
      <c r="E414" s="166" t="s">
        <v>57</v>
      </c>
      <c r="F414" s="167">
        <f t="shared" si="327"/>
        <v>106730.5</v>
      </c>
      <c r="G414" s="167">
        <f t="shared" si="327"/>
        <v>0</v>
      </c>
      <c r="H414" s="167">
        <f t="shared" si="327"/>
        <v>106730.5</v>
      </c>
      <c r="I414" s="167">
        <f t="shared" si="327"/>
        <v>0</v>
      </c>
      <c r="J414" s="167">
        <f t="shared" si="327"/>
        <v>0</v>
      </c>
      <c r="K414" s="167">
        <f t="shared" si="327"/>
        <v>7000</v>
      </c>
      <c r="L414" s="167">
        <f t="shared" si="327"/>
        <v>113730.5</v>
      </c>
      <c r="M414" s="167">
        <f t="shared" si="327"/>
        <v>610.09100000000001</v>
      </c>
      <c r="N414" s="167">
        <f t="shared" si="327"/>
        <v>114340.591</v>
      </c>
      <c r="O414" s="167">
        <f t="shared" si="327"/>
        <v>0</v>
      </c>
      <c r="P414" s="167">
        <f t="shared" si="327"/>
        <v>0</v>
      </c>
      <c r="Q414" s="167">
        <f t="shared" si="327"/>
        <v>114340.591</v>
      </c>
      <c r="R414" s="167">
        <f t="shared" si="327"/>
        <v>5313.0133999999998</v>
      </c>
      <c r="S414" s="167">
        <f t="shared" si="327"/>
        <v>119653.6044</v>
      </c>
      <c r="T414" s="167">
        <f t="shared" si="327"/>
        <v>0</v>
      </c>
      <c r="U414" s="167">
        <f t="shared" si="327"/>
        <v>0</v>
      </c>
      <c r="V414" s="167">
        <f t="shared" si="328"/>
        <v>-83.5</v>
      </c>
      <c r="W414" s="167">
        <f t="shared" si="328"/>
        <v>881.10085000000004</v>
      </c>
      <c r="X414" s="167">
        <f t="shared" si="328"/>
        <v>120451.20525</v>
      </c>
      <c r="Y414" s="167">
        <f t="shared" si="328"/>
        <v>96060</v>
      </c>
      <c r="Z414" s="167">
        <f t="shared" si="328"/>
        <v>0</v>
      </c>
      <c r="AA414" s="167">
        <f t="shared" si="328"/>
        <v>96060</v>
      </c>
      <c r="AB414" s="167">
        <f t="shared" si="328"/>
        <v>0</v>
      </c>
      <c r="AC414" s="167">
        <f t="shared" si="328"/>
        <v>96060</v>
      </c>
      <c r="AD414" s="167">
        <f t="shared" si="328"/>
        <v>0</v>
      </c>
      <c r="AE414" s="167">
        <f t="shared" si="328"/>
        <v>96060</v>
      </c>
      <c r="AF414" s="167">
        <f t="shared" si="328"/>
        <v>0</v>
      </c>
      <c r="AG414" s="167">
        <f t="shared" si="328"/>
        <v>96060</v>
      </c>
      <c r="AH414" s="167">
        <f t="shared" si="328"/>
        <v>0</v>
      </c>
      <c r="AI414" s="167">
        <f t="shared" si="328"/>
        <v>96060</v>
      </c>
      <c r="AJ414" s="167">
        <f t="shared" si="328"/>
        <v>0</v>
      </c>
      <c r="AK414" s="167">
        <f t="shared" si="328"/>
        <v>96060</v>
      </c>
      <c r="AL414" s="167">
        <f t="shared" si="329"/>
        <v>96060</v>
      </c>
      <c r="AM414" s="167">
        <f t="shared" si="329"/>
        <v>0</v>
      </c>
      <c r="AN414" s="167">
        <f t="shared" si="329"/>
        <v>96060</v>
      </c>
      <c r="AO414" s="167">
        <f t="shared" si="329"/>
        <v>0</v>
      </c>
      <c r="AP414" s="167">
        <f t="shared" si="329"/>
        <v>96060</v>
      </c>
      <c r="AQ414" s="167">
        <f t="shared" si="329"/>
        <v>0</v>
      </c>
      <c r="AR414" s="167">
        <f t="shared" si="329"/>
        <v>96060</v>
      </c>
      <c r="AS414" s="167">
        <f t="shared" si="329"/>
        <v>0</v>
      </c>
      <c r="AT414" s="167">
        <f t="shared" si="329"/>
        <v>96060</v>
      </c>
      <c r="AU414" s="167">
        <f t="shared" si="329"/>
        <v>0</v>
      </c>
      <c r="AV414" s="167">
        <f t="shared" si="329"/>
        <v>96060</v>
      </c>
      <c r="AW414" s="168"/>
    </row>
    <row r="415" spans="1:49" ht="31.5" outlineLevel="5" x14ac:dyDescent="0.2">
      <c r="A415" s="165" t="s">
        <v>35</v>
      </c>
      <c r="B415" s="165" t="s">
        <v>273</v>
      </c>
      <c r="C415" s="165" t="s">
        <v>275</v>
      </c>
      <c r="D415" s="165"/>
      <c r="E415" s="166" t="s">
        <v>276</v>
      </c>
      <c r="F415" s="167">
        <f t="shared" si="327"/>
        <v>106730.5</v>
      </c>
      <c r="G415" s="167">
        <f t="shared" si="327"/>
        <v>0</v>
      </c>
      <c r="H415" s="167">
        <f t="shared" si="327"/>
        <v>106730.5</v>
      </c>
      <c r="I415" s="167">
        <f t="shared" si="327"/>
        <v>0</v>
      </c>
      <c r="J415" s="167">
        <f t="shared" si="327"/>
        <v>0</v>
      </c>
      <c r="K415" s="167">
        <f t="shared" si="327"/>
        <v>7000</v>
      </c>
      <c r="L415" s="167">
        <f t="shared" si="327"/>
        <v>113730.5</v>
      </c>
      <c r="M415" s="167">
        <f t="shared" si="327"/>
        <v>610.09100000000001</v>
      </c>
      <c r="N415" s="167">
        <f t="shared" si="327"/>
        <v>114340.591</v>
      </c>
      <c r="O415" s="167">
        <f t="shared" si="327"/>
        <v>0</v>
      </c>
      <c r="P415" s="167">
        <f t="shared" si="327"/>
        <v>0</v>
      </c>
      <c r="Q415" s="167">
        <f t="shared" si="327"/>
        <v>114340.591</v>
      </c>
      <c r="R415" s="167">
        <f t="shared" si="327"/>
        <v>5313.0133999999998</v>
      </c>
      <c r="S415" s="167">
        <f t="shared" si="327"/>
        <v>119653.6044</v>
      </c>
      <c r="T415" s="167">
        <f t="shared" si="327"/>
        <v>0</v>
      </c>
      <c r="U415" s="167">
        <f t="shared" si="327"/>
        <v>0</v>
      </c>
      <c r="V415" s="167">
        <f t="shared" si="328"/>
        <v>-83.5</v>
      </c>
      <c r="W415" s="167">
        <f t="shared" si="328"/>
        <v>881.10085000000004</v>
      </c>
      <c r="X415" s="167">
        <f t="shared" si="328"/>
        <v>120451.20525</v>
      </c>
      <c r="Y415" s="167">
        <f t="shared" si="328"/>
        <v>96060</v>
      </c>
      <c r="Z415" s="167">
        <f t="shared" si="328"/>
        <v>0</v>
      </c>
      <c r="AA415" s="167">
        <f t="shared" si="328"/>
        <v>96060</v>
      </c>
      <c r="AB415" s="167">
        <f t="shared" si="328"/>
        <v>0</v>
      </c>
      <c r="AC415" s="167">
        <f t="shared" si="328"/>
        <v>96060</v>
      </c>
      <c r="AD415" s="167">
        <f t="shared" si="328"/>
        <v>0</v>
      </c>
      <c r="AE415" s="167">
        <f t="shared" si="328"/>
        <v>96060</v>
      </c>
      <c r="AF415" s="167">
        <f t="shared" si="328"/>
        <v>0</v>
      </c>
      <c r="AG415" s="167">
        <f t="shared" si="328"/>
        <v>96060</v>
      </c>
      <c r="AH415" s="167">
        <f t="shared" si="328"/>
        <v>0</v>
      </c>
      <c r="AI415" s="167">
        <f t="shared" si="328"/>
        <v>96060</v>
      </c>
      <c r="AJ415" s="167">
        <f t="shared" si="328"/>
        <v>0</v>
      </c>
      <c r="AK415" s="167">
        <f t="shared" si="328"/>
        <v>96060</v>
      </c>
      <c r="AL415" s="167">
        <f t="shared" si="329"/>
        <v>96060</v>
      </c>
      <c r="AM415" s="167">
        <f t="shared" si="329"/>
        <v>0</v>
      </c>
      <c r="AN415" s="167">
        <f t="shared" si="329"/>
        <v>96060</v>
      </c>
      <c r="AO415" s="167">
        <f t="shared" si="329"/>
        <v>0</v>
      </c>
      <c r="AP415" s="167">
        <f t="shared" si="329"/>
        <v>96060</v>
      </c>
      <c r="AQ415" s="167">
        <f t="shared" si="329"/>
        <v>0</v>
      </c>
      <c r="AR415" s="167">
        <f t="shared" si="329"/>
        <v>96060</v>
      </c>
      <c r="AS415" s="167">
        <f t="shared" si="329"/>
        <v>0</v>
      </c>
      <c r="AT415" s="167">
        <f t="shared" si="329"/>
        <v>96060</v>
      </c>
      <c r="AU415" s="167">
        <f t="shared" si="329"/>
        <v>0</v>
      </c>
      <c r="AV415" s="167">
        <f t="shared" si="329"/>
        <v>96060</v>
      </c>
      <c r="AW415" s="168"/>
    </row>
    <row r="416" spans="1:49" ht="31.5" outlineLevel="7" x14ac:dyDescent="0.2">
      <c r="A416" s="170" t="s">
        <v>35</v>
      </c>
      <c r="B416" s="170" t="s">
        <v>273</v>
      </c>
      <c r="C416" s="170" t="s">
        <v>275</v>
      </c>
      <c r="D416" s="170" t="s">
        <v>92</v>
      </c>
      <c r="E416" s="171" t="s">
        <v>93</v>
      </c>
      <c r="F416" s="172">
        <v>106730.5</v>
      </c>
      <c r="G416" s="172"/>
      <c r="H416" s="172">
        <f>SUM(F416:G416)</f>
        <v>106730.5</v>
      </c>
      <c r="I416" s="172"/>
      <c r="J416" s="172"/>
      <c r="K416" s="172">
        <v>7000</v>
      </c>
      <c r="L416" s="172">
        <f>SUM(H416:K416)</f>
        <v>113730.5</v>
      </c>
      <c r="M416" s="172">
        <f>304+306.091</f>
        <v>610.09100000000001</v>
      </c>
      <c r="N416" s="172">
        <f>SUM(L416:M416)</f>
        <v>114340.591</v>
      </c>
      <c r="O416" s="172"/>
      <c r="P416" s="172"/>
      <c r="Q416" s="172">
        <f>SUM(N416:P416)</f>
        <v>114340.591</v>
      </c>
      <c r="R416" s="172">
        <v>5313.0133999999998</v>
      </c>
      <c r="S416" s="172">
        <f>SUM(Q416:R416)</f>
        <v>119653.6044</v>
      </c>
      <c r="T416" s="172"/>
      <c r="U416" s="172"/>
      <c r="V416" s="172">
        <v>-83.5</v>
      </c>
      <c r="W416" s="172">
        <v>881.10085000000004</v>
      </c>
      <c r="X416" s="172">
        <f>SUM(S416:W416)</f>
        <v>120451.20525</v>
      </c>
      <c r="Y416" s="172">
        <v>96060</v>
      </c>
      <c r="Z416" s="172"/>
      <c r="AA416" s="172">
        <f>SUM(Y416:Z416)</f>
        <v>96060</v>
      </c>
      <c r="AB416" s="172"/>
      <c r="AC416" s="172">
        <f>SUM(AA416:AB416)</f>
        <v>96060</v>
      </c>
      <c r="AD416" s="172"/>
      <c r="AE416" s="172">
        <f>SUM(AC416:AD416)</f>
        <v>96060</v>
      </c>
      <c r="AF416" s="172"/>
      <c r="AG416" s="172">
        <f>SUM(AE416:AF416)</f>
        <v>96060</v>
      </c>
      <c r="AH416" s="172"/>
      <c r="AI416" s="172">
        <f>SUM(AG416:AH416)</f>
        <v>96060</v>
      </c>
      <c r="AJ416" s="172"/>
      <c r="AK416" s="172">
        <f>SUM(AI416:AJ416)</f>
        <v>96060</v>
      </c>
      <c r="AL416" s="172">
        <v>96060</v>
      </c>
      <c r="AM416" s="172"/>
      <c r="AN416" s="172">
        <f>SUM(AL416:AM416)</f>
        <v>96060</v>
      </c>
      <c r="AO416" s="172"/>
      <c r="AP416" s="172">
        <f>SUM(AN416:AO416)</f>
        <v>96060</v>
      </c>
      <c r="AQ416" s="172"/>
      <c r="AR416" s="172">
        <f>SUM(AP416:AQ416)</f>
        <v>96060</v>
      </c>
      <c r="AS416" s="172"/>
      <c r="AT416" s="172">
        <f>SUM(AR416:AS416)</f>
        <v>96060</v>
      </c>
      <c r="AU416" s="172"/>
      <c r="AV416" s="172">
        <f>SUM(AT416:AU416)</f>
        <v>96060</v>
      </c>
      <c r="AW416" s="168"/>
    </row>
    <row r="417" spans="1:49" ht="31.5" hidden="1" outlineLevel="2" x14ac:dyDescent="0.2">
      <c r="A417" s="165" t="s">
        <v>35</v>
      </c>
      <c r="B417" s="165" t="s">
        <v>273</v>
      </c>
      <c r="C417" s="165" t="s">
        <v>42</v>
      </c>
      <c r="D417" s="165"/>
      <c r="E417" s="166" t="s">
        <v>43</v>
      </c>
      <c r="F417" s="167">
        <f t="shared" ref="F417:U420" si="330">F418</f>
        <v>485</v>
      </c>
      <c r="G417" s="167">
        <f t="shared" si="330"/>
        <v>0</v>
      </c>
      <c r="H417" s="167">
        <f t="shared" si="330"/>
        <v>485</v>
      </c>
      <c r="I417" s="167">
        <f t="shared" si="330"/>
        <v>-2.3359999999999999E-2</v>
      </c>
      <c r="J417" s="167">
        <f t="shared" si="330"/>
        <v>0</v>
      </c>
      <c r="K417" s="167">
        <f t="shared" si="330"/>
        <v>0</v>
      </c>
      <c r="L417" s="167">
        <f t="shared" si="330"/>
        <v>484.97663999999997</v>
      </c>
      <c r="M417" s="167">
        <f t="shared" si="330"/>
        <v>0</v>
      </c>
      <c r="N417" s="167">
        <f t="shared" si="330"/>
        <v>484.97663999999997</v>
      </c>
      <c r="O417" s="167">
        <f t="shared" si="330"/>
        <v>-2.3359999999999999E-2</v>
      </c>
      <c r="P417" s="167">
        <f t="shared" si="330"/>
        <v>0</v>
      </c>
      <c r="Q417" s="167">
        <f t="shared" si="330"/>
        <v>484.95327999999995</v>
      </c>
      <c r="R417" s="167">
        <f t="shared" si="330"/>
        <v>0</v>
      </c>
      <c r="S417" s="167">
        <f t="shared" si="330"/>
        <v>484.95327999999995</v>
      </c>
      <c r="T417" s="167">
        <f t="shared" si="330"/>
        <v>0</v>
      </c>
      <c r="U417" s="167">
        <f t="shared" si="330"/>
        <v>0</v>
      </c>
      <c r="V417" s="167">
        <f t="shared" ref="V417:AK420" si="331">V418</f>
        <v>0</v>
      </c>
      <c r="W417" s="167">
        <f t="shared" si="331"/>
        <v>0</v>
      </c>
      <c r="X417" s="167">
        <f t="shared" si="331"/>
        <v>484.95327999999995</v>
      </c>
      <c r="Y417" s="167">
        <f t="shared" si="331"/>
        <v>551</v>
      </c>
      <c r="Z417" s="167">
        <f t="shared" si="331"/>
        <v>0</v>
      </c>
      <c r="AA417" s="167">
        <f t="shared" si="331"/>
        <v>551</v>
      </c>
      <c r="AB417" s="167">
        <f t="shared" si="331"/>
        <v>-1.7840000000000002E-2</v>
      </c>
      <c r="AC417" s="167">
        <f t="shared" si="331"/>
        <v>550.98216000000002</v>
      </c>
      <c r="AD417" s="167">
        <f t="shared" si="331"/>
        <v>0</v>
      </c>
      <c r="AE417" s="167">
        <f t="shared" si="331"/>
        <v>550.98216000000002</v>
      </c>
      <c r="AF417" s="167">
        <f t="shared" si="331"/>
        <v>-2.3359999999999999E-2</v>
      </c>
      <c r="AG417" s="167">
        <f t="shared" si="331"/>
        <v>550.9588</v>
      </c>
      <c r="AH417" s="167">
        <f t="shared" si="331"/>
        <v>-2.3359999999999999E-2</v>
      </c>
      <c r="AI417" s="167">
        <f t="shared" si="331"/>
        <v>550.93543999999997</v>
      </c>
      <c r="AJ417" s="167">
        <f t="shared" si="331"/>
        <v>-2.3359999999999999E-2</v>
      </c>
      <c r="AK417" s="167">
        <f t="shared" si="331"/>
        <v>550.91207999999995</v>
      </c>
      <c r="AL417" s="167">
        <f t="shared" ref="AL417:AV420" si="332">AL418</f>
        <v>591</v>
      </c>
      <c r="AM417" s="167">
        <f t="shared" si="332"/>
        <v>0</v>
      </c>
      <c r="AN417" s="167">
        <f t="shared" si="332"/>
        <v>591</v>
      </c>
      <c r="AO417" s="167">
        <f t="shared" si="332"/>
        <v>-2.1839999999999998E-2</v>
      </c>
      <c r="AP417" s="167">
        <f t="shared" si="332"/>
        <v>590.97816</v>
      </c>
      <c r="AQ417" s="167">
        <f t="shared" si="332"/>
        <v>-2.3359999999999999E-2</v>
      </c>
      <c r="AR417" s="167">
        <f t="shared" si="332"/>
        <v>590.95479999999998</v>
      </c>
      <c r="AS417" s="167">
        <f t="shared" si="332"/>
        <v>-2.3359999999999999E-2</v>
      </c>
      <c r="AT417" s="167">
        <f t="shared" si="332"/>
        <v>590.93143999999995</v>
      </c>
      <c r="AU417" s="167">
        <f t="shared" si="332"/>
        <v>-2.3359999999999999E-2</v>
      </c>
      <c r="AV417" s="167">
        <f t="shared" si="332"/>
        <v>590.90807999999993</v>
      </c>
      <c r="AW417" s="168"/>
    </row>
    <row r="418" spans="1:49" ht="47.25" hidden="1" outlineLevel="3" x14ac:dyDescent="0.2">
      <c r="A418" s="165" t="s">
        <v>35</v>
      </c>
      <c r="B418" s="165" t="s">
        <v>273</v>
      </c>
      <c r="C418" s="165" t="s">
        <v>44</v>
      </c>
      <c r="D418" s="165"/>
      <c r="E418" s="166" t="s">
        <v>45</v>
      </c>
      <c r="F418" s="167">
        <f t="shared" si="330"/>
        <v>485</v>
      </c>
      <c r="G418" s="167">
        <f t="shared" si="330"/>
        <v>0</v>
      </c>
      <c r="H418" s="167">
        <f t="shared" si="330"/>
        <v>485</v>
      </c>
      <c r="I418" s="167">
        <f t="shared" si="330"/>
        <v>-2.3359999999999999E-2</v>
      </c>
      <c r="J418" s="167">
        <f t="shared" si="330"/>
        <v>0</v>
      </c>
      <c r="K418" s="167">
        <f t="shared" si="330"/>
        <v>0</v>
      </c>
      <c r="L418" s="167">
        <f t="shared" si="330"/>
        <v>484.97663999999997</v>
      </c>
      <c r="M418" s="167">
        <f t="shared" si="330"/>
        <v>0</v>
      </c>
      <c r="N418" s="167">
        <f t="shared" si="330"/>
        <v>484.97663999999997</v>
      </c>
      <c r="O418" s="167">
        <f t="shared" si="330"/>
        <v>-2.3359999999999999E-2</v>
      </c>
      <c r="P418" s="167">
        <f t="shared" si="330"/>
        <v>0</v>
      </c>
      <c r="Q418" s="167">
        <f t="shared" si="330"/>
        <v>484.95327999999995</v>
      </c>
      <c r="R418" s="167">
        <f t="shared" si="330"/>
        <v>0</v>
      </c>
      <c r="S418" s="167">
        <f t="shared" si="330"/>
        <v>484.95327999999995</v>
      </c>
      <c r="T418" s="167">
        <f t="shared" si="330"/>
        <v>0</v>
      </c>
      <c r="U418" s="167">
        <f t="shared" si="330"/>
        <v>0</v>
      </c>
      <c r="V418" s="167">
        <f t="shared" si="331"/>
        <v>0</v>
      </c>
      <c r="W418" s="167">
        <f t="shared" si="331"/>
        <v>0</v>
      </c>
      <c r="X418" s="167">
        <f t="shared" si="331"/>
        <v>484.95327999999995</v>
      </c>
      <c r="Y418" s="167">
        <f t="shared" si="331"/>
        <v>551</v>
      </c>
      <c r="Z418" s="167">
        <f t="shared" si="331"/>
        <v>0</v>
      </c>
      <c r="AA418" s="167">
        <f t="shared" si="331"/>
        <v>551</v>
      </c>
      <c r="AB418" s="167">
        <f t="shared" si="331"/>
        <v>-1.7840000000000002E-2</v>
      </c>
      <c r="AC418" s="167">
        <f t="shared" si="331"/>
        <v>550.98216000000002</v>
      </c>
      <c r="AD418" s="167">
        <f t="shared" si="331"/>
        <v>0</v>
      </c>
      <c r="AE418" s="167">
        <f t="shared" si="331"/>
        <v>550.98216000000002</v>
      </c>
      <c r="AF418" s="167">
        <f t="shared" si="331"/>
        <v>-2.3359999999999999E-2</v>
      </c>
      <c r="AG418" s="167">
        <f t="shared" si="331"/>
        <v>550.9588</v>
      </c>
      <c r="AH418" s="167">
        <f t="shared" si="331"/>
        <v>-2.3359999999999999E-2</v>
      </c>
      <c r="AI418" s="167">
        <f t="shared" si="331"/>
        <v>550.93543999999997</v>
      </c>
      <c r="AJ418" s="167">
        <f t="shared" si="331"/>
        <v>-2.3359999999999999E-2</v>
      </c>
      <c r="AK418" s="167">
        <f t="shared" si="331"/>
        <v>550.91207999999995</v>
      </c>
      <c r="AL418" s="167">
        <f t="shared" si="332"/>
        <v>591</v>
      </c>
      <c r="AM418" s="167">
        <f t="shared" si="332"/>
        <v>0</v>
      </c>
      <c r="AN418" s="167">
        <f t="shared" si="332"/>
        <v>591</v>
      </c>
      <c r="AO418" s="167">
        <f t="shared" si="332"/>
        <v>-2.1839999999999998E-2</v>
      </c>
      <c r="AP418" s="167">
        <f t="shared" si="332"/>
        <v>590.97816</v>
      </c>
      <c r="AQ418" s="167">
        <f t="shared" si="332"/>
        <v>-2.3359999999999999E-2</v>
      </c>
      <c r="AR418" s="167">
        <f t="shared" si="332"/>
        <v>590.95479999999998</v>
      </c>
      <c r="AS418" s="167">
        <f t="shared" si="332"/>
        <v>-2.3359999999999999E-2</v>
      </c>
      <c r="AT418" s="167">
        <f t="shared" si="332"/>
        <v>590.93143999999995</v>
      </c>
      <c r="AU418" s="167">
        <f t="shared" si="332"/>
        <v>-2.3359999999999999E-2</v>
      </c>
      <c r="AV418" s="167">
        <f t="shared" si="332"/>
        <v>590.90807999999993</v>
      </c>
      <c r="AW418" s="168"/>
    </row>
    <row r="419" spans="1:49" ht="31.5" hidden="1" outlineLevel="4" x14ac:dyDescent="0.2">
      <c r="A419" s="165" t="s">
        <v>35</v>
      </c>
      <c r="B419" s="165" t="s">
        <v>273</v>
      </c>
      <c r="C419" s="165" t="s">
        <v>46</v>
      </c>
      <c r="D419" s="165"/>
      <c r="E419" s="166" t="s">
        <v>47</v>
      </c>
      <c r="F419" s="167">
        <f t="shared" si="330"/>
        <v>485</v>
      </c>
      <c r="G419" s="167">
        <f t="shared" si="330"/>
        <v>0</v>
      </c>
      <c r="H419" s="167">
        <f t="shared" si="330"/>
        <v>485</v>
      </c>
      <c r="I419" s="167">
        <f t="shared" si="330"/>
        <v>-2.3359999999999999E-2</v>
      </c>
      <c r="J419" s="167">
        <f t="shared" si="330"/>
        <v>0</v>
      </c>
      <c r="K419" s="167">
        <f t="shared" si="330"/>
        <v>0</v>
      </c>
      <c r="L419" s="167">
        <f t="shared" si="330"/>
        <v>484.97663999999997</v>
      </c>
      <c r="M419" s="167">
        <f t="shared" si="330"/>
        <v>0</v>
      </c>
      <c r="N419" s="167">
        <f t="shared" si="330"/>
        <v>484.97663999999997</v>
      </c>
      <c r="O419" s="167">
        <f t="shared" si="330"/>
        <v>-2.3359999999999999E-2</v>
      </c>
      <c r="P419" s="167">
        <f t="shared" si="330"/>
        <v>0</v>
      </c>
      <c r="Q419" s="167">
        <f t="shared" si="330"/>
        <v>484.95327999999995</v>
      </c>
      <c r="R419" s="167">
        <f t="shared" si="330"/>
        <v>0</v>
      </c>
      <c r="S419" s="167">
        <f t="shared" si="330"/>
        <v>484.95327999999995</v>
      </c>
      <c r="T419" s="167">
        <f t="shared" si="330"/>
        <v>0</v>
      </c>
      <c r="U419" s="167">
        <f t="shared" si="330"/>
        <v>0</v>
      </c>
      <c r="V419" s="167">
        <f t="shared" si="331"/>
        <v>0</v>
      </c>
      <c r="W419" s="167">
        <f t="shared" si="331"/>
        <v>0</v>
      </c>
      <c r="X419" s="167">
        <f t="shared" si="331"/>
        <v>484.95327999999995</v>
      </c>
      <c r="Y419" s="167">
        <f t="shared" si="331"/>
        <v>551</v>
      </c>
      <c r="Z419" s="167">
        <f t="shared" si="331"/>
        <v>0</v>
      </c>
      <c r="AA419" s="167">
        <f t="shared" si="331"/>
        <v>551</v>
      </c>
      <c r="AB419" s="167">
        <f t="shared" si="331"/>
        <v>-1.7840000000000002E-2</v>
      </c>
      <c r="AC419" s="167">
        <f t="shared" si="331"/>
        <v>550.98216000000002</v>
      </c>
      <c r="AD419" s="167">
        <f t="shared" si="331"/>
        <v>0</v>
      </c>
      <c r="AE419" s="167">
        <f t="shared" si="331"/>
        <v>550.98216000000002</v>
      </c>
      <c r="AF419" s="167">
        <f t="shared" si="331"/>
        <v>-2.3359999999999999E-2</v>
      </c>
      <c r="AG419" s="167">
        <f t="shared" si="331"/>
        <v>550.9588</v>
      </c>
      <c r="AH419" s="167">
        <f t="shared" si="331"/>
        <v>-2.3359999999999999E-2</v>
      </c>
      <c r="AI419" s="167">
        <f t="shared" si="331"/>
        <v>550.93543999999997</v>
      </c>
      <c r="AJ419" s="167">
        <f t="shared" si="331"/>
        <v>-2.3359999999999999E-2</v>
      </c>
      <c r="AK419" s="167">
        <f t="shared" si="331"/>
        <v>550.91207999999995</v>
      </c>
      <c r="AL419" s="167">
        <f t="shared" si="332"/>
        <v>591</v>
      </c>
      <c r="AM419" s="167">
        <f t="shared" si="332"/>
        <v>0</v>
      </c>
      <c r="AN419" s="167">
        <f t="shared" si="332"/>
        <v>591</v>
      </c>
      <c r="AO419" s="167">
        <f t="shared" si="332"/>
        <v>-2.1839999999999998E-2</v>
      </c>
      <c r="AP419" s="167">
        <f t="shared" si="332"/>
        <v>590.97816</v>
      </c>
      <c r="AQ419" s="167">
        <f t="shared" si="332"/>
        <v>-2.3359999999999999E-2</v>
      </c>
      <c r="AR419" s="167">
        <f t="shared" si="332"/>
        <v>590.95479999999998</v>
      </c>
      <c r="AS419" s="167">
        <f t="shared" si="332"/>
        <v>-2.3359999999999999E-2</v>
      </c>
      <c r="AT419" s="167">
        <f t="shared" si="332"/>
        <v>590.93143999999995</v>
      </c>
      <c r="AU419" s="167">
        <f t="shared" si="332"/>
        <v>-2.3359999999999999E-2</v>
      </c>
      <c r="AV419" s="167">
        <f t="shared" si="332"/>
        <v>590.90807999999993</v>
      </c>
      <c r="AW419" s="168"/>
    </row>
    <row r="420" spans="1:49" ht="47.25" hidden="1" outlineLevel="5" x14ac:dyDescent="0.2">
      <c r="A420" s="165" t="s">
        <v>35</v>
      </c>
      <c r="B420" s="165" t="s">
        <v>273</v>
      </c>
      <c r="C420" s="165" t="s">
        <v>240</v>
      </c>
      <c r="D420" s="165"/>
      <c r="E420" s="166" t="s">
        <v>241</v>
      </c>
      <c r="F420" s="167">
        <f t="shared" si="330"/>
        <v>485</v>
      </c>
      <c r="G420" s="167">
        <f t="shared" si="330"/>
        <v>0</v>
      </c>
      <c r="H420" s="167">
        <f t="shared" si="330"/>
        <v>485</v>
      </c>
      <c r="I420" s="167">
        <f t="shared" si="330"/>
        <v>-2.3359999999999999E-2</v>
      </c>
      <c r="J420" s="167">
        <f t="shared" si="330"/>
        <v>0</v>
      </c>
      <c r="K420" s="167">
        <f t="shared" si="330"/>
        <v>0</v>
      </c>
      <c r="L420" s="167">
        <f t="shared" si="330"/>
        <v>484.97663999999997</v>
      </c>
      <c r="M420" s="167">
        <f t="shared" si="330"/>
        <v>0</v>
      </c>
      <c r="N420" s="167">
        <f t="shared" si="330"/>
        <v>484.97663999999997</v>
      </c>
      <c r="O420" s="167">
        <f t="shared" si="330"/>
        <v>-2.3359999999999999E-2</v>
      </c>
      <c r="P420" s="167">
        <f t="shared" si="330"/>
        <v>0</v>
      </c>
      <c r="Q420" s="167">
        <f t="shared" si="330"/>
        <v>484.95327999999995</v>
      </c>
      <c r="R420" s="167">
        <f t="shared" si="330"/>
        <v>0</v>
      </c>
      <c r="S420" s="167">
        <f t="shared" si="330"/>
        <v>484.95327999999995</v>
      </c>
      <c r="T420" s="167">
        <f t="shared" si="330"/>
        <v>0</v>
      </c>
      <c r="U420" s="167">
        <f t="shared" si="330"/>
        <v>0</v>
      </c>
      <c r="V420" s="167">
        <f t="shared" si="331"/>
        <v>0</v>
      </c>
      <c r="W420" s="167">
        <f t="shared" si="331"/>
        <v>0</v>
      </c>
      <c r="X420" s="167">
        <f t="shared" si="331"/>
        <v>484.95327999999995</v>
      </c>
      <c r="Y420" s="167">
        <f t="shared" si="331"/>
        <v>551</v>
      </c>
      <c r="Z420" s="167">
        <f t="shared" si="331"/>
        <v>0</v>
      </c>
      <c r="AA420" s="167">
        <f t="shared" si="331"/>
        <v>551</v>
      </c>
      <c r="AB420" s="167">
        <f t="shared" si="331"/>
        <v>-1.7840000000000002E-2</v>
      </c>
      <c r="AC420" s="167">
        <f t="shared" si="331"/>
        <v>550.98216000000002</v>
      </c>
      <c r="AD420" s="167">
        <f t="shared" si="331"/>
        <v>0</v>
      </c>
      <c r="AE420" s="167">
        <f t="shared" si="331"/>
        <v>550.98216000000002</v>
      </c>
      <c r="AF420" s="167">
        <f t="shared" si="331"/>
        <v>-2.3359999999999999E-2</v>
      </c>
      <c r="AG420" s="167">
        <f t="shared" si="331"/>
        <v>550.9588</v>
      </c>
      <c r="AH420" s="167">
        <f t="shared" si="331"/>
        <v>-2.3359999999999999E-2</v>
      </c>
      <c r="AI420" s="167">
        <f t="shared" si="331"/>
        <v>550.93543999999997</v>
      </c>
      <c r="AJ420" s="167">
        <f t="shared" si="331"/>
        <v>-2.3359999999999999E-2</v>
      </c>
      <c r="AK420" s="167">
        <f t="shared" si="331"/>
        <v>550.91207999999995</v>
      </c>
      <c r="AL420" s="167">
        <f t="shared" si="332"/>
        <v>591</v>
      </c>
      <c r="AM420" s="167">
        <f t="shared" si="332"/>
        <v>0</v>
      </c>
      <c r="AN420" s="167">
        <f t="shared" si="332"/>
        <v>591</v>
      </c>
      <c r="AO420" s="167">
        <f t="shared" si="332"/>
        <v>-2.1839999999999998E-2</v>
      </c>
      <c r="AP420" s="167">
        <f t="shared" si="332"/>
        <v>590.97816</v>
      </c>
      <c r="AQ420" s="167">
        <f t="shared" si="332"/>
        <v>-2.3359999999999999E-2</v>
      </c>
      <c r="AR420" s="167">
        <f t="shared" si="332"/>
        <v>590.95479999999998</v>
      </c>
      <c r="AS420" s="167">
        <f t="shared" si="332"/>
        <v>-2.3359999999999999E-2</v>
      </c>
      <c r="AT420" s="167">
        <f t="shared" si="332"/>
        <v>590.93143999999995</v>
      </c>
      <c r="AU420" s="167">
        <f t="shared" si="332"/>
        <v>-2.3359999999999999E-2</v>
      </c>
      <c r="AV420" s="167">
        <f t="shared" si="332"/>
        <v>590.90807999999993</v>
      </c>
      <c r="AW420" s="168"/>
    </row>
    <row r="421" spans="1:49" ht="31.5" hidden="1" outlineLevel="7" x14ac:dyDescent="0.2">
      <c r="A421" s="170" t="s">
        <v>35</v>
      </c>
      <c r="B421" s="170" t="s">
        <v>273</v>
      </c>
      <c r="C421" s="170" t="s">
        <v>240</v>
      </c>
      <c r="D421" s="170" t="s">
        <v>11</v>
      </c>
      <c r="E421" s="171" t="s">
        <v>12</v>
      </c>
      <c r="F421" s="172">
        <v>485</v>
      </c>
      <c r="G421" s="172"/>
      <c r="H421" s="172">
        <f>SUM(F421:G421)</f>
        <v>485</v>
      </c>
      <c r="I421" s="172">
        <v>-2.3359999999999999E-2</v>
      </c>
      <c r="J421" s="172"/>
      <c r="K421" s="172"/>
      <c r="L421" s="172">
        <f>SUM(H421:K421)</f>
        <v>484.97663999999997</v>
      </c>
      <c r="M421" s="172"/>
      <c r="N421" s="172">
        <f>SUM(L421:M421)</f>
        <v>484.97663999999997</v>
      </c>
      <c r="O421" s="172">
        <v>-2.3359999999999999E-2</v>
      </c>
      <c r="P421" s="172"/>
      <c r="Q421" s="172">
        <f>SUM(N421:P421)</f>
        <v>484.95327999999995</v>
      </c>
      <c r="R421" s="172"/>
      <c r="S421" s="172">
        <f>SUM(Q421:R421)</f>
        <v>484.95327999999995</v>
      </c>
      <c r="T421" s="172"/>
      <c r="U421" s="198"/>
      <c r="V421" s="182"/>
      <c r="W421" s="198"/>
      <c r="X421" s="172">
        <f>SUM(S421:W421)</f>
        <v>484.95327999999995</v>
      </c>
      <c r="Y421" s="172">
        <v>551</v>
      </c>
      <c r="Z421" s="172"/>
      <c r="AA421" s="172">
        <f>SUM(Y421:Z421)</f>
        <v>551</v>
      </c>
      <c r="AB421" s="172">
        <v>-1.7840000000000002E-2</v>
      </c>
      <c r="AC421" s="172">
        <f>SUM(AA421:AB421)</f>
        <v>550.98216000000002</v>
      </c>
      <c r="AD421" s="172"/>
      <c r="AE421" s="172">
        <f>SUM(AC421:AD421)</f>
        <v>550.98216000000002</v>
      </c>
      <c r="AF421" s="172">
        <v>-2.3359999999999999E-2</v>
      </c>
      <c r="AG421" s="172">
        <f>SUM(AE421:AF421)</f>
        <v>550.9588</v>
      </c>
      <c r="AH421" s="172">
        <v>-2.3359999999999999E-2</v>
      </c>
      <c r="AI421" s="172">
        <f>SUM(AG421:AH421)</f>
        <v>550.93543999999997</v>
      </c>
      <c r="AJ421" s="172">
        <v>-2.3359999999999999E-2</v>
      </c>
      <c r="AK421" s="172">
        <f>SUM(AI421:AJ421)</f>
        <v>550.91207999999995</v>
      </c>
      <c r="AL421" s="172">
        <v>591</v>
      </c>
      <c r="AM421" s="172"/>
      <c r="AN421" s="172">
        <f>SUM(AL421:AM421)</f>
        <v>591</v>
      </c>
      <c r="AO421" s="172">
        <f>-0.02184</f>
        <v>-2.1839999999999998E-2</v>
      </c>
      <c r="AP421" s="172">
        <f>SUM(AN421:AO421)</f>
        <v>590.97816</v>
      </c>
      <c r="AQ421" s="172">
        <v>-2.3359999999999999E-2</v>
      </c>
      <c r="AR421" s="172">
        <f>SUM(AP421:AQ421)</f>
        <v>590.95479999999998</v>
      </c>
      <c r="AS421" s="172">
        <v>-2.3359999999999999E-2</v>
      </c>
      <c r="AT421" s="172">
        <f>SUM(AR421:AS421)</f>
        <v>590.93143999999995</v>
      </c>
      <c r="AU421" s="172">
        <v>-2.3359999999999999E-2</v>
      </c>
      <c r="AV421" s="172">
        <f>SUM(AT421:AU421)</f>
        <v>590.90807999999993</v>
      </c>
      <c r="AW421" s="168"/>
    </row>
    <row r="422" spans="1:49" ht="15.75" hidden="1" outlineLevel="7" x14ac:dyDescent="0.2">
      <c r="A422" s="165" t="s">
        <v>35</v>
      </c>
      <c r="B422" s="165" t="s">
        <v>561</v>
      </c>
      <c r="C422" s="170"/>
      <c r="D422" s="170"/>
      <c r="E422" s="8" t="s">
        <v>544</v>
      </c>
      <c r="F422" s="167">
        <f t="shared" ref="F422:U424" si="333">F423</f>
        <v>350.2</v>
      </c>
      <c r="G422" s="167">
        <f t="shared" si="333"/>
        <v>0</v>
      </c>
      <c r="H422" s="167">
        <f t="shared" si="333"/>
        <v>350.2</v>
      </c>
      <c r="I422" s="167">
        <f t="shared" si="333"/>
        <v>0</v>
      </c>
      <c r="J422" s="167">
        <f t="shared" si="333"/>
        <v>0</v>
      </c>
      <c r="K422" s="167">
        <f t="shared" si="333"/>
        <v>0</v>
      </c>
      <c r="L422" s="167">
        <f t="shared" si="333"/>
        <v>350.2</v>
      </c>
      <c r="M422" s="167">
        <f t="shared" si="333"/>
        <v>0</v>
      </c>
      <c r="N422" s="167">
        <f t="shared" si="333"/>
        <v>350.2</v>
      </c>
      <c r="O422" s="167">
        <f t="shared" si="333"/>
        <v>0</v>
      </c>
      <c r="P422" s="167">
        <f t="shared" si="333"/>
        <v>0</v>
      </c>
      <c r="Q422" s="167">
        <f t="shared" si="333"/>
        <v>350.2</v>
      </c>
      <c r="R422" s="167">
        <f t="shared" si="333"/>
        <v>-35</v>
      </c>
      <c r="S422" s="167">
        <f t="shared" si="333"/>
        <v>315.2</v>
      </c>
      <c r="T422" s="167">
        <f t="shared" si="333"/>
        <v>0</v>
      </c>
      <c r="U422" s="167">
        <f t="shared" si="333"/>
        <v>0</v>
      </c>
      <c r="V422" s="167">
        <f t="shared" ref="V422:AK424" si="334">V423</f>
        <v>0</v>
      </c>
      <c r="W422" s="167">
        <f t="shared" si="334"/>
        <v>0</v>
      </c>
      <c r="X422" s="167">
        <f t="shared" si="334"/>
        <v>315.2</v>
      </c>
      <c r="Y422" s="167">
        <f t="shared" si="334"/>
        <v>150.19999999999999</v>
      </c>
      <c r="Z422" s="167">
        <f t="shared" si="334"/>
        <v>0</v>
      </c>
      <c r="AA422" s="167">
        <f t="shared" si="334"/>
        <v>150.19999999999999</v>
      </c>
      <c r="AB422" s="167">
        <f t="shared" si="334"/>
        <v>0</v>
      </c>
      <c r="AC422" s="167">
        <f t="shared" si="334"/>
        <v>150.19999999999999</v>
      </c>
      <c r="AD422" s="167">
        <f t="shared" si="334"/>
        <v>0</v>
      </c>
      <c r="AE422" s="167">
        <f t="shared" si="334"/>
        <v>150.19999999999999</v>
      </c>
      <c r="AF422" s="167">
        <f t="shared" si="334"/>
        <v>0</v>
      </c>
      <c r="AG422" s="167">
        <f t="shared" si="334"/>
        <v>150.19999999999999</v>
      </c>
      <c r="AH422" s="167">
        <f t="shared" si="334"/>
        <v>0</v>
      </c>
      <c r="AI422" s="167">
        <f t="shared" si="334"/>
        <v>150.19999999999999</v>
      </c>
      <c r="AJ422" s="167">
        <f t="shared" si="334"/>
        <v>0</v>
      </c>
      <c r="AK422" s="167">
        <f t="shared" si="334"/>
        <v>150.19999999999999</v>
      </c>
      <c r="AL422" s="167">
        <f t="shared" ref="AL422:AV424" si="335">AL423</f>
        <v>150.19999999999999</v>
      </c>
      <c r="AM422" s="167">
        <f t="shared" si="335"/>
        <v>0</v>
      </c>
      <c r="AN422" s="167">
        <f t="shared" si="335"/>
        <v>150.19999999999999</v>
      </c>
      <c r="AO422" s="167">
        <f t="shared" si="335"/>
        <v>0</v>
      </c>
      <c r="AP422" s="167">
        <f t="shared" si="335"/>
        <v>150.19999999999999</v>
      </c>
      <c r="AQ422" s="167">
        <f t="shared" si="335"/>
        <v>0</v>
      </c>
      <c r="AR422" s="167">
        <f t="shared" si="335"/>
        <v>150.19999999999999</v>
      </c>
      <c r="AS422" s="167">
        <f t="shared" si="335"/>
        <v>0</v>
      </c>
      <c r="AT422" s="167">
        <f t="shared" si="335"/>
        <v>150.19999999999999</v>
      </c>
      <c r="AU422" s="167">
        <f t="shared" si="335"/>
        <v>0</v>
      </c>
      <c r="AV422" s="167">
        <f t="shared" si="335"/>
        <v>150.19999999999999</v>
      </c>
      <c r="AW422" s="168"/>
    </row>
    <row r="423" spans="1:49" ht="24.75" hidden="1" customHeight="1" outlineLevel="1" x14ac:dyDescent="0.2">
      <c r="A423" s="165" t="s">
        <v>35</v>
      </c>
      <c r="B423" s="165" t="s">
        <v>277</v>
      </c>
      <c r="C423" s="165"/>
      <c r="D423" s="165"/>
      <c r="E423" s="166" t="s">
        <v>278</v>
      </c>
      <c r="F423" s="167">
        <f t="shared" si="333"/>
        <v>350.2</v>
      </c>
      <c r="G423" s="167">
        <f t="shared" si="333"/>
        <v>0</v>
      </c>
      <c r="H423" s="167">
        <f t="shared" si="333"/>
        <v>350.2</v>
      </c>
      <c r="I423" s="167">
        <f t="shared" si="333"/>
        <v>0</v>
      </c>
      <c r="J423" s="167">
        <f t="shared" si="333"/>
        <v>0</v>
      </c>
      <c r="K423" s="167">
        <f t="shared" si="333"/>
        <v>0</v>
      </c>
      <c r="L423" s="167">
        <f t="shared" si="333"/>
        <v>350.2</v>
      </c>
      <c r="M423" s="167">
        <f t="shared" si="333"/>
        <v>0</v>
      </c>
      <c r="N423" s="167">
        <f t="shared" si="333"/>
        <v>350.2</v>
      </c>
      <c r="O423" s="167">
        <f t="shared" si="333"/>
        <v>0</v>
      </c>
      <c r="P423" s="167">
        <f t="shared" si="333"/>
        <v>0</v>
      </c>
      <c r="Q423" s="167">
        <f t="shared" si="333"/>
        <v>350.2</v>
      </c>
      <c r="R423" s="167">
        <f t="shared" si="333"/>
        <v>-35</v>
      </c>
      <c r="S423" s="167">
        <f t="shared" si="333"/>
        <v>315.2</v>
      </c>
      <c r="T423" s="167">
        <f t="shared" si="333"/>
        <v>0</v>
      </c>
      <c r="U423" s="167">
        <f t="shared" si="333"/>
        <v>0</v>
      </c>
      <c r="V423" s="167">
        <f t="shared" si="334"/>
        <v>0</v>
      </c>
      <c r="W423" s="167">
        <f t="shared" si="334"/>
        <v>0</v>
      </c>
      <c r="X423" s="167">
        <f t="shared" si="334"/>
        <v>315.2</v>
      </c>
      <c r="Y423" s="167">
        <f t="shared" si="334"/>
        <v>150.19999999999999</v>
      </c>
      <c r="Z423" s="167">
        <f t="shared" si="334"/>
        <v>0</v>
      </c>
      <c r="AA423" s="167">
        <f t="shared" si="334"/>
        <v>150.19999999999999</v>
      </c>
      <c r="AB423" s="167">
        <f t="shared" si="334"/>
        <v>0</v>
      </c>
      <c r="AC423" s="167">
        <f t="shared" si="334"/>
        <v>150.19999999999999</v>
      </c>
      <c r="AD423" s="167">
        <f t="shared" si="334"/>
        <v>0</v>
      </c>
      <c r="AE423" s="167">
        <f t="shared" si="334"/>
        <v>150.19999999999999</v>
      </c>
      <c r="AF423" s="167">
        <f t="shared" si="334"/>
        <v>0</v>
      </c>
      <c r="AG423" s="167">
        <f t="shared" si="334"/>
        <v>150.19999999999999</v>
      </c>
      <c r="AH423" s="167">
        <f t="shared" si="334"/>
        <v>0</v>
      </c>
      <c r="AI423" s="167">
        <f t="shared" si="334"/>
        <v>150.19999999999999</v>
      </c>
      <c r="AJ423" s="167">
        <f t="shared" si="334"/>
        <v>0</v>
      </c>
      <c r="AK423" s="167">
        <f t="shared" si="334"/>
        <v>150.19999999999999</v>
      </c>
      <c r="AL423" s="167">
        <f t="shared" si="335"/>
        <v>150.19999999999999</v>
      </c>
      <c r="AM423" s="167">
        <f t="shared" si="335"/>
        <v>0</v>
      </c>
      <c r="AN423" s="167">
        <f t="shared" si="335"/>
        <v>150.19999999999999</v>
      </c>
      <c r="AO423" s="167">
        <f t="shared" si="335"/>
        <v>0</v>
      </c>
      <c r="AP423" s="167">
        <f t="shared" si="335"/>
        <v>150.19999999999999</v>
      </c>
      <c r="AQ423" s="167">
        <f t="shared" si="335"/>
        <v>0</v>
      </c>
      <c r="AR423" s="167">
        <f t="shared" si="335"/>
        <v>150.19999999999999</v>
      </c>
      <c r="AS423" s="167">
        <f t="shared" si="335"/>
        <v>0</v>
      </c>
      <c r="AT423" s="167">
        <f t="shared" si="335"/>
        <v>150.19999999999999</v>
      </c>
      <c r="AU423" s="167">
        <f t="shared" si="335"/>
        <v>0</v>
      </c>
      <c r="AV423" s="167">
        <f t="shared" si="335"/>
        <v>150.19999999999999</v>
      </c>
      <c r="AW423" s="168"/>
    </row>
    <row r="424" spans="1:49" ht="47.25" hidden="1" outlineLevel="2" x14ac:dyDescent="0.2">
      <c r="A424" s="165" t="s">
        <v>35</v>
      </c>
      <c r="B424" s="165" t="s">
        <v>277</v>
      </c>
      <c r="C424" s="165" t="s">
        <v>76</v>
      </c>
      <c r="D424" s="165"/>
      <c r="E424" s="166" t="s">
        <v>77</v>
      </c>
      <c r="F424" s="167">
        <f t="shared" si="333"/>
        <v>350.2</v>
      </c>
      <c r="G424" s="167">
        <f t="shared" si="333"/>
        <v>0</v>
      </c>
      <c r="H424" s="167">
        <f t="shared" si="333"/>
        <v>350.2</v>
      </c>
      <c r="I424" s="167">
        <f t="shared" si="333"/>
        <v>0</v>
      </c>
      <c r="J424" s="167">
        <f t="shared" si="333"/>
        <v>0</v>
      </c>
      <c r="K424" s="167">
        <f t="shared" si="333"/>
        <v>0</v>
      </c>
      <c r="L424" s="167">
        <f t="shared" si="333"/>
        <v>350.2</v>
      </c>
      <c r="M424" s="167">
        <f t="shared" si="333"/>
        <v>0</v>
      </c>
      <c r="N424" s="167">
        <f t="shared" si="333"/>
        <v>350.2</v>
      </c>
      <c r="O424" s="167">
        <f t="shared" si="333"/>
        <v>0</v>
      </c>
      <c r="P424" s="167">
        <f t="shared" si="333"/>
        <v>0</v>
      </c>
      <c r="Q424" s="167">
        <f t="shared" si="333"/>
        <v>350.2</v>
      </c>
      <c r="R424" s="167">
        <f t="shared" si="333"/>
        <v>-35</v>
      </c>
      <c r="S424" s="167">
        <f t="shared" si="333"/>
        <v>315.2</v>
      </c>
      <c r="T424" s="167">
        <f t="shared" si="333"/>
        <v>0</v>
      </c>
      <c r="U424" s="167">
        <f t="shared" si="333"/>
        <v>0</v>
      </c>
      <c r="V424" s="167">
        <f t="shared" si="334"/>
        <v>0</v>
      </c>
      <c r="W424" s="167">
        <f t="shared" si="334"/>
        <v>0</v>
      </c>
      <c r="X424" s="167">
        <f t="shared" si="334"/>
        <v>315.2</v>
      </c>
      <c r="Y424" s="167">
        <f t="shared" si="334"/>
        <v>150.19999999999999</v>
      </c>
      <c r="Z424" s="167">
        <f t="shared" si="334"/>
        <v>0</v>
      </c>
      <c r="AA424" s="167">
        <f t="shared" si="334"/>
        <v>150.19999999999999</v>
      </c>
      <c r="AB424" s="167">
        <f t="shared" si="334"/>
        <v>0</v>
      </c>
      <c r="AC424" s="167">
        <f t="shared" si="334"/>
        <v>150.19999999999999</v>
      </c>
      <c r="AD424" s="167">
        <f t="shared" si="334"/>
        <v>0</v>
      </c>
      <c r="AE424" s="167">
        <f t="shared" si="334"/>
        <v>150.19999999999999</v>
      </c>
      <c r="AF424" s="167">
        <f t="shared" si="334"/>
        <v>0</v>
      </c>
      <c r="AG424" s="167">
        <f t="shared" si="334"/>
        <v>150.19999999999999</v>
      </c>
      <c r="AH424" s="167">
        <f t="shared" si="334"/>
        <v>0</v>
      </c>
      <c r="AI424" s="167">
        <f t="shared" si="334"/>
        <v>150.19999999999999</v>
      </c>
      <c r="AJ424" s="167">
        <f t="shared" si="334"/>
        <v>0</v>
      </c>
      <c r="AK424" s="167">
        <f t="shared" si="334"/>
        <v>150.19999999999999</v>
      </c>
      <c r="AL424" s="167">
        <f t="shared" si="335"/>
        <v>150.19999999999999</v>
      </c>
      <c r="AM424" s="167">
        <f t="shared" si="335"/>
        <v>0</v>
      </c>
      <c r="AN424" s="167">
        <f t="shared" si="335"/>
        <v>150.19999999999999</v>
      </c>
      <c r="AO424" s="167">
        <f t="shared" si="335"/>
        <v>0</v>
      </c>
      <c r="AP424" s="167">
        <f t="shared" si="335"/>
        <v>150.19999999999999</v>
      </c>
      <c r="AQ424" s="167">
        <f t="shared" si="335"/>
        <v>0</v>
      </c>
      <c r="AR424" s="167">
        <f t="shared" si="335"/>
        <v>150.19999999999999</v>
      </c>
      <c r="AS424" s="167">
        <f t="shared" si="335"/>
        <v>0</v>
      </c>
      <c r="AT424" s="167">
        <f t="shared" si="335"/>
        <v>150.19999999999999</v>
      </c>
      <c r="AU424" s="167">
        <f t="shared" si="335"/>
        <v>0</v>
      </c>
      <c r="AV424" s="167">
        <f t="shared" si="335"/>
        <v>150.19999999999999</v>
      </c>
      <c r="AW424" s="168"/>
    </row>
    <row r="425" spans="1:49" ht="31.5" hidden="1" outlineLevel="3" x14ac:dyDescent="0.2">
      <c r="A425" s="165" t="s">
        <v>35</v>
      </c>
      <c r="B425" s="165" t="s">
        <v>277</v>
      </c>
      <c r="C425" s="165" t="s">
        <v>180</v>
      </c>
      <c r="D425" s="165"/>
      <c r="E425" s="166" t="s">
        <v>181</v>
      </c>
      <c r="F425" s="167">
        <f t="shared" ref="F425:AV425" si="336">F426+F431</f>
        <v>350.2</v>
      </c>
      <c r="G425" s="167">
        <f t="shared" si="336"/>
        <v>0</v>
      </c>
      <c r="H425" s="167">
        <f t="shared" si="336"/>
        <v>350.2</v>
      </c>
      <c r="I425" s="167">
        <f t="shared" si="336"/>
        <v>0</v>
      </c>
      <c r="J425" s="167">
        <f t="shared" si="336"/>
        <v>0</v>
      </c>
      <c r="K425" s="167">
        <f t="shared" si="336"/>
        <v>0</v>
      </c>
      <c r="L425" s="167">
        <f t="shared" si="336"/>
        <v>350.2</v>
      </c>
      <c r="M425" s="167">
        <f t="shared" si="336"/>
        <v>0</v>
      </c>
      <c r="N425" s="167">
        <f t="shared" si="336"/>
        <v>350.2</v>
      </c>
      <c r="O425" s="167">
        <f t="shared" si="336"/>
        <v>0</v>
      </c>
      <c r="P425" s="167">
        <f t="shared" si="336"/>
        <v>0</v>
      </c>
      <c r="Q425" s="167">
        <f t="shared" si="336"/>
        <v>350.2</v>
      </c>
      <c r="R425" s="167">
        <f t="shared" si="336"/>
        <v>-35</v>
      </c>
      <c r="S425" s="167">
        <f t="shared" si="336"/>
        <v>315.2</v>
      </c>
      <c r="T425" s="167">
        <f t="shared" si="336"/>
        <v>0</v>
      </c>
      <c r="U425" s="167">
        <f t="shared" si="336"/>
        <v>0</v>
      </c>
      <c r="V425" s="167">
        <f t="shared" si="336"/>
        <v>0</v>
      </c>
      <c r="W425" s="167">
        <f t="shared" si="336"/>
        <v>0</v>
      </c>
      <c r="X425" s="167">
        <f t="shared" si="336"/>
        <v>315.2</v>
      </c>
      <c r="Y425" s="167">
        <f t="shared" si="336"/>
        <v>150.19999999999999</v>
      </c>
      <c r="Z425" s="167">
        <f t="shared" si="336"/>
        <v>0</v>
      </c>
      <c r="AA425" s="167">
        <f t="shared" si="336"/>
        <v>150.19999999999999</v>
      </c>
      <c r="AB425" s="167">
        <f t="shared" si="336"/>
        <v>0</v>
      </c>
      <c r="AC425" s="167">
        <f t="shared" si="336"/>
        <v>150.19999999999999</v>
      </c>
      <c r="AD425" s="167">
        <f t="shared" si="336"/>
        <v>0</v>
      </c>
      <c r="AE425" s="167">
        <f t="shared" si="336"/>
        <v>150.19999999999999</v>
      </c>
      <c r="AF425" s="167">
        <f t="shared" si="336"/>
        <v>0</v>
      </c>
      <c r="AG425" s="167">
        <f t="shared" si="336"/>
        <v>150.19999999999999</v>
      </c>
      <c r="AH425" s="167">
        <f t="shared" si="336"/>
        <v>0</v>
      </c>
      <c r="AI425" s="167">
        <f t="shared" si="336"/>
        <v>150.19999999999999</v>
      </c>
      <c r="AJ425" s="167">
        <f t="shared" si="336"/>
        <v>0</v>
      </c>
      <c r="AK425" s="167">
        <f t="shared" si="336"/>
        <v>150.19999999999999</v>
      </c>
      <c r="AL425" s="167">
        <f t="shared" si="336"/>
        <v>150.19999999999999</v>
      </c>
      <c r="AM425" s="167">
        <f t="shared" si="336"/>
        <v>0</v>
      </c>
      <c r="AN425" s="167">
        <f t="shared" si="336"/>
        <v>150.19999999999999</v>
      </c>
      <c r="AO425" s="167">
        <f t="shared" si="336"/>
        <v>0</v>
      </c>
      <c r="AP425" s="167">
        <f t="shared" si="336"/>
        <v>150.19999999999999</v>
      </c>
      <c r="AQ425" s="167">
        <f t="shared" si="336"/>
        <v>0</v>
      </c>
      <c r="AR425" s="167">
        <f t="shared" si="336"/>
        <v>150.19999999999999</v>
      </c>
      <c r="AS425" s="167">
        <f t="shared" si="336"/>
        <v>0</v>
      </c>
      <c r="AT425" s="167">
        <f t="shared" si="336"/>
        <v>150.19999999999999</v>
      </c>
      <c r="AU425" s="167">
        <f t="shared" si="336"/>
        <v>0</v>
      </c>
      <c r="AV425" s="167">
        <f t="shared" si="336"/>
        <v>150.19999999999999</v>
      </c>
      <c r="AW425" s="168"/>
    </row>
    <row r="426" spans="1:49" ht="15.75" hidden="1" outlineLevel="4" x14ac:dyDescent="0.2">
      <c r="A426" s="165" t="s">
        <v>35</v>
      </c>
      <c r="B426" s="165" t="s">
        <v>277</v>
      </c>
      <c r="C426" s="165" t="s">
        <v>182</v>
      </c>
      <c r="D426" s="165"/>
      <c r="E426" s="166" t="s">
        <v>183</v>
      </c>
      <c r="F426" s="167">
        <f t="shared" ref="F426:AV426" si="337">F427+F429</f>
        <v>295.2</v>
      </c>
      <c r="G426" s="167">
        <f t="shared" si="337"/>
        <v>0</v>
      </c>
      <c r="H426" s="167">
        <f t="shared" si="337"/>
        <v>295.2</v>
      </c>
      <c r="I426" s="167">
        <f t="shared" si="337"/>
        <v>0</v>
      </c>
      <c r="J426" s="167">
        <f t="shared" si="337"/>
        <v>0</v>
      </c>
      <c r="K426" s="167">
        <f t="shared" si="337"/>
        <v>0</v>
      </c>
      <c r="L426" s="167">
        <f t="shared" si="337"/>
        <v>295.2</v>
      </c>
      <c r="M426" s="167">
        <f t="shared" si="337"/>
        <v>0</v>
      </c>
      <c r="N426" s="167">
        <f t="shared" si="337"/>
        <v>295.2</v>
      </c>
      <c r="O426" s="167">
        <f t="shared" si="337"/>
        <v>0</v>
      </c>
      <c r="P426" s="167">
        <f t="shared" si="337"/>
        <v>0</v>
      </c>
      <c r="Q426" s="167">
        <f t="shared" si="337"/>
        <v>295.2</v>
      </c>
      <c r="R426" s="167">
        <f t="shared" si="337"/>
        <v>0</v>
      </c>
      <c r="S426" s="167">
        <f t="shared" si="337"/>
        <v>295.2</v>
      </c>
      <c r="T426" s="167">
        <f t="shared" si="337"/>
        <v>0</v>
      </c>
      <c r="U426" s="167">
        <f t="shared" si="337"/>
        <v>0</v>
      </c>
      <c r="V426" s="167">
        <f t="shared" si="337"/>
        <v>0</v>
      </c>
      <c r="W426" s="167">
        <f t="shared" si="337"/>
        <v>0</v>
      </c>
      <c r="X426" s="167">
        <f t="shared" si="337"/>
        <v>295.2</v>
      </c>
      <c r="Y426" s="167">
        <f t="shared" si="337"/>
        <v>95.2</v>
      </c>
      <c r="Z426" s="167">
        <f t="shared" si="337"/>
        <v>0</v>
      </c>
      <c r="AA426" s="167">
        <f t="shared" si="337"/>
        <v>95.2</v>
      </c>
      <c r="AB426" s="167">
        <f t="shared" si="337"/>
        <v>0</v>
      </c>
      <c r="AC426" s="167">
        <f t="shared" si="337"/>
        <v>95.2</v>
      </c>
      <c r="AD426" s="167">
        <f t="shared" si="337"/>
        <v>0</v>
      </c>
      <c r="AE426" s="167">
        <f t="shared" si="337"/>
        <v>95.2</v>
      </c>
      <c r="AF426" s="167">
        <f t="shared" si="337"/>
        <v>0</v>
      </c>
      <c r="AG426" s="167">
        <f t="shared" si="337"/>
        <v>95.2</v>
      </c>
      <c r="AH426" s="167">
        <f t="shared" si="337"/>
        <v>0</v>
      </c>
      <c r="AI426" s="167">
        <f t="shared" si="337"/>
        <v>95.2</v>
      </c>
      <c r="AJ426" s="167">
        <f t="shared" si="337"/>
        <v>0</v>
      </c>
      <c r="AK426" s="167">
        <f t="shared" si="337"/>
        <v>95.2</v>
      </c>
      <c r="AL426" s="167">
        <f t="shared" si="337"/>
        <v>95.2</v>
      </c>
      <c r="AM426" s="167">
        <f t="shared" si="337"/>
        <v>0</v>
      </c>
      <c r="AN426" s="167">
        <f t="shared" si="337"/>
        <v>95.2</v>
      </c>
      <c r="AO426" s="167">
        <f t="shared" si="337"/>
        <v>0</v>
      </c>
      <c r="AP426" s="167">
        <f t="shared" si="337"/>
        <v>95.2</v>
      </c>
      <c r="AQ426" s="167">
        <f t="shared" si="337"/>
        <v>0</v>
      </c>
      <c r="AR426" s="167">
        <f t="shared" si="337"/>
        <v>95.2</v>
      </c>
      <c r="AS426" s="167">
        <f t="shared" si="337"/>
        <v>0</v>
      </c>
      <c r="AT426" s="167">
        <f t="shared" si="337"/>
        <v>95.2</v>
      </c>
      <c r="AU426" s="167">
        <f t="shared" si="337"/>
        <v>0</v>
      </c>
      <c r="AV426" s="167">
        <f t="shared" si="337"/>
        <v>95.2</v>
      </c>
      <c r="AW426" s="168"/>
    </row>
    <row r="427" spans="1:49" ht="31.5" hidden="1" outlineLevel="5" x14ac:dyDescent="0.2">
      <c r="A427" s="165" t="s">
        <v>35</v>
      </c>
      <c r="B427" s="165" t="s">
        <v>277</v>
      </c>
      <c r="C427" s="165" t="s">
        <v>279</v>
      </c>
      <c r="D427" s="165"/>
      <c r="E427" s="166" t="s">
        <v>280</v>
      </c>
      <c r="F427" s="167">
        <f t="shared" ref="F427:AV427" si="338">F428</f>
        <v>95.2</v>
      </c>
      <c r="G427" s="167">
        <f t="shared" si="338"/>
        <v>0</v>
      </c>
      <c r="H427" s="167">
        <f t="shared" si="338"/>
        <v>95.2</v>
      </c>
      <c r="I427" s="167">
        <f t="shared" si="338"/>
        <v>0</v>
      </c>
      <c r="J427" s="167">
        <f t="shared" si="338"/>
        <v>0</v>
      </c>
      <c r="K427" s="167">
        <f t="shared" si="338"/>
        <v>0</v>
      </c>
      <c r="L427" s="167">
        <f t="shared" si="338"/>
        <v>95.2</v>
      </c>
      <c r="M427" s="167">
        <f t="shared" si="338"/>
        <v>0</v>
      </c>
      <c r="N427" s="167">
        <f t="shared" si="338"/>
        <v>95.2</v>
      </c>
      <c r="O427" s="167">
        <f t="shared" si="338"/>
        <v>0</v>
      </c>
      <c r="P427" s="167">
        <f t="shared" si="338"/>
        <v>0</v>
      </c>
      <c r="Q427" s="167">
        <f t="shared" si="338"/>
        <v>95.2</v>
      </c>
      <c r="R427" s="167">
        <f t="shared" si="338"/>
        <v>0</v>
      </c>
      <c r="S427" s="167">
        <f t="shared" si="338"/>
        <v>95.2</v>
      </c>
      <c r="T427" s="167">
        <f t="shared" si="338"/>
        <v>0</v>
      </c>
      <c r="U427" s="167">
        <f t="shared" si="338"/>
        <v>0</v>
      </c>
      <c r="V427" s="167">
        <f t="shared" si="338"/>
        <v>0</v>
      </c>
      <c r="W427" s="167">
        <f t="shared" si="338"/>
        <v>0</v>
      </c>
      <c r="X427" s="167">
        <f t="shared" si="338"/>
        <v>95.2</v>
      </c>
      <c r="Y427" s="167">
        <f t="shared" si="338"/>
        <v>95.2</v>
      </c>
      <c r="Z427" s="167">
        <f t="shared" si="338"/>
        <v>0</v>
      </c>
      <c r="AA427" s="167">
        <f t="shared" si="338"/>
        <v>95.2</v>
      </c>
      <c r="AB427" s="167">
        <f t="shared" si="338"/>
        <v>0</v>
      </c>
      <c r="AC427" s="167">
        <f t="shared" si="338"/>
        <v>95.2</v>
      </c>
      <c r="AD427" s="167">
        <f t="shared" si="338"/>
        <v>0</v>
      </c>
      <c r="AE427" s="167">
        <f t="shared" si="338"/>
        <v>95.2</v>
      </c>
      <c r="AF427" s="167">
        <f t="shared" si="338"/>
        <v>0</v>
      </c>
      <c r="AG427" s="167">
        <f t="shared" si="338"/>
        <v>95.2</v>
      </c>
      <c r="AH427" s="167">
        <f t="shared" si="338"/>
        <v>0</v>
      </c>
      <c r="AI427" s="167">
        <f t="shared" si="338"/>
        <v>95.2</v>
      </c>
      <c r="AJ427" s="167">
        <f t="shared" si="338"/>
        <v>0</v>
      </c>
      <c r="AK427" s="167">
        <f t="shared" si="338"/>
        <v>95.2</v>
      </c>
      <c r="AL427" s="167">
        <f t="shared" si="338"/>
        <v>95.2</v>
      </c>
      <c r="AM427" s="167">
        <f t="shared" si="338"/>
        <v>0</v>
      </c>
      <c r="AN427" s="167">
        <f t="shared" si="338"/>
        <v>95.2</v>
      </c>
      <c r="AO427" s="167">
        <f t="shared" si="338"/>
        <v>0</v>
      </c>
      <c r="AP427" s="167">
        <f t="shared" si="338"/>
        <v>95.2</v>
      </c>
      <c r="AQ427" s="167">
        <f t="shared" si="338"/>
        <v>0</v>
      </c>
      <c r="AR427" s="167">
        <f t="shared" si="338"/>
        <v>95.2</v>
      </c>
      <c r="AS427" s="167">
        <f t="shared" si="338"/>
        <v>0</v>
      </c>
      <c r="AT427" s="167">
        <f t="shared" si="338"/>
        <v>95.2</v>
      </c>
      <c r="AU427" s="167">
        <f t="shared" si="338"/>
        <v>0</v>
      </c>
      <c r="AV427" s="167">
        <f t="shared" si="338"/>
        <v>95.2</v>
      </c>
      <c r="AW427" s="168"/>
    </row>
    <row r="428" spans="1:49" ht="31.5" hidden="1" outlineLevel="7" x14ac:dyDescent="0.2">
      <c r="A428" s="170" t="s">
        <v>35</v>
      </c>
      <c r="B428" s="170" t="s">
        <v>277</v>
      </c>
      <c r="C428" s="170" t="s">
        <v>279</v>
      </c>
      <c r="D428" s="170" t="s">
        <v>11</v>
      </c>
      <c r="E428" s="171" t="s">
        <v>12</v>
      </c>
      <c r="F428" s="172">
        <v>95.2</v>
      </c>
      <c r="G428" s="172"/>
      <c r="H428" s="172">
        <f>SUM(F428:G428)</f>
        <v>95.2</v>
      </c>
      <c r="I428" s="172"/>
      <c r="J428" s="172"/>
      <c r="K428" s="172"/>
      <c r="L428" s="172">
        <f>SUM(H428:K428)</f>
        <v>95.2</v>
      </c>
      <c r="M428" s="172"/>
      <c r="N428" s="172">
        <f>SUM(L428:M428)</f>
        <v>95.2</v>
      </c>
      <c r="O428" s="172"/>
      <c r="P428" s="172"/>
      <c r="Q428" s="172">
        <f>SUM(N428:P428)</f>
        <v>95.2</v>
      </c>
      <c r="R428" s="172"/>
      <c r="S428" s="172">
        <f>SUM(Q428:R428)</f>
        <v>95.2</v>
      </c>
      <c r="T428" s="172"/>
      <c r="U428" s="172"/>
      <c r="V428" s="172"/>
      <c r="W428" s="172"/>
      <c r="X428" s="172">
        <f>SUM(S428:W428)</f>
        <v>95.2</v>
      </c>
      <c r="Y428" s="172">
        <v>95.2</v>
      </c>
      <c r="Z428" s="172"/>
      <c r="AA428" s="172">
        <f>SUM(Y428:Z428)</f>
        <v>95.2</v>
      </c>
      <c r="AB428" s="172"/>
      <c r="AC428" s="172">
        <f>SUM(AA428:AB428)</f>
        <v>95.2</v>
      </c>
      <c r="AD428" s="172"/>
      <c r="AE428" s="172">
        <f>SUM(AC428:AD428)</f>
        <v>95.2</v>
      </c>
      <c r="AF428" s="172"/>
      <c r="AG428" s="172">
        <f>SUM(AE428:AF428)</f>
        <v>95.2</v>
      </c>
      <c r="AH428" s="172"/>
      <c r="AI428" s="172">
        <f>SUM(AG428:AH428)</f>
        <v>95.2</v>
      </c>
      <c r="AJ428" s="172"/>
      <c r="AK428" s="172">
        <f>SUM(AI428:AJ428)</f>
        <v>95.2</v>
      </c>
      <c r="AL428" s="172">
        <v>95.2</v>
      </c>
      <c r="AM428" s="172"/>
      <c r="AN428" s="172">
        <f>SUM(AL428:AM428)</f>
        <v>95.2</v>
      </c>
      <c r="AO428" s="172"/>
      <c r="AP428" s="172">
        <f>SUM(AN428:AO428)</f>
        <v>95.2</v>
      </c>
      <c r="AQ428" s="172"/>
      <c r="AR428" s="172">
        <f>SUM(AP428:AQ428)</f>
        <v>95.2</v>
      </c>
      <c r="AS428" s="172"/>
      <c r="AT428" s="172">
        <f>SUM(AR428:AS428)</f>
        <v>95.2</v>
      </c>
      <c r="AU428" s="172"/>
      <c r="AV428" s="172">
        <f>SUM(AT428:AU428)</f>
        <v>95.2</v>
      </c>
      <c r="AW428" s="168"/>
    </row>
    <row r="429" spans="1:49" ht="15.75" hidden="1" outlineLevel="5" x14ac:dyDescent="0.2">
      <c r="A429" s="165" t="s">
        <v>35</v>
      </c>
      <c r="B429" s="165" t="s">
        <v>277</v>
      </c>
      <c r="C429" s="165" t="s">
        <v>281</v>
      </c>
      <c r="D429" s="165"/>
      <c r="E429" s="166" t="s">
        <v>282</v>
      </c>
      <c r="F429" s="167">
        <f t="shared" ref="F429:Z429" si="339">F430</f>
        <v>200</v>
      </c>
      <c r="G429" s="167">
        <f t="shared" si="339"/>
        <v>0</v>
      </c>
      <c r="H429" s="167">
        <f t="shared" si="339"/>
        <v>200</v>
      </c>
      <c r="I429" s="167">
        <f t="shared" si="339"/>
        <v>0</v>
      </c>
      <c r="J429" s="167">
        <f t="shared" si="339"/>
        <v>0</v>
      </c>
      <c r="K429" s="167">
        <f t="shared" si="339"/>
        <v>0</v>
      </c>
      <c r="L429" s="167">
        <f t="shared" si="339"/>
        <v>200</v>
      </c>
      <c r="M429" s="167">
        <f t="shared" si="339"/>
        <v>0</v>
      </c>
      <c r="N429" s="167">
        <f t="shared" si="339"/>
        <v>200</v>
      </c>
      <c r="O429" s="167">
        <f t="shared" si="339"/>
        <v>0</v>
      </c>
      <c r="P429" s="167">
        <f t="shared" si="339"/>
        <v>0</v>
      </c>
      <c r="Q429" s="167">
        <f t="shared" si="339"/>
        <v>200</v>
      </c>
      <c r="R429" s="167">
        <f t="shared" si="339"/>
        <v>0</v>
      </c>
      <c r="S429" s="167">
        <f t="shared" si="339"/>
        <v>200</v>
      </c>
      <c r="T429" s="167">
        <f t="shared" si="339"/>
        <v>0</v>
      </c>
      <c r="U429" s="167">
        <f t="shared" si="339"/>
        <v>0</v>
      </c>
      <c r="V429" s="167">
        <f t="shared" si="339"/>
        <v>0</v>
      </c>
      <c r="W429" s="167">
        <f t="shared" si="339"/>
        <v>0</v>
      </c>
      <c r="X429" s="167">
        <f t="shared" si="339"/>
        <v>200</v>
      </c>
      <c r="Y429" s="167">
        <f t="shared" si="339"/>
        <v>0</v>
      </c>
      <c r="Z429" s="167">
        <f t="shared" si="339"/>
        <v>0</v>
      </c>
      <c r="AA429" s="167"/>
      <c r="AB429" s="167">
        <f t="shared" ref="AB429:AM429" si="340">AB430</f>
        <v>0</v>
      </c>
      <c r="AC429" s="167">
        <f t="shared" si="340"/>
        <v>0</v>
      </c>
      <c r="AD429" s="167">
        <f t="shared" si="340"/>
        <v>0</v>
      </c>
      <c r="AE429" s="167">
        <f t="shared" si="340"/>
        <v>0</v>
      </c>
      <c r="AF429" s="167">
        <f t="shared" si="340"/>
        <v>0</v>
      </c>
      <c r="AG429" s="167">
        <f t="shared" si="340"/>
        <v>0</v>
      </c>
      <c r="AH429" s="167">
        <f t="shared" si="340"/>
        <v>0</v>
      </c>
      <c r="AI429" s="167">
        <f t="shared" si="340"/>
        <v>0</v>
      </c>
      <c r="AJ429" s="167">
        <f t="shared" si="340"/>
        <v>0</v>
      </c>
      <c r="AK429" s="167">
        <f t="shared" si="340"/>
        <v>0</v>
      </c>
      <c r="AL429" s="167">
        <f t="shared" si="340"/>
        <v>0</v>
      </c>
      <c r="AM429" s="167">
        <f t="shared" si="340"/>
        <v>0</v>
      </c>
      <c r="AN429" s="167"/>
      <c r="AO429" s="167">
        <f t="shared" ref="AO429:AV429" si="341">AO430</f>
        <v>0</v>
      </c>
      <c r="AP429" s="167">
        <f t="shared" si="341"/>
        <v>0</v>
      </c>
      <c r="AQ429" s="167">
        <f t="shared" si="341"/>
        <v>0</v>
      </c>
      <c r="AR429" s="167">
        <f t="shared" si="341"/>
        <v>0</v>
      </c>
      <c r="AS429" s="167">
        <f t="shared" si="341"/>
        <v>0</v>
      </c>
      <c r="AT429" s="167">
        <f t="shared" si="341"/>
        <v>0</v>
      </c>
      <c r="AU429" s="167">
        <f t="shared" si="341"/>
        <v>0</v>
      </c>
      <c r="AV429" s="167">
        <f t="shared" si="341"/>
        <v>0</v>
      </c>
      <c r="AW429" s="168"/>
    </row>
    <row r="430" spans="1:49" ht="31.5" hidden="1" outlineLevel="7" x14ac:dyDescent="0.2">
      <c r="A430" s="170" t="s">
        <v>35</v>
      </c>
      <c r="B430" s="170" t="s">
        <v>277</v>
      </c>
      <c r="C430" s="170" t="s">
        <v>281</v>
      </c>
      <c r="D430" s="170" t="s">
        <v>11</v>
      </c>
      <c r="E430" s="171" t="s">
        <v>12</v>
      </c>
      <c r="F430" s="172">
        <v>200</v>
      </c>
      <c r="G430" s="172"/>
      <c r="H430" s="172">
        <f>SUM(F430:G430)</f>
        <v>200</v>
      </c>
      <c r="I430" s="172"/>
      <c r="J430" s="172"/>
      <c r="K430" s="172"/>
      <c r="L430" s="172">
        <f>SUM(H430:K430)</f>
        <v>200</v>
      </c>
      <c r="M430" s="172"/>
      <c r="N430" s="172">
        <f>SUM(L430:M430)</f>
        <v>200</v>
      </c>
      <c r="O430" s="172"/>
      <c r="P430" s="172"/>
      <c r="Q430" s="172">
        <f>SUM(N430:P430)</f>
        <v>200</v>
      </c>
      <c r="R430" s="172"/>
      <c r="S430" s="172">
        <f>SUM(Q430:R430)</f>
        <v>200</v>
      </c>
      <c r="T430" s="172"/>
      <c r="U430" s="172"/>
      <c r="V430" s="172"/>
      <c r="W430" s="172"/>
      <c r="X430" s="172">
        <f>SUM(S430:W430)</f>
        <v>200</v>
      </c>
      <c r="Y430" s="172"/>
      <c r="Z430" s="172"/>
      <c r="AA430" s="172"/>
      <c r="AB430" s="172"/>
      <c r="AC430" s="172">
        <f>SUM(AA430:AB430)</f>
        <v>0</v>
      </c>
      <c r="AD430" s="172"/>
      <c r="AE430" s="172">
        <f>SUM(AC430:AD430)</f>
        <v>0</v>
      </c>
      <c r="AF430" s="172"/>
      <c r="AG430" s="172">
        <f>SUM(AE430:AF430)</f>
        <v>0</v>
      </c>
      <c r="AH430" s="172"/>
      <c r="AI430" s="172">
        <f>SUM(AG430:AH430)</f>
        <v>0</v>
      </c>
      <c r="AJ430" s="172"/>
      <c r="AK430" s="172">
        <f>SUM(AI430:AJ430)</f>
        <v>0</v>
      </c>
      <c r="AL430" s="172"/>
      <c r="AM430" s="172"/>
      <c r="AN430" s="172"/>
      <c r="AO430" s="172"/>
      <c r="AP430" s="172">
        <f>SUM(AN430:AO430)</f>
        <v>0</v>
      </c>
      <c r="AQ430" s="172"/>
      <c r="AR430" s="172">
        <f>SUM(AP430:AQ430)</f>
        <v>0</v>
      </c>
      <c r="AS430" s="172"/>
      <c r="AT430" s="172">
        <f>SUM(AR430:AS430)</f>
        <v>0</v>
      </c>
      <c r="AU430" s="172"/>
      <c r="AV430" s="172">
        <f>SUM(AT430:AU430)</f>
        <v>0</v>
      </c>
      <c r="AW430" s="168"/>
    </row>
    <row r="431" spans="1:49" ht="31.5" hidden="1" outlineLevel="4" x14ac:dyDescent="0.2">
      <c r="A431" s="165" t="s">
        <v>35</v>
      </c>
      <c r="B431" s="165" t="s">
        <v>277</v>
      </c>
      <c r="C431" s="165" t="s">
        <v>283</v>
      </c>
      <c r="D431" s="165"/>
      <c r="E431" s="166" t="s">
        <v>284</v>
      </c>
      <c r="F431" s="167">
        <f t="shared" ref="F431:U432" si="342">F432</f>
        <v>55</v>
      </c>
      <c r="G431" s="167">
        <f t="shared" si="342"/>
        <v>0</v>
      </c>
      <c r="H431" s="167">
        <f t="shared" si="342"/>
        <v>55</v>
      </c>
      <c r="I431" s="167">
        <f t="shared" si="342"/>
        <v>0</v>
      </c>
      <c r="J431" s="167">
        <f t="shared" si="342"/>
        <v>0</v>
      </c>
      <c r="K431" s="167">
        <f t="shared" si="342"/>
        <v>0</v>
      </c>
      <c r="L431" s="167">
        <f t="shared" si="342"/>
        <v>55</v>
      </c>
      <c r="M431" s="167">
        <f t="shared" si="342"/>
        <v>0</v>
      </c>
      <c r="N431" s="167">
        <f t="shared" si="342"/>
        <v>55</v>
      </c>
      <c r="O431" s="167">
        <f t="shared" si="342"/>
        <v>0</v>
      </c>
      <c r="P431" s="167">
        <f t="shared" si="342"/>
        <v>0</v>
      </c>
      <c r="Q431" s="167">
        <f t="shared" si="342"/>
        <v>55</v>
      </c>
      <c r="R431" s="167">
        <f t="shared" si="342"/>
        <v>-35</v>
      </c>
      <c r="S431" s="167">
        <f t="shared" si="342"/>
        <v>20</v>
      </c>
      <c r="T431" s="167">
        <f t="shared" si="342"/>
        <v>0</v>
      </c>
      <c r="U431" s="167">
        <f t="shared" si="342"/>
        <v>0</v>
      </c>
      <c r="V431" s="167">
        <f t="shared" ref="V431:AK432" si="343">V432</f>
        <v>0</v>
      </c>
      <c r="W431" s="167">
        <f t="shared" si="343"/>
        <v>0</v>
      </c>
      <c r="X431" s="167">
        <f t="shared" si="343"/>
        <v>20</v>
      </c>
      <c r="Y431" s="167">
        <f t="shared" si="343"/>
        <v>55</v>
      </c>
      <c r="Z431" s="167">
        <f t="shared" si="343"/>
        <v>0</v>
      </c>
      <c r="AA431" s="167">
        <f t="shared" si="343"/>
        <v>55</v>
      </c>
      <c r="AB431" s="167">
        <f t="shared" si="343"/>
        <v>0</v>
      </c>
      <c r="AC431" s="167">
        <f t="shared" si="343"/>
        <v>55</v>
      </c>
      <c r="AD431" s="167">
        <f t="shared" si="343"/>
        <v>0</v>
      </c>
      <c r="AE431" s="167">
        <f t="shared" si="343"/>
        <v>55</v>
      </c>
      <c r="AF431" s="167">
        <f t="shared" si="343"/>
        <v>0</v>
      </c>
      <c r="AG431" s="167">
        <f t="shared" si="343"/>
        <v>55</v>
      </c>
      <c r="AH431" s="167">
        <f t="shared" si="343"/>
        <v>0</v>
      </c>
      <c r="AI431" s="167">
        <f t="shared" si="343"/>
        <v>55</v>
      </c>
      <c r="AJ431" s="167">
        <f t="shared" si="343"/>
        <v>0</v>
      </c>
      <c r="AK431" s="167">
        <f t="shared" si="343"/>
        <v>55</v>
      </c>
      <c r="AL431" s="167">
        <f t="shared" ref="AL431:AV432" si="344">AL432</f>
        <v>55</v>
      </c>
      <c r="AM431" s="167">
        <f t="shared" si="344"/>
        <v>0</v>
      </c>
      <c r="AN431" s="167">
        <f t="shared" si="344"/>
        <v>55</v>
      </c>
      <c r="AO431" s="167">
        <f t="shared" si="344"/>
        <v>0</v>
      </c>
      <c r="AP431" s="167">
        <f t="shared" si="344"/>
        <v>55</v>
      </c>
      <c r="AQ431" s="167">
        <f t="shared" si="344"/>
        <v>0</v>
      </c>
      <c r="AR431" s="167">
        <f t="shared" si="344"/>
        <v>55</v>
      </c>
      <c r="AS431" s="167">
        <f t="shared" si="344"/>
        <v>0</v>
      </c>
      <c r="AT431" s="167">
        <f t="shared" si="344"/>
        <v>55</v>
      </c>
      <c r="AU431" s="167">
        <f t="shared" si="344"/>
        <v>0</v>
      </c>
      <c r="AV431" s="167">
        <f t="shared" si="344"/>
        <v>55</v>
      </c>
      <c r="AW431" s="168"/>
    </row>
    <row r="432" spans="1:49" ht="15.75" hidden="1" outlineLevel="5" x14ac:dyDescent="0.2">
      <c r="A432" s="165" t="s">
        <v>35</v>
      </c>
      <c r="B432" s="165" t="s">
        <v>277</v>
      </c>
      <c r="C432" s="165" t="s">
        <v>285</v>
      </c>
      <c r="D432" s="165"/>
      <c r="E432" s="166" t="s">
        <v>286</v>
      </c>
      <c r="F432" s="167">
        <f t="shared" si="342"/>
        <v>55</v>
      </c>
      <c r="G432" s="167">
        <f t="shared" si="342"/>
        <v>0</v>
      </c>
      <c r="H432" s="167">
        <f t="shared" si="342"/>
        <v>55</v>
      </c>
      <c r="I432" s="167">
        <f t="shared" si="342"/>
        <v>0</v>
      </c>
      <c r="J432" s="167">
        <f t="shared" si="342"/>
        <v>0</v>
      </c>
      <c r="K432" s="167">
        <f t="shared" si="342"/>
        <v>0</v>
      </c>
      <c r="L432" s="167">
        <f t="shared" si="342"/>
        <v>55</v>
      </c>
      <c r="M432" s="167">
        <f t="shared" si="342"/>
        <v>0</v>
      </c>
      <c r="N432" s="167">
        <f t="shared" si="342"/>
        <v>55</v>
      </c>
      <c r="O432" s="167">
        <f t="shared" si="342"/>
        <v>0</v>
      </c>
      <c r="P432" s="167">
        <f t="shared" si="342"/>
        <v>0</v>
      </c>
      <c r="Q432" s="167">
        <f t="shared" si="342"/>
        <v>55</v>
      </c>
      <c r="R432" s="167">
        <f t="shared" si="342"/>
        <v>-35</v>
      </c>
      <c r="S432" s="167">
        <f t="shared" si="342"/>
        <v>20</v>
      </c>
      <c r="T432" s="167">
        <f t="shared" si="342"/>
        <v>0</v>
      </c>
      <c r="U432" s="167">
        <f t="shared" si="342"/>
        <v>0</v>
      </c>
      <c r="V432" s="167">
        <f t="shared" si="343"/>
        <v>0</v>
      </c>
      <c r="W432" s="167">
        <f t="shared" si="343"/>
        <v>0</v>
      </c>
      <c r="X432" s="167">
        <f t="shared" si="343"/>
        <v>20</v>
      </c>
      <c r="Y432" s="167">
        <f t="shared" si="343"/>
        <v>55</v>
      </c>
      <c r="Z432" s="167">
        <f t="shared" si="343"/>
        <v>0</v>
      </c>
      <c r="AA432" s="167">
        <f t="shared" si="343"/>
        <v>55</v>
      </c>
      <c r="AB432" s="167">
        <f t="shared" si="343"/>
        <v>0</v>
      </c>
      <c r="AC432" s="167">
        <f t="shared" si="343"/>
        <v>55</v>
      </c>
      <c r="AD432" s="167">
        <f t="shared" si="343"/>
        <v>0</v>
      </c>
      <c r="AE432" s="167">
        <f t="shared" si="343"/>
        <v>55</v>
      </c>
      <c r="AF432" s="167">
        <f t="shared" si="343"/>
        <v>0</v>
      </c>
      <c r="AG432" s="167">
        <f t="shared" si="343"/>
        <v>55</v>
      </c>
      <c r="AH432" s="167">
        <f t="shared" si="343"/>
        <v>0</v>
      </c>
      <c r="AI432" s="167">
        <f t="shared" si="343"/>
        <v>55</v>
      </c>
      <c r="AJ432" s="167">
        <f t="shared" si="343"/>
        <v>0</v>
      </c>
      <c r="AK432" s="167">
        <f t="shared" si="343"/>
        <v>55</v>
      </c>
      <c r="AL432" s="167">
        <f t="shared" si="344"/>
        <v>55</v>
      </c>
      <c r="AM432" s="167">
        <f t="shared" si="344"/>
        <v>0</v>
      </c>
      <c r="AN432" s="167">
        <f t="shared" si="344"/>
        <v>55</v>
      </c>
      <c r="AO432" s="167">
        <f t="shared" si="344"/>
        <v>0</v>
      </c>
      <c r="AP432" s="167">
        <f t="shared" si="344"/>
        <v>55</v>
      </c>
      <c r="AQ432" s="167">
        <f t="shared" si="344"/>
        <v>0</v>
      </c>
      <c r="AR432" s="167">
        <f t="shared" si="344"/>
        <v>55</v>
      </c>
      <c r="AS432" s="167">
        <f t="shared" si="344"/>
        <v>0</v>
      </c>
      <c r="AT432" s="167">
        <f t="shared" si="344"/>
        <v>55</v>
      </c>
      <c r="AU432" s="167">
        <f t="shared" si="344"/>
        <v>0</v>
      </c>
      <c r="AV432" s="167">
        <f t="shared" si="344"/>
        <v>55</v>
      </c>
      <c r="AW432" s="168"/>
    </row>
    <row r="433" spans="1:49" ht="31.5" hidden="1" outlineLevel="7" x14ac:dyDescent="0.2">
      <c r="A433" s="170" t="s">
        <v>35</v>
      </c>
      <c r="B433" s="170" t="s">
        <v>277</v>
      </c>
      <c r="C433" s="170" t="s">
        <v>285</v>
      </c>
      <c r="D433" s="170" t="s">
        <v>11</v>
      </c>
      <c r="E433" s="171" t="s">
        <v>12</v>
      </c>
      <c r="F433" s="172">
        <v>55</v>
      </c>
      <c r="G433" s="172"/>
      <c r="H433" s="172">
        <f>SUM(F433:G433)</f>
        <v>55</v>
      </c>
      <c r="I433" s="172"/>
      <c r="J433" s="172"/>
      <c r="K433" s="172"/>
      <c r="L433" s="172">
        <f>SUM(H433:K433)</f>
        <v>55</v>
      </c>
      <c r="M433" s="172"/>
      <c r="N433" s="172">
        <f>SUM(L433:M433)</f>
        <v>55</v>
      </c>
      <c r="O433" s="172"/>
      <c r="P433" s="172"/>
      <c r="Q433" s="172">
        <f>SUM(N433:P433)</f>
        <v>55</v>
      </c>
      <c r="R433" s="172">
        <v>-35</v>
      </c>
      <c r="S433" s="172">
        <f>SUM(Q433:R433)</f>
        <v>20</v>
      </c>
      <c r="T433" s="172"/>
      <c r="U433" s="172"/>
      <c r="V433" s="172"/>
      <c r="W433" s="172"/>
      <c r="X433" s="172">
        <f>SUM(S433:W433)</f>
        <v>20</v>
      </c>
      <c r="Y433" s="172">
        <v>55</v>
      </c>
      <c r="Z433" s="172"/>
      <c r="AA433" s="172">
        <f>SUM(Y433:Z433)</f>
        <v>55</v>
      </c>
      <c r="AB433" s="172"/>
      <c r="AC433" s="172">
        <f>SUM(AA433:AB433)</f>
        <v>55</v>
      </c>
      <c r="AD433" s="172"/>
      <c r="AE433" s="172">
        <f>SUM(AC433:AD433)</f>
        <v>55</v>
      </c>
      <c r="AF433" s="172"/>
      <c r="AG433" s="172">
        <f>SUM(AE433:AF433)</f>
        <v>55</v>
      </c>
      <c r="AH433" s="172"/>
      <c r="AI433" s="172">
        <f>SUM(AG433:AH433)</f>
        <v>55</v>
      </c>
      <c r="AJ433" s="172"/>
      <c r="AK433" s="172">
        <f>SUM(AI433:AJ433)</f>
        <v>55</v>
      </c>
      <c r="AL433" s="172">
        <v>55</v>
      </c>
      <c r="AM433" s="172"/>
      <c r="AN433" s="172">
        <f>SUM(AL433:AM433)</f>
        <v>55</v>
      </c>
      <c r="AO433" s="172"/>
      <c r="AP433" s="172">
        <f>SUM(AN433:AO433)</f>
        <v>55</v>
      </c>
      <c r="AQ433" s="172"/>
      <c r="AR433" s="172">
        <f>SUM(AP433:AQ433)</f>
        <v>55</v>
      </c>
      <c r="AS433" s="172"/>
      <c r="AT433" s="172">
        <f>SUM(AR433:AS433)</f>
        <v>55</v>
      </c>
      <c r="AU433" s="172"/>
      <c r="AV433" s="172">
        <f>SUM(AT433:AU433)</f>
        <v>55</v>
      </c>
      <c r="AW433" s="168"/>
    </row>
    <row r="434" spans="1:49" ht="15.75" outlineLevel="7" x14ac:dyDescent="0.2">
      <c r="A434" s="165" t="s">
        <v>35</v>
      </c>
      <c r="B434" s="165" t="s">
        <v>553</v>
      </c>
      <c r="C434" s="170"/>
      <c r="D434" s="170"/>
      <c r="E434" s="8" t="s">
        <v>537</v>
      </c>
      <c r="F434" s="167">
        <f>F448+F476</f>
        <v>12410.3</v>
      </c>
      <c r="G434" s="167">
        <f>G448+G476</f>
        <v>0</v>
      </c>
      <c r="H434" s="167">
        <f>H448+H476</f>
        <v>12410.3</v>
      </c>
      <c r="I434" s="167">
        <f t="shared" ref="I434:Q434" si="345">I448+I476+I435</f>
        <v>0</v>
      </c>
      <c r="J434" s="167">
        <f t="shared" si="345"/>
        <v>98195.593479999996</v>
      </c>
      <c r="K434" s="167">
        <f t="shared" si="345"/>
        <v>0</v>
      </c>
      <c r="L434" s="167">
        <f t="shared" si="345"/>
        <v>110605.89348</v>
      </c>
      <c r="M434" s="167">
        <f t="shared" si="345"/>
        <v>0</v>
      </c>
      <c r="N434" s="167">
        <f t="shared" si="345"/>
        <v>110605.89348</v>
      </c>
      <c r="O434" s="167">
        <f t="shared" si="345"/>
        <v>0</v>
      </c>
      <c r="P434" s="167">
        <f t="shared" si="345"/>
        <v>27.900000000000002</v>
      </c>
      <c r="Q434" s="167">
        <f t="shared" si="345"/>
        <v>110633.79347999999</v>
      </c>
      <c r="R434" s="167">
        <f t="shared" ref="R434:AV434" si="346">R448+R476+R435+R470</f>
        <v>5654.9050000000007</v>
      </c>
      <c r="S434" s="167">
        <f t="shared" si="346"/>
        <v>116288.69847999999</v>
      </c>
      <c r="T434" s="167">
        <f t="shared" si="346"/>
        <v>0</v>
      </c>
      <c r="U434" s="167">
        <f t="shared" si="346"/>
        <v>2</v>
      </c>
      <c r="V434" s="167">
        <f t="shared" si="346"/>
        <v>84.8</v>
      </c>
      <c r="W434" s="167">
        <f t="shared" si="346"/>
        <v>0</v>
      </c>
      <c r="X434" s="167">
        <f t="shared" si="346"/>
        <v>116375.49847999999</v>
      </c>
      <c r="Y434" s="167">
        <f t="shared" si="346"/>
        <v>10940</v>
      </c>
      <c r="Z434" s="167">
        <f t="shared" si="346"/>
        <v>0</v>
      </c>
      <c r="AA434" s="167">
        <f t="shared" si="346"/>
        <v>10940</v>
      </c>
      <c r="AB434" s="167">
        <f t="shared" si="346"/>
        <v>0</v>
      </c>
      <c r="AC434" s="167">
        <f t="shared" si="346"/>
        <v>10940</v>
      </c>
      <c r="AD434" s="167">
        <f t="shared" si="346"/>
        <v>0</v>
      </c>
      <c r="AE434" s="167">
        <f t="shared" si="346"/>
        <v>10940</v>
      </c>
      <c r="AF434" s="167">
        <f t="shared" si="346"/>
        <v>0</v>
      </c>
      <c r="AG434" s="167">
        <f t="shared" si="346"/>
        <v>10940</v>
      </c>
      <c r="AH434" s="167">
        <f t="shared" si="346"/>
        <v>0</v>
      </c>
      <c r="AI434" s="167">
        <f t="shared" si="346"/>
        <v>10940</v>
      </c>
      <c r="AJ434" s="167">
        <f t="shared" si="346"/>
        <v>0</v>
      </c>
      <c r="AK434" s="167">
        <f t="shared" si="346"/>
        <v>10940</v>
      </c>
      <c r="AL434" s="167">
        <f t="shared" si="346"/>
        <v>10940</v>
      </c>
      <c r="AM434" s="167">
        <f t="shared" si="346"/>
        <v>0</v>
      </c>
      <c r="AN434" s="167">
        <f t="shared" si="346"/>
        <v>10940</v>
      </c>
      <c r="AO434" s="167">
        <f t="shared" si="346"/>
        <v>0</v>
      </c>
      <c r="AP434" s="167">
        <f t="shared" si="346"/>
        <v>10940</v>
      </c>
      <c r="AQ434" s="167">
        <f t="shared" si="346"/>
        <v>0</v>
      </c>
      <c r="AR434" s="167">
        <f t="shared" si="346"/>
        <v>10940</v>
      </c>
      <c r="AS434" s="167">
        <f t="shared" si="346"/>
        <v>0</v>
      </c>
      <c r="AT434" s="167">
        <f t="shared" si="346"/>
        <v>10940</v>
      </c>
      <c r="AU434" s="167">
        <f t="shared" si="346"/>
        <v>0</v>
      </c>
      <c r="AV434" s="167">
        <f t="shared" si="346"/>
        <v>10940</v>
      </c>
      <c r="AW434" s="168"/>
    </row>
    <row r="435" spans="1:49" ht="15.75" outlineLevel="7" x14ac:dyDescent="0.2">
      <c r="A435" s="165" t="s">
        <v>35</v>
      </c>
      <c r="B435" s="32" t="s">
        <v>287</v>
      </c>
      <c r="C435" s="32"/>
      <c r="D435" s="32"/>
      <c r="E435" s="33" t="s">
        <v>680</v>
      </c>
      <c r="F435" s="167"/>
      <c r="G435" s="167"/>
      <c r="H435" s="167"/>
      <c r="I435" s="167"/>
      <c r="J435" s="167">
        <f>J436</f>
        <v>98195.593479999996</v>
      </c>
      <c r="K435" s="167"/>
      <c r="L435" s="167">
        <f>L436</f>
        <v>98195.593479999996</v>
      </c>
      <c r="M435" s="167"/>
      <c r="N435" s="167">
        <f>N436</f>
        <v>98195.593479999996</v>
      </c>
      <c r="O435" s="167"/>
      <c r="P435" s="167"/>
      <c r="Q435" s="167">
        <f t="shared" ref="Q435:X437" si="347">Q436</f>
        <v>98195.593479999996</v>
      </c>
      <c r="R435" s="167">
        <f t="shared" si="347"/>
        <v>3499.2370000000001</v>
      </c>
      <c r="S435" s="167">
        <f t="shared" si="347"/>
        <v>101694.83047999999</v>
      </c>
      <c r="T435" s="167">
        <f t="shared" si="347"/>
        <v>0</v>
      </c>
      <c r="U435" s="167">
        <f t="shared" si="347"/>
        <v>0</v>
      </c>
      <c r="V435" s="167">
        <f t="shared" si="347"/>
        <v>0</v>
      </c>
      <c r="W435" s="167">
        <f t="shared" si="347"/>
        <v>0</v>
      </c>
      <c r="X435" s="167">
        <f t="shared" si="347"/>
        <v>101694.83047999999</v>
      </c>
      <c r="Y435" s="167"/>
      <c r="Z435" s="167"/>
      <c r="AA435" s="167"/>
      <c r="AB435" s="167"/>
      <c r="AC435" s="167"/>
      <c r="AD435" s="167"/>
      <c r="AE435" s="167">
        <f>AE436</f>
        <v>0</v>
      </c>
      <c r="AF435" s="167"/>
      <c r="AG435" s="167">
        <f>AG436</f>
        <v>0</v>
      </c>
      <c r="AH435" s="167"/>
      <c r="AI435" s="167"/>
      <c r="AJ435" s="167"/>
      <c r="AK435" s="167"/>
      <c r="AL435" s="167"/>
      <c r="AM435" s="167"/>
      <c r="AN435" s="167"/>
      <c r="AO435" s="167"/>
      <c r="AP435" s="167"/>
      <c r="AQ435" s="167"/>
      <c r="AR435" s="167">
        <f>AR436</f>
        <v>0</v>
      </c>
      <c r="AS435" s="167"/>
      <c r="AT435" s="167"/>
      <c r="AU435" s="167"/>
      <c r="AV435" s="167"/>
      <c r="AW435" s="168"/>
    </row>
    <row r="436" spans="1:49" ht="31.5" outlineLevel="7" x14ac:dyDescent="0.2">
      <c r="A436" s="165" t="s">
        <v>35</v>
      </c>
      <c r="B436" s="32" t="s">
        <v>287</v>
      </c>
      <c r="C436" s="173" t="s">
        <v>289</v>
      </c>
      <c r="D436" s="173"/>
      <c r="E436" s="185" t="s">
        <v>290</v>
      </c>
      <c r="F436" s="167"/>
      <c r="G436" s="167"/>
      <c r="H436" s="167"/>
      <c r="I436" s="167"/>
      <c r="J436" s="167">
        <f>J437</f>
        <v>98195.593479999996</v>
      </c>
      <c r="K436" s="167"/>
      <c r="L436" s="167">
        <f>L437</f>
        <v>98195.593479999996</v>
      </c>
      <c r="M436" s="167"/>
      <c r="N436" s="167">
        <f>N437</f>
        <v>98195.593479999996</v>
      </c>
      <c r="O436" s="167"/>
      <c r="P436" s="167"/>
      <c r="Q436" s="167">
        <f t="shared" si="347"/>
        <v>98195.593479999996</v>
      </c>
      <c r="R436" s="167">
        <f t="shared" si="347"/>
        <v>3499.2370000000001</v>
      </c>
      <c r="S436" s="167">
        <f t="shared" si="347"/>
        <v>101694.83047999999</v>
      </c>
      <c r="T436" s="167">
        <f t="shared" si="347"/>
        <v>0</v>
      </c>
      <c r="U436" s="167">
        <f t="shared" si="347"/>
        <v>0</v>
      </c>
      <c r="V436" s="167">
        <f t="shared" si="347"/>
        <v>0</v>
      </c>
      <c r="W436" s="167">
        <f t="shared" si="347"/>
        <v>0</v>
      </c>
      <c r="X436" s="167">
        <f t="shared" si="347"/>
        <v>101694.83047999999</v>
      </c>
      <c r="Y436" s="167"/>
      <c r="Z436" s="167"/>
      <c r="AA436" s="167"/>
      <c r="AB436" s="167"/>
      <c r="AC436" s="167"/>
      <c r="AD436" s="167"/>
      <c r="AE436" s="167">
        <f>AE437</f>
        <v>0</v>
      </c>
      <c r="AF436" s="167"/>
      <c r="AG436" s="167">
        <f>AG437</f>
        <v>0</v>
      </c>
      <c r="AH436" s="167"/>
      <c r="AI436" s="167"/>
      <c r="AJ436" s="167"/>
      <c r="AK436" s="167"/>
      <c r="AL436" s="167"/>
      <c r="AM436" s="167"/>
      <c r="AN436" s="167"/>
      <c r="AO436" s="167"/>
      <c r="AP436" s="167"/>
      <c r="AQ436" s="167"/>
      <c r="AR436" s="167">
        <f>AR437</f>
        <v>0</v>
      </c>
      <c r="AS436" s="167"/>
      <c r="AT436" s="167"/>
      <c r="AU436" s="167"/>
      <c r="AV436" s="167"/>
      <c r="AW436" s="168"/>
    </row>
    <row r="437" spans="1:49" ht="31.5" outlineLevel="7" x14ac:dyDescent="0.2">
      <c r="A437" s="165" t="s">
        <v>35</v>
      </c>
      <c r="B437" s="32" t="s">
        <v>287</v>
      </c>
      <c r="C437" s="173" t="s">
        <v>291</v>
      </c>
      <c r="D437" s="173"/>
      <c r="E437" s="185" t="s">
        <v>292</v>
      </c>
      <c r="F437" s="167"/>
      <c r="G437" s="167"/>
      <c r="H437" s="167"/>
      <c r="I437" s="167"/>
      <c r="J437" s="167">
        <f>J438</f>
        <v>98195.593479999996</v>
      </c>
      <c r="K437" s="167"/>
      <c r="L437" s="167">
        <f>L438</f>
        <v>98195.593479999996</v>
      </c>
      <c r="M437" s="167"/>
      <c r="N437" s="167">
        <f>N438</f>
        <v>98195.593479999996</v>
      </c>
      <c r="O437" s="167"/>
      <c r="P437" s="167"/>
      <c r="Q437" s="167">
        <f t="shared" si="347"/>
        <v>98195.593479999996</v>
      </c>
      <c r="R437" s="167">
        <f t="shared" si="347"/>
        <v>3499.2370000000001</v>
      </c>
      <c r="S437" s="167">
        <f t="shared" si="347"/>
        <v>101694.83047999999</v>
      </c>
      <c r="T437" s="167">
        <f t="shared" si="347"/>
        <v>0</v>
      </c>
      <c r="U437" s="167">
        <f t="shared" si="347"/>
        <v>0</v>
      </c>
      <c r="V437" s="167">
        <f t="shared" si="347"/>
        <v>0</v>
      </c>
      <c r="W437" s="167">
        <f t="shared" si="347"/>
        <v>0</v>
      </c>
      <c r="X437" s="167">
        <f t="shared" si="347"/>
        <v>101694.83047999999</v>
      </c>
      <c r="Y437" s="167"/>
      <c r="Z437" s="167"/>
      <c r="AA437" s="167"/>
      <c r="AB437" s="167"/>
      <c r="AC437" s="167"/>
      <c r="AD437" s="167"/>
      <c r="AE437" s="167">
        <f>AE438</f>
        <v>0</v>
      </c>
      <c r="AF437" s="167"/>
      <c r="AG437" s="167">
        <f>AG438</f>
        <v>0</v>
      </c>
      <c r="AH437" s="167"/>
      <c r="AI437" s="167"/>
      <c r="AJ437" s="167"/>
      <c r="AK437" s="167"/>
      <c r="AL437" s="167"/>
      <c r="AM437" s="167"/>
      <c r="AN437" s="167"/>
      <c r="AO437" s="167"/>
      <c r="AP437" s="167"/>
      <c r="AQ437" s="167"/>
      <c r="AR437" s="167">
        <f>AR438</f>
        <v>0</v>
      </c>
      <c r="AS437" s="167"/>
      <c r="AT437" s="167"/>
      <c r="AU437" s="167"/>
      <c r="AV437" s="167"/>
      <c r="AW437" s="168"/>
    </row>
    <row r="438" spans="1:49" ht="47.25" outlineLevel="7" x14ac:dyDescent="0.2">
      <c r="A438" s="165" t="s">
        <v>35</v>
      </c>
      <c r="B438" s="32" t="s">
        <v>287</v>
      </c>
      <c r="C438" s="173" t="s">
        <v>293</v>
      </c>
      <c r="D438" s="173"/>
      <c r="E438" s="185" t="s">
        <v>294</v>
      </c>
      <c r="F438" s="167"/>
      <c r="G438" s="167"/>
      <c r="H438" s="167"/>
      <c r="I438" s="167"/>
      <c r="J438" s="167">
        <f>J439+J444</f>
        <v>98195.593479999996</v>
      </c>
      <c r="K438" s="167"/>
      <c r="L438" s="167">
        <f>L439+L444</f>
        <v>98195.593479999996</v>
      </c>
      <c r="M438" s="167"/>
      <c r="N438" s="167">
        <f>N439+N444</f>
        <v>98195.593479999996</v>
      </c>
      <c r="O438" s="167"/>
      <c r="P438" s="167"/>
      <c r="Q438" s="167">
        <f t="shared" ref="Q438:X438" si="348">Q439+Q444</f>
        <v>98195.593479999996</v>
      </c>
      <c r="R438" s="167">
        <f t="shared" si="348"/>
        <v>3499.2370000000001</v>
      </c>
      <c r="S438" s="167">
        <f t="shared" si="348"/>
        <v>101694.83047999999</v>
      </c>
      <c r="T438" s="167">
        <f t="shared" si="348"/>
        <v>0</v>
      </c>
      <c r="U438" s="167">
        <f t="shared" si="348"/>
        <v>0</v>
      </c>
      <c r="V438" s="167">
        <f t="shared" si="348"/>
        <v>0</v>
      </c>
      <c r="W438" s="167">
        <f t="shared" si="348"/>
        <v>0</v>
      </c>
      <c r="X438" s="167">
        <f t="shared" si="348"/>
        <v>101694.83047999999</v>
      </c>
      <c r="Y438" s="167"/>
      <c r="Z438" s="167"/>
      <c r="AA438" s="167"/>
      <c r="AB438" s="167"/>
      <c r="AC438" s="167"/>
      <c r="AD438" s="167"/>
      <c r="AE438" s="167">
        <f>AE439+AE444</f>
        <v>0</v>
      </c>
      <c r="AF438" s="167"/>
      <c r="AG438" s="167">
        <f>AG439+AG444</f>
        <v>0</v>
      </c>
      <c r="AH438" s="167"/>
      <c r="AI438" s="167"/>
      <c r="AJ438" s="167"/>
      <c r="AK438" s="167"/>
      <c r="AL438" s="167"/>
      <c r="AM438" s="167"/>
      <c r="AN438" s="167"/>
      <c r="AO438" s="167"/>
      <c r="AP438" s="167"/>
      <c r="AQ438" s="167"/>
      <c r="AR438" s="167">
        <f>AR439+AR444</f>
        <v>0</v>
      </c>
      <c r="AS438" s="167"/>
      <c r="AT438" s="167"/>
      <c r="AU438" s="167"/>
      <c r="AV438" s="167"/>
      <c r="AW438" s="168"/>
    </row>
    <row r="439" spans="1:49" ht="31.5" outlineLevel="7" x14ac:dyDescent="0.2">
      <c r="A439" s="165" t="s">
        <v>35</v>
      </c>
      <c r="B439" s="32" t="s">
        <v>287</v>
      </c>
      <c r="C439" s="173" t="s">
        <v>681</v>
      </c>
      <c r="D439" s="173" t="s">
        <v>663</v>
      </c>
      <c r="E439" s="185" t="s">
        <v>682</v>
      </c>
      <c r="F439" s="167"/>
      <c r="G439" s="167"/>
      <c r="H439" s="167"/>
      <c r="I439" s="167"/>
      <c r="J439" s="167">
        <f>J443</f>
        <v>580</v>
      </c>
      <c r="K439" s="167"/>
      <c r="L439" s="167">
        <f>L443</f>
        <v>580</v>
      </c>
      <c r="M439" s="167"/>
      <c r="N439" s="167">
        <f>N443</f>
        <v>580</v>
      </c>
      <c r="O439" s="167"/>
      <c r="P439" s="167"/>
      <c r="Q439" s="167">
        <f>Q443</f>
        <v>580</v>
      </c>
      <c r="R439" s="167">
        <f>R443</f>
        <v>3499.2370000000001</v>
      </c>
      <c r="S439" s="167">
        <f>S443</f>
        <v>4079.2370000000001</v>
      </c>
      <c r="T439" s="167">
        <f>T443+T440</f>
        <v>0</v>
      </c>
      <c r="U439" s="167">
        <f>U443+U440</f>
        <v>0</v>
      </c>
      <c r="V439" s="167">
        <f>V443+V440</f>
        <v>0</v>
      </c>
      <c r="W439" s="167">
        <f>W443+W440</f>
        <v>0</v>
      </c>
      <c r="X439" s="167">
        <f>X443+X440</f>
        <v>4079.2370000000001</v>
      </c>
      <c r="Y439" s="167"/>
      <c r="Z439" s="167"/>
      <c r="AA439" s="167"/>
      <c r="AB439" s="167"/>
      <c r="AC439" s="167"/>
      <c r="AD439" s="167"/>
      <c r="AE439" s="167">
        <f>AE443</f>
        <v>0</v>
      </c>
      <c r="AF439" s="167"/>
      <c r="AG439" s="167">
        <f>AG443</f>
        <v>0</v>
      </c>
      <c r="AH439" s="167"/>
      <c r="AI439" s="167"/>
      <c r="AJ439" s="167"/>
      <c r="AK439" s="167"/>
      <c r="AL439" s="167"/>
      <c r="AM439" s="167"/>
      <c r="AN439" s="167"/>
      <c r="AO439" s="167"/>
      <c r="AP439" s="167"/>
      <c r="AQ439" s="167"/>
      <c r="AR439" s="167">
        <f>AR443</f>
        <v>0</v>
      </c>
      <c r="AS439" s="167"/>
      <c r="AT439" s="167"/>
      <c r="AU439" s="167"/>
      <c r="AV439" s="167"/>
      <c r="AW439" s="168"/>
    </row>
    <row r="440" spans="1:49" ht="31.5" outlineLevel="7" x14ac:dyDescent="0.2">
      <c r="A440" s="170" t="s">
        <v>35</v>
      </c>
      <c r="B440" s="34" t="s">
        <v>287</v>
      </c>
      <c r="C440" s="175" t="s">
        <v>681</v>
      </c>
      <c r="D440" s="175" t="s">
        <v>684</v>
      </c>
      <c r="E440" s="176" t="s">
        <v>144</v>
      </c>
      <c r="F440" s="167"/>
      <c r="G440" s="167"/>
      <c r="H440" s="167"/>
      <c r="I440" s="167"/>
      <c r="J440" s="167"/>
      <c r="K440" s="167"/>
      <c r="L440" s="167"/>
      <c r="M440" s="167"/>
      <c r="N440" s="167"/>
      <c r="O440" s="167"/>
      <c r="P440" s="167"/>
      <c r="Q440" s="167"/>
      <c r="R440" s="167"/>
      <c r="S440" s="167"/>
      <c r="T440" s="172"/>
      <c r="U440" s="167"/>
      <c r="V440" s="172">
        <f>V442</f>
        <v>580</v>
      </c>
      <c r="W440" s="167"/>
      <c r="X440" s="172">
        <f>X442</f>
        <v>580</v>
      </c>
      <c r="Y440" s="167"/>
      <c r="Z440" s="167"/>
      <c r="AA440" s="167"/>
      <c r="AB440" s="167"/>
      <c r="AC440" s="167"/>
      <c r="AD440" s="167"/>
      <c r="AE440" s="167"/>
      <c r="AF440" s="167"/>
      <c r="AG440" s="167"/>
      <c r="AH440" s="167"/>
      <c r="AI440" s="167"/>
      <c r="AJ440" s="167"/>
      <c r="AK440" s="167"/>
      <c r="AL440" s="167"/>
      <c r="AM440" s="167"/>
      <c r="AN440" s="167"/>
      <c r="AO440" s="167"/>
      <c r="AP440" s="167"/>
      <c r="AQ440" s="167"/>
      <c r="AR440" s="167"/>
      <c r="AS440" s="167"/>
      <c r="AT440" s="167"/>
      <c r="AU440" s="167"/>
      <c r="AV440" s="167"/>
      <c r="AW440" s="168"/>
    </row>
    <row r="441" spans="1:49" ht="15.75" outlineLevel="7" x14ac:dyDescent="0.2">
      <c r="A441" s="165"/>
      <c r="B441" s="32"/>
      <c r="C441" s="173"/>
      <c r="D441" s="175"/>
      <c r="E441" s="176" t="s">
        <v>614</v>
      </c>
      <c r="F441" s="167"/>
      <c r="G441" s="167"/>
      <c r="H441" s="167"/>
      <c r="I441" s="167"/>
      <c r="J441" s="167"/>
      <c r="K441" s="167"/>
      <c r="L441" s="167"/>
      <c r="M441" s="167"/>
      <c r="N441" s="167"/>
      <c r="O441" s="167"/>
      <c r="P441" s="167"/>
      <c r="Q441" s="167"/>
      <c r="R441" s="167"/>
      <c r="S441" s="167"/>
      <c r="T441" s="172"/>
      <c r="U441" s="167"/>
      <c r="V441" s="172"/>
      <c r="W441" s="167"/>
      <c r="X441" s="167"/>
      <c r="Y441" s="167"/>
      <c r="Z441" s="167"/>
      <c r="AA441" s="167"/>
      <c r="AB441" s="167"/>
      <c r="AC441" s="167"/>
      <c r="AD441" s="167"/>
      <c r="AE441" s="167"/>
      <c r="AF441" s="167"/>
      <c r="AG441" s="167"/>
      <c r="AH441" s="167"/>
      <c r="AI441" s="167"/>
      <c r="AJ441" s="167"/>
      <c r="AK441" s="167"/>
      <c r="AL441" s="167"/>
      <c r="AM441" s="167"/>
      <c r="AN441" s="167"/>
      <c r="AO441" s="167"/>
      <c r="AP441" s="167"/>
      <c r="AQ441" s="167"/>
      <c r="AR441" s="167"/>
      <c r="AS441" s="167"/>
      <c r="AT441" s="167"/>
      <c r="AU441" s="167"/>
      <c r="AV441" s="167"/>
      <c r="AW441" s="168"/>
    </row>
    <row r="442" spans="1:49" ht="15.75" outlineLevel="7" x14ac:dyDescent="0.2">
      <c r="A442" s="165"/>
      <c r="B442" s="32"/>
      <c r="C442" s="173"/>
      <c r="D442" s="175"/>
      <c r="E442" s="176" t="s">
        <v>685</v>
      </c>
      <c r="F442" s="167"/>
      <c r="G442" s="167"/>
      <c r="H442" s="167"/>
      <c r="I442" s="167"/>
      <c r="J442" s="167"/>
      <c r="K442" s="167"/>
      <c r="L442" s="167"/>
      <c r="M442" s="167"/>
      <c r="N442" s="167"/>
      <c r="O442" s="167"/>
      <c r="P442" s="167"/>
      <c r="Q442" s="167"/>
      <c r="R442" s="167"/>
      <c r="S442" s="167"/>
      <c r="T442" s="172"/>
      <c r="U442" s="167"/>
      <c r="V442" s="172">
        <v>580</v>
      </c>
      <c r="W442" s="167"/>
      <c r="X442" s="172">
        <f>SUM(S442:W442)</f>
        <v>580</v>
      </c>
      <c r="Y442" s="167"/>
      <c r="Z442" s="167"/>
      <c r="AA442" s="167"/>
      <c r="AB442" s="167"/>
      <c r="AC442" s="167"/>
      <c r="AD442" s="167"/>
      <c r="AE442" s="167"/>
      <c r="AF442" s="167"/>
      <c r="AG442" s="167"/>
      <c r="AH442" s="167"/>
      <c r="AI442" s="167"/>
      <c r="AJ442" s="167"/>
      <c r="AK442" s="167"/>
      <c r="AL442" s="167"/>
      <c r="AM442" s="167"/>
      <c r="AN442" s="167"/>
      <c r="AO442" s="167"/>
      <c r="AP442" s="167"/>
      <c r="AQ442" s="167"/>
      <c r="AR442" s="167"/>
      <c r="AS442" s="167"/>
      <c r="AT442" s="167"/>
      <c r="AU442" s="167"/>
      <c r="AV442" s="167"/>
      <c r="AW442" s="168"/>
    </row>
    <row r="443" spans="1:49" ht="31.5" outlineLevel="7" x14ac:dyDescent="0.2">
      <c r="A443" s="170" t="s">
        <v>35</v>
      </c>
      <c r="B443" s="34" t="s">
        <v>287</v>
      </c>
      <c r="C443" s="175" t="s">
        <v>681</v>
      </c>
      <c r="D443" s="175" t="s">
        <v>92</v>
      </c>
      <c r="E443" s="176" t="s">
        <v>584</v>
      </c>
      <c r="F443" s="167"/>
      <c r="G443" s="167"/>
      <c r="H443" s="167"/>
      <c r="I443" s="167"/>
      <c r="J443" s="172">
        <v>580</v>
      </c>
      <c r="K443" s="167"/>
      <c r="L443" s="172">
        <f>SUM(H443:K443)</f>
        <v>580</v>
      </c>
      <c r="M443" s="167"/>
      <c r="N443" s="172">
        <f>SUM(L443:M443)</f>
        <v>580</v>
      </c>
      <c r="O443" s="167"/>
      <c r="P443" s="167"/>
      <c r="Q443" s="172">
        <f>SUM(N443:P443)</f>
        <v>580</v>
      </c>
      <c r="R443" s="172">
        <v>3499.2370000000001</v>
      </c>
      <c r="S443" s="172">
        <f>SUM(Q443:R443)</f>
        <v>4079.2370000000001</v>
      </c>
      <c r="T443" s="172"/>
      <c r="U443" s="167"/>
      <c r="V443" s="172">
        <v>-580</v>
      </c>
      <c r="W443" s="167"/>
      <c r="X443" s="172">
        <f>SUM(S443:W443)</f>
        <v>3499.2370000000001</v>
      </c>
      <c r="Y443" s="167"/>
      <c r="Z443" s="167"/>
      <c r="AA443" s="167"/>
      <c r="AB443" s="167"/>
      <c r="AC443" s="167"/>
      <c r="AD443" s="167"/>
      <c r="AE443" s="172">
        <f>SUM(AC443:AD443)</f>
        <v>0</v>
      </c>
      <c r="AF443" s="167"/>
      <c r="AG443" s="172">
        <f>SUM(AE443:AF443)</f>
        <v>0</v>
      </c>
      <c r="AH443" s="167"/>
      <c r="AI443" s="172"/>
      <c r="AJ443" s="167"/>
      <c r="AK443" s="172"/>
      <c r="AL443" s="167"/>
      <c r="AM443" s="167"/>
      <c r="AN443" s="167"/>
      <c r="AO443" s="167"/>
      <c r="AP443" s="167"/>
      <c r="AQ443" s="167"/>
      <c r="AR443" s="172">
        <f>SUM(AP443:AQ443)</f>
        <v>0</v>
      </c>
      <c r="AS443" s="167"/>
      <c r="AT443" s="172"/>
      <c r="AU443" s="167"/>
      <c r="AV443" s="172"/>
      <c r="AW443" s="168"/>
    </row>
    <row r="444" spans="1:49" ht="94.5" hidden="1" outlineLevel="7" x14ac:dyDescent="0.2">
      <c r="A444" s="165" t="s">
        <v>35</v>
      </c>
      <c r="B444" s="32" t="s">
        <v>287</v>
      </c>
      <c r="C444" s="173" t="s">
        <v>683</v>
      </c>
      <c r="D444" s="173"/>
      <c r="E444" s="174" t="s">
        <v>810</v>
      </c>
      <c r="F444" s="167"/>
      <c r="G444" s="167"/>
      <c r="H444" s="167"/>
      <c r="I444" s="167"/>
      <c r="J444" s="199">
        <f>J445</f>
        <v>97615.593479999996</v>
      </c>
      <c r="K444" s="167"/>
      <c r="L444" s="199">
        <f>L445</f>
        <v>97615.593479999996</v>
      </c>
      <c r="M444" s="167"/>
      <c r="N444" s="199">
        <f>N445</f>
        <v>97615.593479999996</v>
      </c>
      <c r="O444" s="167"/>
      <c r="P444" s="167"/>
      <c r="Q444" s="199">
        <f>Q445</f>
        <v>97615.593479999996</v>
      </c>
      <c r="R444" s="167"/>
      <c r="S444" s="199">
        <f>S445</f>
        <v>97615.593479999996</v>
      </c>
      <c r="T444" s="167"/>
      <c r="U444" s="167"/>
      <c r="V444" s="167"/>
      <c r="W444" s="167"/>
      <c r="X444" s="199">
        <f>X445</f>
        <v>97615.593479999996</v>
      </c>
      <c r="Y444" s="167"/>
      <c r="Z444" s="167"/>
      <c r="AA444" s="167"/>
      <c r="AB444" s="167"/>
      <c r="AC444" s="167"/>
      <c r="AD444" s="167"/>
      <c r="AE444" s="199">
        <f>AE445</f>
        <v>0</v>
      </c>
      <c r="AF444" s="167"/>
      <c r="AG444" s="199">
        <f>AG445</f>
        <v>0</v>
      </c>
      <c r="AH444" s="167"/>
      <c r="AI444" s="199">
        <f>AI445</f>
        <v>0</v>
      </c>
      <c r="AJ444" s="167"/>
      <c r="AK444" s="199">
        <f>AK445</f>
        <v>0</v>
      </c>
      <c r="AL444" s="167"/>
      <c r="AM444" s="167"/>
      <c r="AN444" s="167"/>
      <c r="AO444" s="167"/>
      <c r="AP444" s="167"/>
      <c r="AQ444" s="167"/>
      <c r="AR444" s="199">
        <f>AR445</f>
        <v>0</v>
      </c>
      <c r="AS444" s="167"/>
      <c r="AT444" s="199">
        <f>AT445</f>
        <v>0</v>
      </c>
      <c r="AU444" s="167"/>
      <c r="AV444" s="199">
        <f>AV445</f>
        <v>0</v>
      </c>
      <c r="AW444" s="168"/>
    </row>
    <row r="445" spans="1:49" ht="31.5" hidden="1" outlineLevel="7" x14ac:dyDescent="0.2">
      <c r="A445" s="170" t="s">
        <v>35</v>
      </c>
      <c r="B445" s="34" t="s">
        <v>287</v>
      </c>
      <c r="C445" s="175" t="s">
        <v>683</v>
      </c>
      <c r="D445" s="175" t="s">
        <v>684</v>
      </c>
      <c r="E445" s="176" t="s">
        <v>144</v>
      </c>
      <c r="F445" s="167"/>
      <c r="G445" s="167"/>
      <c r="H445" s="167"/>
      <c r="I445" s="167"/>
      <c r="J445" s="182">
        <f>J447</f>
        <v>97615.593479999996</v>
      </c>
      <c r="K445" s="167"/>
      <c r="L445" s="182">
        <f>SUM(H445:K445)</f>
        <v>97615.593479999996</v>
      </c>
      <c r="M445" s="167"/>
      <c r="N445" s="182">
        <f>SUM(L445:M445)</f>
        <v>97615.593479999996</v>
      </c>
      <c r="O445" s="167"/>
      <c r="P445" s="167"/>
      <c r="Q445" s="182">
        <f>SUM(N445:P445)</f>
        <v>97615.593479999996</v>
      </c>
      <c r="R445" s="167"/>
      <c r="S445" s="182">
        <f>SUM(Q445:R445)</f>
        <v>97615.593479999996</v>
      </c>
      <c r="T445" s="167"/>
      <c r="U445" s="167"/>
      <c r="V445" s="167"/>
      <c r="W445" s="167"/>
      <c r="X445" s="182">
        <f>SUM(S445:W445)</f>
        <v>97615.593479999996</v>
      </c>
      <c r="Y445" s="167"/>
      <c r="Z445" s="167"/>
      <c r="AA445" s="167"/>
      <c r="AB445" s="167"/>
      <c r="AC445" s="167"/>
      <c r="AD445" s="167"/>
      <c r="AE445" s="182">
        <f>SUM(AC445:AD445)</f>
        <v>0</v>
      </c>
      <c r="AF445" s="167"/>
      <c r="AG445" s="182">
        <f>SUM(AE445:AF445)</f>
        <v>0</v>
      </c>
      <c r="AH445" s="167"/>
      <c r="AI445" s="182">
        <f>SUM(AG445:AH445)</f>
        <v>0</v>
      </c>
      <c r="AJ445" s="167"/>
      <c r="AK445" s="182">
        <f>SUM(AI445:AJ445)</f>
        <v>0</v>
      </c>
      <c r="AL445" s="167"/>
      <c r="AM445" s="167"/>
      <c r="AN445" s="167"/>
      <c r="AO445" s="167"/>
      <c r="AP445" s="167"/>
      <c r="AQ445" s="167"/>
      <c r="AR445" s="182">
        <f>SUM(AP445:AQ445)</f>
        <v>0</v>
      </c>
      <c r="AS445" s="167"/>
      <c r="AT445" s="182">
        <f>SUM(AR445:AS445)</f>
        <v>0</v>
      </c>
      <c r="AU445" s="167"/>
      <c r="AV445" s="182">
        <f>SUM(AT445:AU445)</f>
        <v>0</v>
      </c>
      <c r="AW445" s="168"/>
    </row>
    <row r="446" spans="1:49" ht="15.75" hidden="1" outlineLevel="7" x14ac:dyDescent="0.2">
      <c r="A446" s="170"/>
      <c r="B446" s="34"/>
      <c r="C446" s="175"/>
      <c r="D446" s="175"/>
      <c r="E446" s="176" t="s">
        <v>614</v>
      </c>
      <c r="F446" s="167"/>
      <c r="G446" s="167"/>
      <c r="H446" s="167"/>
      <c r="I446" s="167"/>
      <c r="J446" s="172"/>
      <c r="K446" s="167"/>
      <c r="L446" s="182"/>
      <c r="M446" s="167"/>
      <c r="N446" s="182"/>
      <c r="O446" s="167"/>
      <c r="P446" s="167"/>
      <c r="Q446" s="182"/>
      <c r="R446" s="167"/>
      <c r="S446" s="182"/>
      <c r="T446" s="167"/>
      <c r="U446" s="167"/>
      <c r="V446" s="167"/>
      <c r="W446" s="167"/>
      <c r="X446" s="182"/>
      <c r="Y446" s="167"/>
      <c r="Z446" s="167"/>
      <c r="AA446" s="167"/>
      <c r="AB446" s="167"/>
      <c r="AC446" s="167"/>
      <c r="AD446" s="167"/>
      <c r="AE446" s="182"/>
      <c r="AF446" s="167"/>
      <c r="AG446" s="182"/>
      <c r="AH446" s="167"/>
      <c r="AI446" s="182"/>
      <c r="AJ446" s="167"/>
      <c r="AK446" s="182"/>
      <c r="AL446" s="167"/>
      <c r="AM446" s="167"/>
      <c r="AN446" s="167"/>
      <c r="AO446" s="167"/>
      <c r="AP446" s="167"/>
      <c r="AQ446" s="167"/>
      <c r="AR446" s="182"/>
      <c r="AS446" s="167"/>
      <c r="AT446" s="182"/>
      <c r="AU446" s="167"/>
      <c r="AV446" s="182"/>
      <c r="AW446" s="168"/>
    </row>
    <row r="447" spans="1:49" ht="15.75" hidden="1" outlineLevel="7" x14ac:dyDescent="0.2">
      <c r="A447" s="170"/>
      <c r="B447" s="34"/>
      <c r="C447" s="175"/>
      <c r="D447" s="175"/>
      <c r="E447" s="176" t="s">
        <v>685</v>
      </c>
      <c r="F447" s="167"/>
      <c r="G447" s="167"/>
      <c r="H447" s="167"/>
      <c r="I447" s="167"/>
      <c r="J447" s="182">
        <v>97615.593479999996</v>
      </c>
      <c r="K447" s="167"/>
      <c r="L447" s="182">
        <f>SUM(H447:K447)</f>
        <v>97615.593479999996</v>
      </c>
      <c r="M447" s="167"/>
      <c r="N447" s="182">
        <f>SUM(L447:M447)</f>
        <v>97615.593479999996</v>
      </c>
      <c r="O447" s="167"/>
      <c r="P447" s="167"/>
      <c r="Q447" s="182">
        <f>SUM(N447:P447)</f>
        <v>97615.593479999996</v>
      </c>
      <c r="R447" s="167"/>
      <c r="S447" s="182">
        <f>SUM(Q447:R447)</f>
        <v>97615.593479999996</v>
      </c>
      <c r="T447" s="167"/>
      <c r="U447" s="167"/>
      <c r="V447" s="167"/>
      <c r="W447" s="167"/>
      <c r="X447" s="182">
        <f>SUM(S447:W447)</f>
        <v>97615.593479999996</v>
      </c>
      <c r="Y447" s="167"/>
      <c r="Z447" s="167"/>
      <c r="AA447" s="167"/>
      <c r="AB447" s="167"/>
      <c r="AC447" s="167"/>
      <c r="AD447" s="167"/>
      <c r="AE447" s="182">
        <f>SUM(AC447:AD447)</f>
        <v>0</v>
      </c>
      <c r="AF447" s="167"/>
      <c r="AG447" s="182">
        <f>SUM(AE447:AF447)</f>
        <v>0</v>
      </c>
      <c r="AH447" s="167"/>
      <c r="AI447" s="182">
        <f>SUM(AG447:AH447)</f>
        <v>0</v>
      </c>
      <c r="AJ447" s="167"/>
      <c r="AK447" s="182">
        <f>SUM(AI447:AJ447)</f>
        <v>0</v>
      </c>
      <c r="AL447" s="167"/>
      <c r="AM447" s="167"/>
      <c r="AN447" s="167"/>
      <c r="AO447" s="167"/>
      <c r="AP447" s="167"/>
      <c r="AQ447" s="167"/>
      <c r="AR447" s="182">
        <f>SUM(AP447:AQ447)</f>
        <v>0</v>
      </c>
      <c r="AS447" s="167"/>
      <c r="AT447" s="182">
        <f>SUM(AR447:AS447)</f>
        <v>0</v>
      </c>
      <c r="AU447" s="167"/>
      <c r="AV447" s="182">
        <f>SUM(AT447:AU447)</f>
        <v>0</v>
      </c>
      <c r="AW447" s="168"/>
    </row>
    <row r="448" spans="1:49" ht="31.5" outlineLevel="1" x14ac:dyDescent="0.2">
      <c r="A448" s="165" t="s">
        <v>35</v>
      </c>
      <c r="B448" s="165" t="s">
        <v>21</v>
      </c>
      <c r="C448" s="165"/>
      <c r="D448" s="165"/>
      <c r="E448" s="166" t="s">
        <v>22</v>
      </c>
      <c r="F448" s="167">
        <f t="shared" ref="F448:AV448" si="349">F449+F459+F454</f>
        <v>533.9</v>
      </c>
      <c r="G448" s="167">
        <f t="shared" si="349"/>
        <v>0</v>
      </c>
      <c r="H448" s="167">
        <f t="shared" si="349"/>
        <v>533.9</v>
      </c>
      <c r="I448" s="167">
        <f t="shared" si="349"/>
        <v>0</v>
      </c>
      <c r="J448" s="167">
        <f t="shared" si="349"/>
        <v>0</v>
      </c>
      <c r="K448" s="167">
        <f t="shared" si="349"/>
        <v>0</v>
      </c>
      <c r="L448" s="167">
        <f t="shared" si="349"/>
        <v>533.9</v>
      </c>
      <c r="M448" s="167">
        <f t="shared" si="349"/>
        <v>0</v>
      </c>
      <c r="N448" s="167">
        <f t="shared" si="349"/>
        <v>533.9</v>
      </c>
      <c r="O448" s="167">
        <f t="shared" si="349"/>
        <v>0</v>
      </c>
      <c r="P448" s="167">
        <f t="shared" si="349"/>
        <v>27.900000000000002</v>
      </c>
      <c r="Q448" s="167">
        <f t="shared" si="349"/>
        <v>561.79999999999995</v>
      </c>
      <c r="R448" s="167">
        <f t="shared" si="349"/>
        <v>0</v>
      </c>
      <c r="S448" s="167">
        <f t="shared" si="349"/>
        <v>561.79999999999995</v>
      </c>
      <c r="T448" s="167">
        <f t="shared" si="349"/>
        <v>0</v>
      </c>
      <c r="U448" s="167">
        <f t="shared" si="349"/>
        <v>2</v>
      </c>
      <c r="V448" s="167">
        <f t="shared" si="349"/>
        <v>84.8</v>
      </c>
      <c r="W448" s="167">
        <f t="shared" si="349"/>
        <v>0</v>
      </c>
      <c r="X448" s="167">
        <f t="shared" si="349"/>
        <v>648.6</v>
      </c>
      <c r="Y448" s="167">
        <f t="shared" si="349"/>
        <v>250</v>
      </c>
      <c r="Z448" s="167">
        <f t="shared" si="349"/>
        <v>0</v>
      </c>
      <c r="AA448" s="167">
        <f t="shared" si="349"/>
        <v>250</v>
      </c>
      <c r="AB448" s="167">
        <f t="shared" si="349"/>
        <v>0</v>
      </c>
      <c r="AC448" s="167">
        <f t="shared" si="349"/>
        <v>250</v>
      </c>
      <c r="AD448" s="167">
        <f t="shared" si="349"/>
        <v>0</v>
      </c>
      <c r="AE448" s="167">
        <f t="shared" si="349"/>
        <v>250</v>
      </c>
      <c r="AF448" s="167">
        <f t="shared" si="349"/>
        <v>0</v>
      </c>
      <c r="AG448" s="167">
        <f t="shared" si="349"/>
        <v>250</v>
      </c>
      <c r="AH448" s="167">
        <f t="shared" si="349"/>
        <v>0</v>
      </c>
      <c r="AI448" s="167">
        <f t="shared" si="349"/>
        <v>250</v>
      </c>
      <c r="AJ448" s="167">
        <f t="shared" si="349"/>
        <v>0</v>
      </c>
      <c r="AK448" s="167">
        <f t="shared" si="349"/>
        <v>250</v>
      </c>
      <c r="AL448" s="167">
        <f t="shared" si="349"/>
        <v>250</v>
      </c>
      <c r="AM448" s="167">
        <f t="shared" si="349"/>
        <v>0</v>
      </c>
      <c r="AN448" s="167">
        <f t="shared" si="349"/>
        <v>250</v>
      </c>
      <c r="AO448" s="167">
        <f t="shared" si="349"/>
        <v>0</v>
      </c>
      <c r="AP448" s="167">
        <f t="shared" si="349"/>
        <v>250</v>
      </c>
      <c r="AQ448" s="167">
        <f t="shared" si="349"/>
        <v>0</v>
      </c>
      <c r="AR448" s="167">
        <f t="shared" si="349"/>
        <v>250</v>
      </c>
      <c r="AS448" s="167">
        <f t="shared" si="349"/>
        <v>0</v>
      </c>
      <c r="AT448" s="167">
        <f t="shared" si="349"/>
        <v>250</v>
      </c>
      <c r="AU448" s="167">
        <f t="shared" si="349"/>
        <v>0</v>
      </c>
      <c r="AV448" s="167">
        <f t="shared" si="349"/>
        <v>250</v>
      </c>
      <c r="AW448" s="168"/>
    </row>
    <row r="449" spans="1:49" ht="47.25" outlineLevel="2" x14ac:dyDescent="0.2">
      <c r="A449" s="165" t="s">
        <v>35</v>
      </c>
      <c r="B449" s="165" t="s">
        <v>21</v>
      </c>
      <c r="C449" s="165" t="s">
        <v>76</v>
      </c>
      <c r="D449" s="165"/>
      <c r="E449" s="166" t="s">
        <v>77</v>
      </c>
      <c r="F449" s="167">
        <f t="shared" ref="F449:Z452" si="350">F450</f>
        <v>39.9</v>
      </c>
      <c r="G449" s="167">
        <f t="shared" si="350"/>
        <v>0</v>
      </c>
      <c r="H449" s="167">
        <f t="shared" si="350"/>
        <v>39.9</v>
      </c>
      <c r="I449" s="167">
        <f t="shared" si="350"/>
        <v>0</v>
      </c>
      <c r="J449" s="167">
        <f t="shared" si="350"/>
        <v>0</v>
      </c>
      <c r="K449" s="167">
        <f t="shared" si="350"/>
        <v>0</v>
      </c>
      <c r="L449" s="167">
        <f t="shared" si="350"/>
        <v>39.9</v>
      </c>
      <c r="M449" s="167">
        <f t="shared" si="350"/>
        <v>0</v>
      </c>
      <c r="N449" s="167">
        <f t="shared" si="350"/>
        <v>39.9</v>
      </c>
      <c r="O449" s="167">
        <f t="shared" si="350"/>
        <v>0</v>
      </c>
      <c r="P449" s="167">
        <f t="shared" si="350"/>
        <v>27.900000000000002</v>
      </c>
      <c r="Q449" s="167">
        <f t="shared" si="350"/>
        <v>67.8</v>
      </c>
      <c r="R449" s="167">
        <f t="shared" si="350"/>
        <v>0</v>
      </c>
      <c r="S449" s="167">
        <f t="shared" si="350"/>
        <v>67.8</v>
      </c>
      <c r="T449" s="167">
        <f t="shared" si="350"/>
        <v>0</v>
      </c>
      <c r="U449" s="167">
        <f t="shared" si="350"/>
        <v>0</v>
      </c>
      <c r="V449" s="167">
        <f t="shared" si="350"/>
        <v>1.3</v>
      </c>
      <c r="W449" s="167">
        <f t="shared" si="350"/>
        <v>0</v>
      </c>
      <c r="X449" s="167">
        <f t="shared" si="350"/>
        <v>69.099999999999994</v>
      </c>
      <c r="Y449" s="167">
        <f t="shared" si="350"/>
        <v>0</v>
      </c>
      <c r="Z449" s="167">
        <f t="shared" si="350"/>
        <v>0</v>
      </c>
      <c r="AA449" s="167"/>
      <c r="AB449" s="167">
        <f t="shared" ref="AB449:AF452" si="351">AB450</f>
        <v>0</v>
      </c>
      <c r="AC449" s="167">
        <f t="shared" si="351"/>
        <v>0</v>
      </c>
      <c r="AD449" s="167">
        <f t="shared" si="351"/>
        <v>0</v>
      </c>
      <c r="AE449" s="167">
        <f t="shared" si="351"/>
        <v>0</v>
      </c>
      <c r="AF449" s="167">
        <f t="shared" si="351"/>
        <v>0</v>
      </c>
      <c r="AG449" s="167"/>
      <c r="AH449" s="167">
        <f>AH450</f>
        <v>0</v>
      </c>
      <c r="AI449" s="167"/>
      <c r="AJ449" s="167">
        <f>AJ450</f>
        <v>0</v>
      </c>
      <c r="AK449" s="167"/>
      <c r="AL449" s="167">
        <f t="shared" ref="AL449:AM452" si="352">AL450</f>
        <v>0</v>
      </c>
      <c r="AM449" s="167">
        <f t="shared" si="352"/>
        <v>0</v>
      </c>
      <c r="AN449" s="167"/>
      <c r="AO449" s="167">
        <f t="shared" ref="AO449:AQ452" si="353">AO450</f>
        <v>0</v>
      </c>
      <c r="AP449" s="167">
        <f t="shared" si="353"/>
        <v>0</v>
      </c>
      <c r="AQ449" s="167">
        <f t="shared" si="353"/>
        <v>0</v>
      </c>
      <c r="AR449" s="167"/>
      <c r="AS449" s="167">
        <f>AS450</f>
        <v>0</v>
      </c>
      <c r="AT449" s="167"/>
      <c r="AU449" s="167">
        <f>AU450</f>
        <v>0</v>
      </c>
      <c r="AV449" s="167"/>
      <c r="AW449" s="168"/>
    </row>
    <row r="450" spans="1:49" ht="47.25" outlineLevel="3" x14ac:dyDescent="0.2">
      <c r="A450" s="165" t="s">
        <v>35</v>
      </c>
      <c r="B450" s="165" t="s">
        <v>21</v>
      </c>
      <c r="C450" s="165" t="s">
        <v>130</v>
      </c>
      <c r="D450" s="165"/>
      <c r="E450" s="166" t="s">
        <v>131</v>
      </c>
      <c r="F450" s="167">
        <f t="shared" si="350"/>
        <v>39.9</v>
      </c>
      <c r="G450" s="167">
        <f t="shared" si="350"/>
        <v>0</v>
      </c>
      <c r="H450" s="167">
        <f t="shared" si="350"/>
        <v>39.9</v>
      </c>
      <c r="I450" s="167">
        <f t="shared" si="350"/>
        <v>0</v>
      </c>
      <c r="J450" s="167">
        <f t="shared" si="350"/>
        <v>0</v>
      </c>
      <c r="K450" s="167">
        <f t="shared" si="350"/>
        <v>0</v>
      </c>
      <c r="L450" s="167">
        <f t="shared" si="350"/>
        <v>39.9</v>
      </c>
      <c r="M450" s="167">
        <f t="shared" si="350"/>
        <v>0</v>
      </c>
      <c r="N450" s="167">
        <f t="shared" si="350"/>
        <v>39.9</v>
      </c>
      <c r="O450" s="167">
        <f t="shared" si="350"/>
        <v>0</v>
      </c>
      <c r="P450" s="167">
        <f t="shared" si="350"/>
        <v>27.900000000000002</v>
      </c>
      <c r="Q450" s="167">
        <f t="shared" si="350"/>
        <v>67.8</v>
      </c>
      <c r="R450" s="167">
        <f t="shared" si="350"/>
        <v>0</v>
      </c>
      <c r="S450" s="167">
        <f t="shared" si="350"/>
        <v>67.8</v>
      </c>
      <c r="T450" s="167">
        <f t="shared" si="350"/>
        <v>0</v>
      </c>
      <c r="U450" s="167">
        <f t="shared" si="350"/>
        <v>0</v>
      </c>
      <c r="V450" s="167">
        <f t="shared" si="350"/>
        <v>1.3</v>
      </c>
      <c r="W450" s="167">
        <f t="shared" si="350"/>
        <v>0</v>
      </c>
      <c r="X450" s="167">
        <f t="shared" si="350"/>
        <v>69.099999999999994</v>
      </c>
      <c r="Y450" s="167">
        <f t="shared" si="350"/>
        <v>0</v>
      </c>
      <c r="Z450" s="167">
        <f t="shared" si="350"/>
        <v>0</v>
      </c>
      <c r="AA450" s="167"/>
      <c r="AB450" s="167">
        <f t="shared" si="351"/>
        <v>0</v>
      </c>
      <c r="AC450" s="167">
        <f t="shared" si="351"/>
        <v>0</v>
      </c>
      <c r="AD450" s="167">
        <f t="shared" si="351"/>
        <v>0</v>
      </c>
      <c r="AE450" s="167">
        <f t="shared" si="351"/>
        <v>0</v>
      </c>
      <c r="AF450" s="167">
        <f t="shared" si="351"/>
        <v>0</v>
      </c>
      <c r="AG450" s="167"/>
      <c r="AH450" s="167">
        <f>AH451</f>
        <v>0</v>
      </c>
      <c r="AI450" s="167"/>
      <c r="AJ450" s="167">
        <f>AJ451</f>
        <v>0</v>
      </c>
      <c r="AK450" s="167"/>
      <c r="AL450" s="167">
        <f t="shared" si="352"/>
        <v>0</v>
      </c>
      <c r="AM450" s="167">
        <f t="shared" si="352"/>
        <v>0</v>
      </c>
      <c r="AN450" s="167"/>
      <c r="AO450" s="167">
        <f t="shared" si="353"/>
        <v>0</v>
      </c>
      <c r="AP450" s="167">
        <f t="shared" si="353"/>
        <v>0</v>
      </c>
      <c r="AQ450" s="167">
        <f t="shared" si="353"/>
        <v>0</v>
      </c>
      <c r="AR450" s="167"/>
      <c r="AS450" s="167">
        <f>AS451</f>
        <v>0</v>
      </c>
      <c r="AT450" s="167"/>
      <c r="AU450" s="167">
        <f>AU451</f>
        <v>0</v>
      </c>
      <c r="AV450" s="167"/>
      <c r="AW450" s="168"/>
    </row>
    <row r="451" spans="1:49" ht="31.5" outlineLevel="4" x14ac:dyDescent="0.2">
      <c r="A451" s="165" t="s">
        <v>35</v>
      </c>
      <c r="B451" s="165" t="s">
        <v>21</v>
      </c>
      <c r="C451" s="165" t="s">
        <v>132</v>
      </c>
      <c r="D451" s="165"/>
      <c r="E451" s="166" t="s">
        <v>57</v>
      </c>
      <c r="F451" s="167">
        <f t="shared" si="350"/>
        <v>39.9</v>
      </c>
      <c r="G451" s="167">
        <f t="shared" si="350"/>
        <v>0</v>
      </c>
      <c r="H451" s="167">
        <f t="shared" si="350"/>
        <v>39.9</v>
      </c>
      <c r="I451" s="167">
        <f t="shared" si="350"/>
        <v>0</v>
      </c>
      <c r="J451" s="167">
        <f t="shared" si="350"/>
        <v>0</v>
      </c>
      <c r="K451" s="167">
        <f t="shared" si="350"/>
        <v>0</v>
      </c>
      <c r="L451" s="167">
        <f t="shared" si="350"/>
        <v>39.9</v>
      </c>
      <c r="M451" s="167">
        <f t="shared" si="350"/>
        <v>0</v>
      </c>
      <c r="N451" s="167">
        <f t="shared" si="350"/>
        <v>39.9</v>
      </c>
      <c r="O451" s="167">
        <f t="shared" si="350"/>
        <v>0</v>
      </c>
      <c r="P451" s="167">
        <f t="shared" si="350"/>
        <v>27.900000000000002</v>
      </c>
      <c r="Q451" s="167">
        <f t="shared" si="350"/>
        <v>67.8</v>
      </c>
      <c r="R451" s="167">
        <f t="shared" si="350"/>
        <v>0</v>
      </c>
      <c r="S451" s="167">
        <f t="shared" si="350"/>
        <v>67.8</v>
      </c>
      <c r="T451" s="167">
        <f t="shared" si="350"/>
        <v>0</v>
      </c>
      <c r="U451" s="167">
        <f t="shared" si="350"/>
        <v>0</v>
      </c>
      <c r="V451" s="167">
        <f t="shared" si="350"/>
        <v>1.3</v>
      </c>
      <c r="W451" s="167">
        <f t="shared" si="350"/>
        <v>0</v>
      </c>
      <c r="X451" s="167">
        <f t="shared" si="350"/>
        <v>69.099999999999994</v>
      </c>
      <c r="Y451" s="167">
        <f t="shared" si="350"/>
        <v>0</v>
      </c>
      <c r="Z451" s="167">
        <f t="shared" si="350"/>
        <v>0</v>
      </c>
      <c r="AA451" s="167"/>
      <c r="AB451" s="167">
        <f t="shared" si="351"/>
        <v>0</v>
      </c>
      <c r="AC451" s="167">
        <f t="shared" si="351"/>
        <v>0</v>
      </c>
      <c r="AD451" s="167">
        <f t="shared" si="351"/>
        <v>0</v>
      </c>
      <c r="AE451" s="167">
        <f t="shared" si="351"/>
        <v>0</v>
      </c>
      <c r="AF451" s="167">
        <f t="shared" si="351"/>
        <v>0</v>
      </c>
      <c r="AG451" s="167"/>
      <c r="AH451" s="167">
        <f>AH452</f>
        <v>0</v>
      </c>
      <c r="AI451" s="167"/>
      <c r="AJ451" s="167">
        <f>AJ452</f>
        <v>0</v>
      </c>
      <c r="AK451" s="167"/>
      <c r="AL451" s="167">
        <f t="shared" si="352"/>
        <v>0</v>
      </c>
      <c r="AM451" s="167">
        <f t="shared" si="352"/>
        <v>0</v>
      </c>
      <c r="AN451" s="167"/>
      <c r="AO451" s="167">
        <f t="shared" si="353"/>
        <v>0</v>
      </c>
      <c r="AP451" s="167">
        <f t="shared" si="353"/>
        <v>0</v>
      </c>
      <c r="AQ451" s="167">
        <f t="shared" si="353"/>
        <v>0</v>
      </c>
      <c r="AR451" s="167"/>
      <c r="AS451" s="167">
        <f>AS452</f>
        <v>0</v>
      </c>
      <c r="AT451" s="167"/>
      <c r="AU451" s="167">
        <f>AU452</f>
        <v>0</v>
      </c>
      <c r="AV451" s="167"/>
      <c r="AW451" s="168"/>
    </row>
    <row r="452" spans="1:49" ht="15.75" outlineLevel="5" x14ac:dyDescent="0.2">
      <c r="A452" s="165" t="s">
        <v>35</v>
      </c>
      <c r="B452" s="165" t="s">
        <v>21</v>
      </c>
      <c r="C452" s="165" t="s">
        <v>133</v>
      </c>
      <c r="D452" s="165"/>
      <c r="E452" s="166" t="s">
        <v>134</v>
      </c>
      <c r="F452" s="167">
        <f t="shared" si="350"/>
        <v>39.9</v>
      </c>
      <c r="G452" s="167">
        <f t="shared" si="350"/>
        <v>0</v>
      </c>
      <c r="H452" s="167">
        <f t="shared" si="350"/>
        <v>39.9</v>
      </c>
      <c r="I452" s="167">
        <f t="shared" si="350"/>
        <v>0</v>
      </c>
      <c r="J452" s="167">
        <f t="shared" si="350"/>
        <v>0</v>
      </c>
      <c r="K452" s="167">
        <f t="shared" si="350"/>
        <v>0</v>
      </c>
      <c r="L452" s="167">
        <f t="shared" si="350"/>
        <v>39.9</v>
      </c>
      <c r="M452" s="167">
        <f t="shared" si="350"/>
        <v>0</v>
      </c>
      <c r="N452" s="167">
        <f t="shared" si="350"/>
        <v>39.9</v>
      </c>
      <c r="O452" s="167">
        <f t="shared" si="350"/>
        <v>0</v>
      </c>
      <c r="P452" s="167">
        <f t="shared" si="350"/>
        <v>27.900000000000002</v>
      </c>
      <c r="Q452" s="167">
        <f t="shared" si="350"/>
        <v>67.8</v>
      </c>
      <c r="R452" s="167">
        <f t="shared" si="350"/>
        <v>0</v>
      </c>
      <c r="S452" s="167">
        <f t="shared" si="350"/>
        <v>67.8</v>
      </c>
      <c r="T452" s="167">
        <f t="shared" si="350"/>
        <v>0</v>
      </c>
      <c r="U452" s="167">
        <f t="shared" si="350"/>
        <v>0</v>
      </c>
      <c r="V452" s="167">
        <f t="shared" si="350"/>
        <v>1.3</v>
      </c>
      <c r="W452" s="167">
        <f t="shared" si="350"/>
        <v>0</v>
      </c>
      <c r="X452" s="167">
        <f t="shared" si="350"/>
        <v>69.099999999999994</v>
      </c>
      <c r="Y452" s="167">
        <f t="shared" si="350"/>
        <v>0</v>
      </c>
      <c r="Z452" s="167">
        <f t="shared" si="350"/>
        <v>0</v>
      </c>
      <c r="AA452" s="167"/>
      <c r="AB452" s="167">
        <f t="shared" si="351"/>
        <v>0</v>
      </c>
      <c r="AC452" s="167">
        <f t="shared" si="351"/>
        <v>0</v>
      </c>
      <c r="AD452" s="167">
        <f t="shared" si="351"/>
        <v>0</v>
      </c>
      <c r="AE452" s="167">
        <f t="shared" si="351"/>
        <v>0</v>
      </c>
      <c r="AF452" s="167">
        <f t="shared" si="351"/>
        <v>0</v>
      </c>
      <c r="AG452" s="167"/>
      <c r="AH452" s="167">
        <f>AH453</f>
        <v>0</v>
      </c>
      <c r="AI452" s="167"/>
      <c r="AJ452" s="167">
        <f>AJ453</f>
        <v>0</v>
      </c>
      <c r="AK452" s="167"/>
      <c r="AL452" s="167">
        <f t="shared" si="352"/>
        <v>0</v>
      </c>
      <c r="AM452" s="167">
        <f t="shared" si="352"/>
        <v>0</v>
      </c>
      <c r="AN452" s="167"/>
      <c r="AO452" s="167">
        <f t="shared" si="353"/>
        <v>0</v>
      </c>
      <c r="AP452" s="167">
        <f t="shared" si="353"/>
        <v>0</v>
      </c>
      <c r="AQ452" s="167">
        <f t="shared" si="353"/>
        <v>0</v>
      </c>
      <c r="AR452" s="167"/>
      <c r="AS452" s="167">
        <f>AS453</f>
        <v>0</v>
      </c>
      <c r="AT452" s="167"/>
      <c r="AU452" s="167">
        <f>AU453</f>
        <v>0</v>
      </c>
      <c r="AV452" s="167"/>
      <c r="AW452" s="168"/>
    </row>
    <row r="453" spans="1:49" ht="31.5" outlineLevel="7" x14ac:dyDescent="0.2">
      <c r="A453" s="170" t="s">
        <v>35</v>
      </c>
      <c r="B453" s="170" t="s">
        <v>21</v>
      </c>
      <c r="C453" s="170" t="s">
        <v>133</v>
      </c>
      <c r="D453" s="170" t="s">
        <v>11</v>
      </c>
      <c r="E453" s="171" t="s">
        <v>12</v>
      </c>
      <c r="F453" s="172">
        <v>39.9</v>
      </c>
      <c r="G453" s="172"/>
      <c r="H453" s="172">
        <f>SUM(F453:G453)</f>
        <v>39.9</v>
      </c>
      <c r="I453" s="172"/>
      <c r="J453" s="172"/>
      <c r="K453" s="172"/>
      <c r="L453" s="172">
        <f>SUM(H453:K453)</f>
        <v>39.9</v>
      </c>
      <c r="M453" s="172"/>
      <c r="N453" s="172">
        <f>SUM(L453:M453)</f>
        <v>39.9</v>
      </c>
      <c r="O453" s="172"/>
      <c r="P453" s="172">
        <f>10.8+17.1</f>
        <v>27.900000000000002</v>
      </c>
      <c r="Q453" s="172">
        <f>SUM(N453:P453)</f>
        <v>67.8</v>
      </c>
      <c r="R453" s="172"/>
      <c r="S453" s="172">
        <f>SUM(Q453:R453)</f>
        <v>67.8</v>
      </c>
      <c r="T453" s="172"/>
      <c r="U453" s="172"/>
      <c r="V453" s="172">
        <v>1.3</v>
      </c>
      <c r="W453" s="172"/>
      <c r="X453" s="172">
        <f>SUM(S453:W453)</f>
        <v>69.099999999999994</v>
      </c>
      <c r="Y453" s="172"/>
      <c r="Z453" s="172"/>
      <c r="AA453" s="172"/>
      <c r="AB453" s="172"/>
      <c r="AC453" s="172">
        <f>SUM(AA453:AB453)</f>
        <v>0</v>
      </c>
      <c r="AD453" s="172"/>
      <c r="AE453" s="172">
        <f>SUM(AC453:AD453)</f>
        <v>0</v>
      </c>
      <c r="AF453" s="172"/>
      <c r="AG453" s="172"/>
      <c r="AH453" s="172"/>
      <c r="AI453" s="172"/>
      <c r="AJ453" s="172"/>
      <c r="AK453" s="172"/>
      <c r="AL453" s="172"/>
      <c r="AM453" s="172"/>
      <c r="AN453" s="172"/>
      <c r="AO453" s="172"/>
      <c r="AP453" s="172">
        <f>SUM(AN453:AO453)</f>
        <v>0</v>
      </c>
      <c r="AQ453" s="172"/>
      <c r="AR453" s="172"/>
      <c r="AS453" s="172"/>
      <c r="AT453" s="172"/>
      <c r="AU453" s="172"/>
      <c r="AV453" s="172"/>
      <c r="AW453" s="168"/>
    </row>
    <row r="454" spans="1:49" ht="31.5" outlineLevel="7" x14ac:dyDescent="0.2">
      <c r="A454" s="165" t="s">
        <v>35</v>
      </c>
      <c r="B454" s="165" t="s">
        <v>21</v>
      </c>
      <c r="C454" s="165" t="s">
        <v>170</v>
      </c>
      <c r="D454" s="165"/>
      <c r="E454" s="191" t="s">
        <v>171</v>
      </c>
      <c r="F454" s="167">
        <f t="shared" ref="F454:Z457" si="354">F455</f>
        <v>89</v>
      </c>
      <c r="G454" s="167">
        <f t="shared" si="354"/>
        <v>0</v>
      </c>
      <c r="H454" s="167">
        <f t="shared" si="354"/>
        <v>89</v>
      </c>
      <c r="I454" s="167">
        <f t="shared" si="354"/>
        <v>0</v>
      </c>
      <c r="J454" s="167">
        <f t="shared" si="354"/>
        <v>0</v>
      </c>
      <c r="K454" s="167">
        <f t="shared" si="354"/>
        <v>0</v>
      </c>
      <c r="L454" s="167">
        <f t="shared" si="354"/>
        <v>89</v>
      </c>
      <c r="M454" s="167">
        <f t="shared" si="354"/>
        <v>0</v>
      </c>
      <c r="N454" s="167">
        <f t="shared" si="354"/>
        <v>89</v>
      </c>
      <c r="O454" s="167">
        <f t="shared" si="354"/>
        <v>0</v>
      </c>
      <c r="P454" s="167">
        <f t="shared" si="354"/>
        <v>0</v>
      </c>
      <c r="Q454" s="167">
        <f t="shared" si="354"/>
        <v>89</v>
      </c>
      <c r="R454" s="167">
        <f t="shared" si="354"/>
        <v>0</v>
      </c>
      <c r="S454" s="167">
        <f t="shared" si="354"/>
        <v>89</v>
      </c>
      <c r="T454" s="167">
        <f t="shared" si="354"/>
        <v>0</v>
      </c>
      <c r="U454" s="167">
        <f t="shared" si="354"/>
        <v>0</v>
      </c>
      <c r="V454" s="167">
        <f t="shared" si="354"/>
        <v>83.5</v>
      </c>
      <c r="W454" s="167">
        <f t="shared" si="354"/>
        <v>0</v>
      </c>
      <c r="X454" s="167">
        <f t="shared" si="354"/>
        <v>172.5</v>
      </c>
      <c r="Y454" s="167">
        <f t="shared" si="354"/>
        <v>0</v>
      </c>
      <c r="Z454" s="167">
        <f t="shared" si="354"/>
        <v>0</v>
      </c>
      <c r="AA454" s="167"/>
      <c r="AB454" s="167">
        <f t="shared" ref="AB454:AM457" si="355">AB455</f>
        <v>0</v>
      </c>
      <c r="AC454" s="167">
        <f t="shared" si="355"/>
        <v>0</v>
      </c>
      <c r="AD454" s="167">
        <f t="shared" si="355"/>
        <v>0</v>
      </c>
      <c r="AE454" s="167">
        <f t="shared" si="355"/>
        <v>0</v>
      </c>
      <c r="AF454" s="167">
        <f t="shared" si="355"/>
        <v>0</v>
      </c>
      <c r="AG454" s="167">
        <f t="shared" si="355"/>
        <v>0</v>
      </c>
      <c r="AH454" s="167">
        <f t="shared" si="355"/>
        <v>0</v>
      </c>
      <c r="AI454" s="167">
        <f t="shared" si="355"/>
        <v>0</v>
      </c>
      <c r="AJ454" s="167">
        <f t="shared" si="355"/>
        <v>0</v>
      </c>
      <c r="AK454" s="167">
        <f t="shared" si="355"/>
        <v>0</v>
      </c>
      <c r="AL454" s="167">
        <f t="shared" si="355"/>
        <v>0</v>
      </c>
      <c r="AM454" s="167">
        <f t="shared" si="355"/>
        <v>0</v>
      </c>
      <c r="AN454" s="167"/>
      <c r="AO454" s="167">
        <f t="shared" ref="AO454:AV457" si="356">AO455</f>
        <v>0</v>
      </c>
      <c r="AP454" s="167">
        <f t="shared" si="356"/>
        <v>0</v>
      </c>
      <c r="AQ454" s="167">
        <f t="shared" si="356"/>
        <v>0</v>
      </c>
      <c r="AR454" s="167">
        <f t="shared" si="356"/>
        <v>0</v>
      </c>
      <c r="AS454" s="167">
        <f t="shared" si="356"/>
        <v>0</v>
      </c>
      <c r="AT454" s="167">
        <f t="shared" si="356"/>
        <v>0</v>
      </c>
      <c r="AU454" s="167">
        <f t="shared" si="356"/>
        <v>0</v>
      </c>
      <c r="AV454" s="167">
        <f t="shared" si="356"/>
        <v>0</v>
      </c>
      <c r="AW454" s="168"/>
    </row>
    <row r="455" spans="1:49" ht="47.25" outlineLevel="7" x14ac:dyDescent="0.2">
      <c r="A455" s="165" t="s">
        <v>35</v>
      </c>
      <c r="B455" s="165" t="s">
        <v>21</v>
      </c>
      <c r="C455" s="165" t="s">
        <v>188</v>
      </c>
      <c r="D455" s="165"/>
      <c r="E455" s="166" t="s">
        <v>189</v>
      </c>
      <c r="F455" s="167">
        <f t="shared" si="354"/>
        <v>89</v>
      </c>
      <c r="G455" s="167">
        <f t="shared" si="354"/>
        <v>0</v>
      </c>
      <c r="H455" s="167">
        <f t="shared" si="354"/>
        <v>89</v>
      </c>
      <c r="I455" s="167">
        <f t="shared" si="354"/>
        <v>0</v>
      </c>
      <c r="J455" s="167">
        <f t="shared" si="354"/>
        <v>0</v>
      </c>
      <c r="K455" s="167">
        <f t="shared" si="354"/>
        <v>0</v>
      </c>
      <c r="L455" s="167">
        <f t="shared" si="354"/>
        <v>89</v>
      </c>
      <c r="M455" s="167">
        <f t="shared" si="354"/>
        <v>0</v>
      </c>
      <c r="N455" s="167">
        <f t="shared" si="354"/>
        <v>89</v>
      </c>
      <c r="O455" s="167">
        <f t="shared" si="354"/>
        <v>0</v>
      </c>
      <c r="P455" s="167">
        <f t="shared" si="354"/>
        <v>0</v>
      </c>
      <c r="Q455" s="167">
        <f t="shared" si="354"/>
        <v>89</v>
      </c>
      <c r="R455" s="167">
        <f t="shared" si="354"/>
        <v>0</v>
      </c>
      <c r="S455" s="167">
        <f t="shared" si="354"/>
        <v>89</v>
      </c>
      <c r="T455" s="167">
        <f t="shared" si="354"/>
        <v>0</v>
      </c>
      <c r="U455" s="167">
        <f t="shared" si="354"/>
        <v>0</v>
      </c>
      <c r="V455" s="167">
        <f t="shared" si="354"/>
        <v>83.5</v>
      </c>
      <c r="W455" s="167">
        <f t="shared" si="354"/>
        <v>0</v>
      </c>
      <c r="X455" s="167">
        <f t="shared" si="354"/>
        <v>172.5</v>
      </c>
      <c r="Y455" s="167">
        <f t="shared" si="354"/>
        <v>0</v>
      </c>
      <c r="Z455" s="167">
        <f t="shared" si="354"/>
        <v>0</v>
      </c>
      <c r="AA455" s="167"/>
      <c r="AB455" s="167">
        <f t="shared" si="355"/>
        <v>0</v>
      </c>
      <c r="AC455" s="167">
        <f t="shared" si="355"/>
        <v>0</v>
      </c>
      <c r="AD455" s="167">
        <f t="shared" si="355"/>
        <v>0</v>
      </c>
      <c r="AE455" s="167">
        <f t="shared" si="355"/>
        <v>0</v>
      </c>
      <c r="AF455" s="167">
        <f t="shared" si="355"/>
        <v>0</v>
      </c>
      <c r="AG455" s="167">
        <f t="shared" si="355"/>
        <v>0</v>
      </c>
      <c r="AH455" s="167">
        <f t="shared" si="355"/>
        <v>0</v>
      </c>
      <c r="AI455" s="167">
        <f t="shared" si="355"/>
        <v>0</v>
      </c>
      <c r="AJ455" s="167">
        <f t="shared" si="355"/>
        <v>0</v>
      </c>
      <c r="AK455" s="167">
        <f t="shared" si="355"/>
        <v>0</v>
      </c>
      <c r="AL455" s="167">
        <f t="shared" si="355"/>
        <v>0</v>
      </c>
      <c r="AM455" s="167">
        <f t="shared" si="355"/>
        <v>0</v>
      </c>
      <c r="AN455" s="167"/>
      <c r="AO455" s="167">
        <f t="shared" si="356"/>
        <v>0</v>
      </c>
      <c r="AP455" s="167">
        <f t="shared" si="356"/>
        <v>0</v>
      </c>
      <c r="AQ455" s="167">
        <f t="shared" si="356"/>
        <v>0</v>
      </c>
      <c r="AR455" s="167">
        <f t="shared" si="356"/>
        <v>0</v>
      </c>
      <c r="AS455" s="167">
        <f t="shared" si="356"/>
        <v>0</v>
      </c>
      <c r="AT455" s="167">
        <f t="shared" si="356"/>
        <v>0</v>
      </c>
      <c r="AU455" s="167">
        <f t="shared" si="356"/>
        <v>0</v>
      </c>
      <c r="AV455" s="167">
        <f t="shared" si="356"/>
        <v>0</v>
      </c>
      <c r="AW455" s="168"/>
    </row>
    <row r="456" spans="1:49" ht="31.5" outlineLevel="7" x14ac:dyDescent="0.2">
      <c r="A456" s="165" t="s">
        <v>35</v>
      </c>
      <c r="B456" s="165" t="s">
        <v>21</v>
      </c>
      <c r="C456" s="165" t="s">
        <v>274</v>
      </c>
      <c r="D456" s="165"/>
      <c r="E456" s="166" t="s">
        <v>57</v>
      </c>
      <c r="F456" s="167">
        <f t="shared" si="354"/>
        <v>89</v>
      </c>
      <c r="G456" s="167">
        <f t="shared" si="354"/>
        <v>0</v>
      </c>
      <c r="H456" s="167">
        <f t="shared" si="354"/>
        <v>89</v>
      </c>
      <c r="I456" s="167">
        <f t="shared" si="354"/>
        <v>0</v>
      </c>
      <c r="J456" s="167">
        <f t="shared" si="354"/>
        <v>0</v>
      </c>
      <c r="K456" s="167">
        <f t="shared" si="354"/>
        <v>0</v>
      </c>
      <c r="L456" s="167">
        <f t="shared" si="354"/>
        <v>89</v>
      </c>
      <c r="M456" s="167">
        <f t="shared" si="354"/>
        <v>0</v>
      </c>
      <c r="N456" s="167">
        <f t="shared" si="354"/>
        <v>89</v>
      </c>
      <c r="O456" s="167">
        <f t="shared" si="354"/>
        <v>0</v>
      </c>
      <c r="P456" s="167">
        <f t="shared" si="354"/>
        <v>0</v>
      </c>
      <c r="Q456" s="167">
        <f t="shared" si="354"/>
        <v>89</v>
      </c>
      <c r="R456" s="167">
        <f t="shared" si="354"/>
        <v>0</v>
      </c>
      <c r="S456" s="167">
        <f t="shared" si="354"/>
        <v>89</v>
      </c>
      <c r="T456" s="167">
        <f t="shared" si="354"/>
        <v>0</v>
      </c>
      <c r="U456" s="167">
        <f t="shared" si="354"/>
        <v>0</v>
      </c>
      <c r="V456" s="167">
        <f t="shared" si="354"/>
        <v>83.5</v>
      </c>
      <c r="W456" s="167">
        <f t="shared" si="354"/>
        <v>0</v>
      </c>
      <c r="X456" s="167">
        <f t="shared" si="354"/>
        <v>172.5</v>
      </c>
      <c r="Y456" s="167">
        <f t="shared" si="354"/>
        <v>0</v>
      </c>
      <c r="Z456" s="167">
        <f t="shared" si="354"/>
        <v>0</v>
      </c>
      <c r="AA456" s="167"/>
      <c r="AB456" s="167">
        <f t="shared" si="355"/>
        <v>0</v>
      </c>
      <c r="AC456" s="167">
        <f t="shared" si="355"/>
        <v>0</v>
      </c>
      <c r="AD456" s="167">
        <f t="shared" si="355"/>
        <v>0</v>
      </c>
      <c r="AE456" s="167">
        <f t="shared" si="355"/>
        <v>0</v>
      </c>
      <c r="AF456" s="167">
        <f t="shared" si="355"/>
        <v>0</v>
      </c>
      <c r="AG456" s="167">
        <f t="shared" si="355"/>
        <v>0</v>
      </c>
      <c r="AH456" s="167">
        <f t="shared" si="355"/>
        <v>0</v>
      </c>
      <c r="AI456" s="167">
        <f t="shared" si="355"/>
        <v>0</v>
      </c>
      <c r="AJ456" s="167">
        <f t="shared" si="355"/>
        <v>0</v>
      </c>
      <c r="AK456" s="167">
        <f t="shared" si="355"/>
        <v>0</v>
      </c>
      <c r="AL456" s="167">
        <f t="shared" si="355"/>
        <v>0</v>
      </c>
      <c r="AM456" s="167">
        <f t="shared" si="355"/>
        <v>0</v>
      </c>
      <c r="AN456" s="167"/>
      <c r="AO456" s="167">
        <f t="shared" si="356"/>
        <v>0</v>
      </c>
      <c r="AP456" s="167">
        <f t="shared" si="356"/>
        <v>0</v>
      </c>
      <c r="AQ456" s="167">
        <f t="shared" si="356"/>
        <v>0</v>
      </c>
      <c r="AR456" s="167">
        <f t="shared" si="356"/>
        <v>0</v>
      </c>
      <c r="AS456" s="167">
        <f t="shared" si="356"/>
        <v>0</v>
      </c>
      <c r="AT456" s="167">
        <f t="shared" si="356"/>
        <v>0</v>
      </c>
      <c r="AU456" s="167">
        <f t="shared" si="356"/>
        <v>0</v>
      </c>
      <c r="AV456" s="167">
        <f t="shared" si="356"/>
        <v>0</v>
      </c>
      <c r="AW456" s="168"/>
    </row>
    <row r="457" spans="1:49" ht="31.5" outlineLevel="7" x14ac:dyDescent="0.2">
      <c r="A457" s="165" t="s">
        <v>35</v>
      </c>
      <c r="B457" s="165" t="s">
        <v>21</v>
      </c>
      <c r="C457" s="165" t="s">
        <v>275</v>
      </c>
      <c r="D457" s="165"/>
      <c r="E457" s="166" t="s">
        <v>276</v>
      </c>
      <c r="F457" s="167">
        <f t="shared" si="354"/>
        <v>89</v>
      </c>
      <c r="G457" s="167">
        <f t="shared" si="354"/>
        <v>0</v>
      </c>
      <c r="H457" s="167">
        <f t="shared" si="354"/>
        <v>89</v>
      </c>
      <c r="I457" s="167">
        <f t="shared" si="354"/>
        <v>0</v>
      </c>
      <c r="J457" s="167">
        <f t="shared" si="354"/>
        <v>0</v>
      </c>
      <c r="K457" s="167">
        <f t="shared" si="354"/>
        <v>0</v>
      </c>
      <c r="L457" s="167">
        <f t="shared" si="354"/>
        <v>89</v>
      </c>
      <c r="M457" s="167">
        <f t="shared" si="354"/>
        <v>0</v>
      </c>
      <c r="N457" s="167">
        <f t="shared" si="354"/>
        <v>89</v>
      </c>
      <c r="O457" s="167">
        <f t="shared" si="354"/>
        <v>0</v>
      </c>
      <c r="P457" s="167">
        <f t="shared" si="354"/>
        <v>0</v>
      </c>
      <c r="Q457" s="167">
        <f t="shared" si="354"/>
        <v>89</v>
      </c>
      <c r="R457" s="167">
        <f t="shared" si="354"/>
        <v>0</v>
      </c>
      <c r="S457" s="167">
        <f t="shared" si="354"/>
        <v>89</v>
      </c>
      <c r="T457" s="167">
        <f t="shared" si="354"/>
        <v>0</v>
      </c>
      <c r="U457" s="167">
        <f t="shared" si="354"/>
        <v>0</v>
      </c>
      <c r="V457" s="167">
        <f t="shared" si="354"/>
        <v>83.5</v>
      </c>
      <c r="W457" s="167">
        <f t="shared" si="354"/>
        <v>0</v>
      </c>
      <c r="X457" s="167">
        <f t="shared" si="354"/>
        <v>172.5</v>
      </c>
      <c r="Y457" s="167">
        <f t="shared" si="354"/>
        <v>0</v>
      </c>
      <c r="Z457" s="167">
        <f t="shared" si="354"/>
        <v>0</v>
      </c>
      <c r="AA457" s="167"/>
      <c r="AB457" s="167">
        <f t="shared" si="355"/>
        <v>0</v>
      </c>
      <c r="AC457" s="167">
        <f t="shared" si="355"/>
        <v>0</v>
      </c>
      <c r="AD457" s="167">
        <f t="shared" si="355"/>
        <v>0</v>
      </c>
      <c r="AE457" s="167">
        <f t="shared" si="355"/>
        <v>0</v>
      </c>
      <c r="AF457" s="167">
        <f t="shared" si="355"/>
        <v>0</v>
      </c>
      <c r="AG457" s="167">
        <f t="shared" si="355"/>
        <v>0</v>
      </c>
      <c r="AH457" s="167">
        <f t="shared" si="355"/>
        <v>0</v>
      </c>
      <c r="AI457" s="167">
        <f t="shared" si="355"/>
        <v>0</v>
      </c>
      <c r="AJ457" s="167">
        <f t="shared" si="355"/>
        <v>0</v>
      </c>
      <c r="AK457" s="167">
        <f t="shared" si="355"/>
        <v>0</v>
      </c>
      <c r="AL457" s="167">
        <f t="shared" si="355"/>
        <v>0</v>
      </c>
      <c r="AM457" s="167">
        <f t="shared" si="355"/>
        <v>0</v>
      </c>
      <c r="AN457" s="167"/>
      <c r="AO457" s="167">
        <f t="shared" si="356"/>
        <v>0</v>
      </c>
      <c r="AP457" s="167">
        <f t="shared" si="356"/>
        <v>0</v>
      </c>
      <c r="AQ457" s="167">
        <f t="shared" si="356"/>
        <v>0</v>
      </c>
      <c r="AR457" s="167">
        <f t="shared" si="356"/>
        <v>0</v>
      </c>
      <c r="AS457" s="167">
        <f t="shared" si="356"/>
        <v>0</v>
      </c>
      <c r="AT457" s="167">
        <f t="shared" si="356"/>
        <v>0</v>
      </c>
      <c r="AU457" s="167">
        <f t="shared" si="356"/>
        <v>0</v>
      </c>
      <c r="AV457" s="167">
        <f t="shared" si="356"/>
        <v>0</v>
      </c>
      <c r="AW457" s="168"/>
    </row>
    <row r="458" spans="1:49" ht="31.5" outlineLevel="7" x14ac:dyDescent="0.2">
      <c r="A458" s="170" t="s">
        <v>35</v>
      </c>
      <c r="B458" s="170" t="s">
        <v>21</v>
      </c>
      <c r="C458" s="170" t="s">
        <v>275</v>
      </c>
      <c r="D458" s="170" t="s">
        <v>92</v>
      </c>
      <c r="E458" s="171" t="s">
        <v>93</v>
      </c>
      <c r="F458" s="172">
        <v>89</v>
      </c>
      <c r="G458" s="172"/>
      <c r="H458" s="172">
        <f>SUM(F458:G458)</f>
        <v>89</v>
      </c>
      <c r="I458" s="172"/>
      <c r="J458" s="172"/>
      <c r="K458" s="172"/>
      <c r="L458" s="172">
        <f>SUM(H458:K458)</f>
        <v>89</v>
      </c>
      <c r="M458" s="172"/>
      <c r="N458" s="172">
        <f>SUM(L458:M458)</f>
        <v>89</v>
      </c>
      <c r="O458" s="172"/>
      <c r="P458" s="172"/>
      <c r="Q458" s="172">
        <f>SUM(N458:P458)</f>
        <v>89</v>
      </c>
      <c r="R458" s="172"/>
      <c r="S458" s="172">
        <f>SUM(Q458:R458)</f>
        <v>89</v>
      </c>
      <c r="T458" s="172"/>
      <c r="U458" s="172"/>
      <c r="V458" s="172">
        <v>83.5</v>
      </c>
      <c r="W458" s="172"/>
      <c r="X458" s="172">
        <f>SUM(S458:W458)</f>
        <v>172.5</v>
      </c>
      <c r="Y458" s="172"/>
      <c r="Z458" s="172"/>
      <c r="AA458" s="172"/>
      <c r="AB458" s="172"/>
      <c r="AC458" s="172">
        <f>SUM(AA458:AB458)</f>
        <v>0</v>
      </c>
      <c r="AD458" s="172"/>
      <c r="AE458" s="172">
        <f>SUM(AC458:AD458)</f>
        <v>0</v>
      </c>
      <c r="AF458" s="172"/>
      <c r="AG458" s="172">
        <f>SUM(AE458:AF458)</f>
        <v>0</v>
      </c>
      <c r="AH458" s="172"/>
      <c r="AI458" s="172">
        <f>SUM(AG458:AH458)</f>
        <v>0</v>
      </c>
      <c r="AJ458" s="172"/>
      <c r="AK458" s="172">
        <f>SUM(AI458:AJ458)</f>
        <v>0</v>
      </c>
      <c r="AL458" s="172"/>
      <c r="AM458" s="172"/>
      <c r="AN458" s="172"/>
      <c r="AO458" s="172"/>
      <c r="AP458" s="172">
        <f>SUM(AN458:AO458)</f>
        <v>0</v>
      </c>
      <c r="AQ458" s="172"/>
      <c r="AR458" s="172">
        <f>SUM(AP458:AQ458)</f>
        <v>0</v>
      </c>
      <c r="AS458" s="172"/>
      <c r="AT458" s="172">
        <f>SUM(AR458:AS458)</f>
        <v>0</v>
      </c>
      <c r="AU458" s="172"/>
      <c r="AV458" s="172">
        <f>SUM(AT458:AU458)</f>
        <v>0</v>
      </c>
      <c r="AW458" s="168"/>
    </row>
    <row r="459" spans="1:49" ht="31.5" outlineLevel="2" x14ac:dyDescent="0.2">
      <c r="A459" s="165" t="s">
        <v>35</v>
      </c>
      <c r="B459" s="165" t="s">
        <v>21</v>
      </c>
      <c r="C459" s="165" t="s">
        <v>52</v>
      </c>
      <c r="D459" s="165"/>
      <c r="E459" s="166" t="s">
        <v>53</v>
      </c>
      <c r="F459" s="167">
        <f t="shared" ref="F459:AV459" si="357">F460+F464</f>
        <v>405</v>
      </c>
      <c r="G459" s="167">
        <f t="shared" si="357"/>
        <v>0</v>
      </c>
      <c r="H459" s="167">
        <f t="shared" si="357"/>
        <v>405</v>
      </c>
      <c r="I459" s="167">
        <f t="shared" si="357"/>
        <v>0</v>
      </c>
      <c r="J459" s="167">
        <f t="shared" si="357"/>
        <v>0</v>
      </c>
      <c r="K459" s="167">
        <f t="shared" si="357"/>
        <v>0</v>
      </c>
      <c r="L459" s="167">
        <f t="shared" si="357"/>
        <v>405</v>
      </c>
      <c r="M459" s="167">
        <f t="shared" si="357"/>
        <v>0</v>
      </c>
      <c r="N459" s="167">
        <f t="shared" si="357"/>
        <v>405</v>
      </c>
      <c r="O459" s="167">
        <f t="shared" si="357"/>
        <v>0</v>
      </c>
      <c r="P459" s="167">
        <f t="shared" si="357"/>
        <v>0</v>
      </c>
      <c r="Q459" s="167">
        <f t="shared" si="357"/>
        <v>405</v>
      </c>
      <c r="R459" s="167">
        <f t="shared" si="357"/>
        <v>0</v>
      </c>
      <c r="S459" s="167">
        <f t="shared" si="357"/>
        <v>405</v>
      </c>
      <c r="T459" s="167">
        <f t="shared" si="357"/>
        <v>0</v>
      </c>
      <c r="U459" s="167">
        <f t="shared" si="357"/>
        <v>2</v>
      </c>
      <c r="V459" s="167">
        <f t="shared" si="357"/>
        <v>0</v>
      </c>
      <c r="W459" s="167">
        <f t="shared" si="357"/>
        <v>0</v>
      </c>
      <c r="X459" s="167">
        <f t="shared" si="357"/>
        <v>407</v>
      </c>
      <c r="Y459" s="167">
        <f t="shared" si="357"/>
        <v>250</v>
      </c>
      <c r="Z459" s="167">
        <f t="shared" si="357"/>
        <v>0</v>
      </c>
      <c r="AA459" s="167">
        <f t="shared" si="357"/>
        <v>250</v>
      </c>
      <c r="AB459" s="167">
        <f t="shared" si="357"/>
        <v>0</v>
      </c>
      <c r="AC459" s="167">
        <f t="shared" si="357"/>
        <v>250</v>
      </c>
      <c r="AD459" s="167">
        <f t="shared" si="357"/>
        <v>0</v>
      </c>
      <c r="AE459" s="167">
        <f t="shared" si="357"/>
        <v>250</v>
      </c>
      <c r="AF459" s="167">
        <f t="shared" si="357"/>
        <v>0</v>
      </c>
      <c r="AG459" s="167">
        <f t="shared" si="357"/>
        <v>250</v>
      </c>
      <c r="AH459" s="167">
        <f t="shared" si="357"/>
        <v>0</v>
      </c>
      <c r="AI459" s="167">
        <f t="shared" si="357"/>
        <v>250</v>
      </c>
      <c r="AJ459" s="167">
        <f t="shared" si="357"/>
        <v>0</v>
      </c>
      <c r="AK459" s="167">
        <f t="shared" si="357"/>
        <v>250</v>
      </c>
      <c r="AL459" s="167">
        <f t="shared" si="357"/>
        <v>250</v>
      </c>
      <c r="AM459" s="167">
        <f t="shared" si="357"/>
        <v>0</v>
      </c>
      <c r="AN459" s="167">
        <f t="shared" si="357"/>
        <v>250</v>
      </c>
      <c r="AO459" s="167">
        <f t="shared" si="357"/>
        <v>0</v>
      </c>
      <c r="AP459" s="167">
        <f t="shared" si="357"/>
        <v>250</v>
      </c>
      <c r="AQ459" s="167">
        <f t="shared" si="357"/>
        <v>0</v>
      </c>
      <c r="AR459" s="167">
        <f t="shared" si="357"/>
        <v>250</v>
      </c>
      <c r="AS459" s="167">
        <f t="shared" si="357"/>
        <v>0</v>
      </c>
      <c r="AT459" s="167">
        <f t="shared" si="357"/>
        <v>250</v>
      </c>
      <c r="AU459" s="167">
        <f t="shared" si="357"/>
        <v>0</v>
      </c>
      <c r="AV459" s="167">
        <f t="shared" si="357"/>
        <v>250</v>
      </c>
      <c r="AW459" s="168"/>
    </row>
    <row r="460" spans="1:49" ht="31.5" outlineLevel="3" x14ac:dyDescent="0.2">
      <c r="A460" s="165" t="s">
        <v>35</v>
      </c>
      <c r="B460" s="165" t="s">
        <v>21</v>
      </c>
      <c r="C460" s="165" t="s">
        <v>98</v>
      </c>
      <c r="D460" s="165"/>
      <c r="E460" s="166" t="s">
        <v>99</v>
      </c>
      <c r="F460" s="167">
        <f t="shared" ref="F460:U462" si="358">F461</f>
        <v>325</v>
      </c>
      <c r="G460" s="167">
        <f t="shared" si="358"/>
        <v>0</v>
      </c>
      <c r="H460" s="167">
        <f t="shared" si="358"/>
        <v>325</v>
      </c>
      <c r="I460" s="167">
        <f t="shared" si="358"/>
        <v>0</v>
      </c>
      <c r="J460" s="167">
        <f t="shared" si="358"/>
        <v>0</v>
      </c>
      <c r="K460" s="167">
        <f t="shared" si="358"/>
        <v>0</v>
      </c>
      <c r="L460" s="167">
        <f t="shared" si="358"/>
        <v>325</v>
      </c>
      <c r="M460" s="167">
        <f t="shared" si="358"/>
        <v>0</v>
      </c>
      <c r="N460" s="167">
        <f t="shared" si="358"/>
        <v>325</v>
      </c>
      <c r="O460" s="167">
        <f t="shared" si="358"/>
        <v>0</v>
      </c>
      <c r="P460" s="167">
        <f t="shared" si="358"/>
        <v>0</v>
      </c>
      <c r="Q460" s="167">
        <f t="shared" si="358"/>
        <v>325</v>
      </c>
      <c r="R460" s="167">
        <f t="shared" si="358"/>
        <v>0</v>
      </c>
      <c r="S460" s="167">
        <f t="shared" si="358"/>
        <v>325</v>
      </c>
      <c r="T460" s="167">
        <f t="shared" si="358"/>
        <v>0</v>
      </c>
      <c r="U460" s="167">
        <f t="shared" si="358"/>
        <v>2</v>
      </c>
      <c r="V460" s="167">
        <f t="shared" ref="V460:AK462" si="359">V461</f>
        <v>0</v>
      </c>
      <c r="W460" s="167">
        <f t="shared" si="359"/>
        <v>0</v>
      </c>
      <c r="X460" s="167">
        <f t="shared" si="359"/>
        <v>327</v>
      </c>
      <c r="Y460" s="167">
        <f t="shared" si="359"/>
        <v>250</v>
      </c>
      <c r="Z460" s="167">
        <f t="shared" si="359"/>
        <v>0</v>
      </c>
      <c r="AA460" s="167">
        <f t="shared" si="359"/>
        <v>250</v>
      </c>
      <c r="AB460" s="167">
        <f t="shared" si="359"/>
        <v>0</v>
      </c>
      <c r="AC460" s="167">
        <f t="shared" si="359"/>
        <v>250</v>
      </c>
      <c r="AD460" s="167">
        <f t="shared" si="359"/>
        <v>0</v>
      </c>
      <c r="AE460" s="167">
        <f t="shared" si="359"/>
        <v>250</v>
      </c>
      <c r="AF460" s="167">
        <f t="shared" si="359"/>
        <v>0</v>
      </c>
      <c r="AG460" s="167">
        <f t="shared" si="359"/>
        <v>250</v>
      </c>
      <c r="AH460" s="167">
        <f t="shared" si="359"/>
        <v>0</v>
      </c>
      <c r="AI460" s="167">
        <f t="shared" si="359"/>
        <v>250</v>
      </c>
      <c r="AJ460" s="167">
        <f t="shared" si="359"/>
        <v>0</v>
      </c>
      <c r="AK460" s="167">
        <f t="shared" si="359"/>
        <v>250</v>
      </c>
      <c r="AL460" s="167">
        <f t="shared" ref="AL460:AV462" si="360">AL461</f>
        <v>250</v>
      </c>
      <c r="AM460" s="167">
        <f t="shared" si="360"/>
        <v>0</v>
      </c>
      <c r="AN460" s="167">
        <f t="shared" si="360"/>
        <v>250</v>
      </c>
      <c r="AO460" s="167">
        <f t="shared" si="360"/>
        <v>0</v>
      </c>
      <c r="AP460" s="167">
        <f t="shared" si="360"/>
        <v>250</v>
      </c>
      <c r="AQ460" s="167">
        <f t="shared" si="360"/>
        <v>0</v>
      </c>
      <c r="AR460" s="167">
        <f t="shared" si="360"/>
        <v>250</v>
      </c>
      <c r="AS460" s="167">
        <f t="shared" si="360"/>
        <v>0</v>
      </c>
      <c r="AT460" s="167">
        <f t="shared" si="360"/>
        <v>250</v>
      </c>
      <c r="AU460" s="167">
        <f t="shared" si="360"/>
        <v>0</v>
      </c>
      <c r="AV460" s="167">
        <f t="shared" si="360"/>
        <v>250</v>
      </c>
      <c r="AW460" s="168"/>
    </row>
    <row r="461" spans="1:49" ht="47.25" outlineLevel="4" x14ac:dyDescent="0.2">
      <c r="A461" s="165" t="s">
        <v>35</v>
      </c>
      <c r="B461" s="165" t="s">
        <v>21</v>
      </c>
      <c r="C461" s="165" t="s">
        <v>100</v>
      </c>
      <c r="D461" s="165"/>
      <c r="E461" s="166" t="s">
        <v>101</v>
      </c>
      <c r="F461" s="167">
        <f t="shared" si="358"/>
        <v>325</v>
      </c>
      <c r="G461" s="167">
        <f t="shared" si="358"/>
        <v>0</v>
      </c>
      <c r="H461" s="167">
        <f t="shared" si="358"/>
        <v>325</v>
      </c>
      <c r="I461" s="167">
        <f t="shared" si="358"/>
        <v>0</v>
      </c>
      <c r="J461" s="167">
        <f t="shared" si="358"/>
        <v>0</v>
      </c>
      <c r="K461" s="167">
        <f t="shared" si="358"/>
        <v>0</v>
      </c>
      <c r="L461" s="167">
        <f t="shared" si="358"/>
        <v>325</v>
      </c>
      <c r="M461" s="167">
        <f t="shared" si="358"/>
        <v>0</v>
      </c>
      <c r="N461" s="167">
        <f t="shared" si="358"/>
        <v>325</v>
      </c>
      <c r="O461" s="167">
        <f t="shared" si="358"/>
        <v>0</v>
      </c>
      <c r="P461" s="167">
        <f t="shared" si="358"/>
        <v>0</v>
      </c>
      <c r="Q461" s="167">
        <f t="shared" si="358"/>
        <v>325</v>
      </c>
      <c r="R461" s="167">
        <f t="shared" si="358"/>
        <v>0</v>
      </c>
      <c r="S461" s="167">
        <f t="shared" si="358"/>
        <v>325</v>
      </c>
      <c r="T461" s="167">
        <f t="shared" si="358"/>
        <v>0</v>
      </c>
      <c r="U461" s="167">
        <f t="shared" si="358"/>
        <v>2</v>
      </c>
      <c r="V461" s="167">
        <f t="shared" si="359"/>
        <v>0</v>
      </c>
      <c r="W461" s="167">
        <f t="shared" si="359"/>
        <v>0</v>
      </c>
      <c r="X461" s="167">
        <f t="shared" si="359"/>
        <v>327</v>
      </c>
      <c r="Y461" s="167">
        <f t="shared" si="359"/>
        <v>250</v>
      </c>
      <c r="Z461" s="167">
        <f t="shared" si="359"/>
        <v>0</v>
      </c>
      <c r="AA461" s="167">
        <f t="shared" si="359"/>
        <v>250</v>
      </c>
      <c r="AB461" s="167">
        <f t="shared" si="359"/>
        <v>0</v>
      </c>
      <c r="AC461" s="167">
        <f t="shared" si="359"/>
        <v>250</v>
      </c>
      <c r="AD461" s="167">
        <f t="shared" si="359"/>
        <v>0</v>
      </c>
      <c r="AE461" s="167">
        <f t="shared" si="359"/>
        <v>250</v>
      </c>
      <c r="AF461" s="167">
        <f t="shared" si="359"/>
        <v>0</v>
      </c>
      <c r="AG461" s="167">
        <f t="shared" si="359"/>
        <v>250</v>
      </c>
      <c r="AH461" s="167">
        <f t="shared" si="359"/>
        <v>0</v>
      </c>
      <c r="AI461" s="167">
        <f t="shared" si="359"/>
        <v>250</v>
      </c>
      <c r="AJ461" s="167">
        <f t="shared" si="359"/>
        <v>0</v>
      </c>
      <c r="AK461" s="167">
        <f t="shared" si="359"/>
        <v>250</v>
      </c>
      <c r="AL461" s="167">
        <f t="shared" si="360"/>
        <v>250</v>
      </c>
      <c r="AM461" s="167">
        <f t="shared" si="360"/>
        <v>0</v>
      </c>
      <c r="AN461" s="167">
        <f t="shared" si="360"/>
        <v>250</v>
      </c>
      <c r="AO461" s="167">
        <f t="shared" si="360"/>
        <v>0</v>
      </c>
      <c r="AP461" s="167">
        <f t="shared" si="360"/>
        <v>250</v>
      </c>
      <c r="AQ461" s="167">
        <f t="shared" si="360"/>
        <v>0</v>
      </c>
      <c r="AR461" s="167">
        <f t="shared" si="360"/>
        <v>250</v>
      </c>
      <c r="AS461" s="167">
        <f t="shared" si="360"/>
        <v>0</v>
      </c>
      <c r="AT461" s="167">
        <f t="shared" si="360"/>
        <v>250</v>
      </c>
      <c r="AU461" s="167">
        <f t="shared" si="360"/>
        <v>0</v>
      </c>
      <c r="AV461" s="167">
        <f t="shared" si="360"/>
        <v>250</v>
      </c>
      <c r="AW461" s="168"/>
    </row>
    <row r="462" spans="1:49" ht="15.75" outlineLevel="5" x14ac:dyDescent="0.2">
      <c r="A462" s="165" t="s">
        <v>35</v>
      </c>
      <c r="B462" s="165" t="s">
        <v>21</v>
      </c>
      <c r="C462" s="165" t="s">
        <v>102</v>
      </c>
      <c r="D462" s="165"/>
      <c r="E462" s="166" t="s">
        <v>103</v>
      </c>
      <c r="F462" s="167">
        <f t="shared" si="358"/>
        <v>325</v>
      </c>
      <c r="G462" s="167">
        <f t="shared" si="358"/>
        <v>0</v>
      </c>
      <c r="H462" s="167">
        <f t="shared" si="358"/>
        <v>325</v>
      </c>
      <c r="I462" s="167">
        <f t="shared" si="358"/>
        <v>0</v>
      </c>
      <c r="J462" s="167">
        <f t="shared" si="358"/>
        <v>0</v>
      </c>
      <c r="K462" s="167">
        <f t="shared" si="358"/>
        <v>0</v>
      </c>
      <c r="L462" s="167">
        <f t="shared" si="358"/>
        <v>325</v>
      </c>
      <c r="M462" s="167">
        <f t="shared" si="358"/>
        <v>0</v>
      </c>
      <c r="N462" s="167">
        <f t="shared" si="358"/>
        <v>325</v>
      </c>
      <c r="O462" s="167">
        <f t="shared" si="358"/>
        <v>0</v>
      </c>
      <c r="P462" s="167">
        <f t="shared" si="358"/>
        <v>0</v>
      </c>
      <c r="Q462" s="167">
        <f t="shared" si="358"/>
        <v>325</v>
      </c>
      <c r="R462" s="167">
        <f t="shared" si="358"/>
        <v>0</v>
      </c>
      <c r="S462" s="167">
        <f t="shared" si="358"/>
        <v>325</v>
      </c>
      <c r="T462" s="167">
        <f t="shared" si="358"/>
        <v>0</v>
      </c>
      <c r="U462" s="167">
        <f t="shared" si="358"/>
        <v>2</v>
      </c>
      <c r="V462" s="167">
        <f t="shared" si="359"/>
        <v>0</v>
      </c>
      <c r="W462" s="167">
        <f t="shared" si="359"/>
        <v>0</v>
      </c>
      <c r="X462" s="167">
        <f t="shared" si="359"/>
        <v>327</v>
      </c>
      <c r="Y462" s="167">
        <f t="shared" si="359"/>
        <v>250</v>
      </c>
      <c r="Z462" s="167">
        <f t="shared" si="359"/>
        <v>0</v>
      </c>
      <c r="AA462" s="167">
        <f t="shared" si="359"/>
        <v>250</v>
      </c>
      <c r="AB462" s="167">
        <f t="shared" si="359"/>
        <v>0</v>
      </c>
      <c r="AC462" s="167">
        <f t="shared" si="359"/>
        <v>250</v>
      </c>
      <c r="AD462" s="167">
        <f t="shared" si="359"/>
        <v>0</v>
      </c>
      <c r="AE462" s="167">
        <f t="shared" si="359"/>
        <v>250</v>
      </c>
      <c r="AF462" s="167">
        <f t="shared" si="359"/>
        <v>0</v>
      </c>
      <c r="AG462" s="167">
        <f t="shared" si="359"/>
        <v>250</v>
      </c>
      <c r="AH462" s="167">
        <f t="shared" si="359"/>
        <v>0</v>
      </c>
      <c r="AI462" s="167">
        <f t="shared" si="359"/>
        <v>250</v>
      </c>
      <c r="AJ462" s="167">
        <f t="shared" si="359"/>
        <v>0</v>
      </c>
      <c r="AK462" s="167">
        <f t="shared" si="359"/>
        <v>250</v>
      </c>
      <c r="AL462" s="167">
        <f t="shared" si="360"/>
        <v>250</v>
      </c>
      <c r="AM462" s="167">
        <f t="shared" si="360"/>
        <v>0</v>
      </c>
      <c r="AN462" s="167">
        <f t="shared" si="360"/>
        <v>250</v>
      </c>
      <c r="AO462" s="167">
        <f t="shared" si="360"/>
        <v>0</v>
      </c>
      <c r="AP462" s="167">
        <f t="shared" si="360"/>
        <v>250</v>
      </c>
      <c r="AQ462" s="167">
        <f t="shared" si="360"/>
        <v>0</v>
      </c>
      <c r="AR462" s="167">
        <f t="shared" si="360"/>
        <v>250</v>
      </c>
      <c r="AS462" s="167">
        <f t="shared" si="360"/>
        <v>0</v>
      </c>
      <c r="AT462" s="167">
        <f t="shared" si="360"/>
        <v>250</v>
      </c>
      <c r="AU462" s="167">
        <f t="shared" si="360"/>
        <v>0</v>
      </c>
      <c r="AV462" s="167">
        <f t="shared" si="360"/>
        <v>250</v>
      </c>
      <c r="AW462" s="168"/>
    </row>
    <row r="463" spans="1:49" ht="31.5" outlineLevel="7" x14ac:dyDescent="0.2">
      <c r="A463" s="170" t="s">
        <v>35</v>
      </c>
      <c r="B463" s="170" t="s">
        <v>21</v>
      </c>
      <c r="C463" s="170" t="s">
        <v>102</v>
      </c>
      <c r="D463" s="170" t="s">
        <v>11</v>
      </c>
      <c r="E463" s="171" t="s">
        <v>12</v>
      </c>
      <c r="F463" s="172">
        <v>325</v>
      </c>
      <c r="G463" s="172"/>
      <c r="H463" s="172">
        <f>SUM(F463:G463)</f>
        <v>325</v>
      </c>
      <c r="I463" s="172"/>
      <c r="J463" s="172"/>
      <c r="K463" s="172"/>
      <c r="L463" s="172">
        <f>SUM(H463:K463)</f>
        <v>325</v>
      </c>
      <c r="M463" s="172"/>
      <c r="N463" s="172">
        <f>SUM(L463:M463)</f>
        <v>325</v>
      </c>
      <c r="O463" s="172"/>
      <c r="P463" s="172"/>
      <c r="Q463" s="172">
        <f>SUM(N463:P463)</f>
        <v>325</v>
      </c>
      <c r="R463" s="172"/>
      <c r="S463" s="172">
        <f>SUM(Q463:R463)</f>
        <v>325</v>
      </c>
      <c r="T463" s="172"/>
      <c r="U463" s="172">
        <v>2</v>
      </c>
      <c r="V463" s="172"/>
      <c r="W463" s="172"/>
      <c r="X463" s="172">
        <f>SUM(S463:W463)</f>
        <v>327</v>
      </c>
      <c r="Y463" s="172">
        <v>250</v>
      </c>
      <c r="Z463" s="172"/>
      <c r="AA463" s="172">
        <f>SUM(Y463:Z463)</f>
        <v>250</v>
      </c>
      <c r="AB463" s="172"/>
      <c r="AC463" s="172">
        <f>SUM(AA463:AB463)</f>
        <v>250</v>
      </c>
      <c r="AD463" s="172"/>
      <c r="AE463" s="172">
        <f>SUM(AC463:AD463)</f>
        <v>250</v>
      </c>
      <c r="AF463" s="172"/>
      <c r="AG463" s="172">
        <f>SUM(AE463:AF463)</f>
        <v>250</v>
      </c>
      <c r="AH463" s="172"/>
      <c r="AI463" s="172">
        <f>SUM(AG463:AH463)</f>
        <v>250</v>
      </c>
      <c r="AJ463" s="172"/>
      <c r="AK463" s="172">
        <f>SUM(AI463:AJ463)</f>
        <v>250</v>
      </c>
      <c r="AL463" s="172">
        <v>250</v>
      </c>
      <c r="AM463" s="172"/>
      <c r="AN463" s="172">
        <f>SUM(AL463:AM463)</f>
        <v>250</v>
      </c>
      <c r="AO463" s="172"/>
      <c r="AP463" s="172">
        <f>SUM(AN463:AO463)</f>
        <v>250</v>
      </c>
      <c r="AQ463" s="172"/>
      <c r="AR463" s="172">
        <f>SUM(AP463:AQ463)</f>
        <v>250</v>
      </c>
      <c r="AS463" s="172"/>
      <c r="AT463" s="172">
        <f>SUM(AR463:AS463)</f>
        <v>250</v>
      </c>
      <c r="AU463" s="172"/>
      <c r="AV463" s="172">
        <f>SUM(AT463:AU463)</f>
        <v>250</v>
      </c>
      <c r="AW463" s="168"/>
    </row>
    <row r="464" spans="1:49" ht="47.25" hidden="1" outlineLevel="3" x14ac:dyDescent="0.2">
      <c r="A464" s="165" t="s">
        <v>35</v>
      </c>
      <c r="B464" s="165" t="s">
        <v>21</v>
      </c>
      <c r="C464" s="165" t="s">
        <v>54</v>
      </c>
      <c r="D464" s="165"/>
      <c r="E464" s="166" t="s">
        <v>55</v>
      </c>
      <c r="F464" s="167">
        <f t="shared" ref="F464:Z464" si="361">F465</f>
        <v>80</v>
      </c>
      <c r="G464" s="167">
        <f t="shared" si="361"/>
        <v>0</v>
      </c>
      <c r="H464" s="167">
        <f t="shared" si="361"/>
        <v>80</v>
      </c>
      <c r="I464" s="167">
        <f t="shared" si="361"/>
        <v>0</v>
      </c>
      <c r="J464" s="167">
        <f t="shared" si="361"/>
        <v>0</v>
      </c>
      <c r="K464" s="167">
        <f t="shared" si="361"/>
        <v>0</v>
      </c>
      <c r="L464" s="167">
        <f t="shared" si="361"/>
        <v>80</v>
      </c>
      <c r="M464" s="167">
        <f t="shared" si="361"/>
        <v>0</v>
      </c>
      <c r="N464" s="167">
        <f t="shared" si="361"/>
        <v>80</v>
      </c>
      <c r="O464" s="167">
        <f t="shared" si="361"/>
        <v>0</v>
      </c>
      <c r="P464" s="167">
        <f t="shared" si="361"/>
        <v>0</v>
      </c>
      <c r="Q464" s="167">
        <f t="shared" si="361"/>
        <v>80</v>
      </c>
      <c r="R464" s="167">
        <f t="shared" si="361"/>
        <v>0</v>
      </c>
      <c r="S464" s="167">
        <f t="shared" si="361"/>
        <v>80</v>
      </c>
      <c r="T464" s="167">
        <f t="shared" si="361"/>
        <v>0</v>
      </c>
      <c r="U464" s="167">
        <f t="shared" si="361"/>
        <v>0</v>
      </c>
      <c r="V464" s="167">
        <f t="shared" si="361"/>
        <v>0</v>
      </c>
      <c r="W464" s="167">
        <f t="shared" si="361"/>
        <v>0</v>
      </c>
      <c r="X464" s="167">
        <f t="shared" si="361"/>
        <v>80</v>
      </c>
      <c r="Y464" s="167">
        <f t="shared" si="361"/>
        <v>0</v>
      </c>
      <c r="Z464" s="167">
        <f t="shared" si="361"/>
        <v>0</v>
      </c>
      <c r="AA464" s="167"/>
      <c r="AB464" s="167">
        <f t="shared" ref="AB464:AM464" si="362">AB465</f>
        <v>0</v>
      </c>
      <c r="AC464" s="167">
        <f t="shared" si="362"/>
        <v>0</v>
      </c>
      <c r="AD464" s="167">
        <f t="shared" si="362"/>
        <v>0</v>
      </c>
      <c r="AE464" s="167">
        <f t="shared" si="362"/>
        <v>0</v>
      </c>
      <c r="AF464" s="167">
        <f t="shared" si="362"/>
        <v>0</v>
      </c>
      <c r="AG464" s="167">
        <f t="shared" si="362"/>
        <v>0</v>
      </c>
      <c r="AH464" s="167">
        <f t="shared" si="362"/>
        <v>0</v>
      </c>
      <c r="AI464" s="167">
        <f t="shared" si="362"/>
        <v>0</v>
      </c>
      <c r="AJ464" s="167">
        <f t="shared" si="362"/>
        <v>0</v>
      </c>
      <c r="AK464" s="167">
        <f t="shared" si="362"/>
        <v>0</v>
      </c>
      <c r="AL464" s="167">
        <f t="shared" si="362"/>
        <v>0</v>
      </c>
      <c r="AM464" s="167">
        <f t="shared" si="362"/>
        <v>0</v>
      </c>
      <c r="AN464" s="167"/>
      <c r="AO464" s="167">
        <f t="shared" ref="AO464:AV464" si="363">AO465</f>
        <v>0</v>
      </c>
      <c r="AP464" s="167">
        <f t="shared" si="363"/>
        <v>0</v>
      </c>
      <c r="AQ464" s="167">
        <f t="shared" si="363"/>
        <v>0</v>
      </c>
      <c r="AR464" s="167">
        <f t="shared" si="363"/>
        <v>0</v>
      </c>
      <c r="AS464" s="167">
        <f t="shared" si="363"/>
        <v>0</v>
      </c>
      <c r="AT464" s="167">
        <f t="shared" si="363"/>
        <v>0</v>
      </c>
      <c r="AU464" s="167">
        <f t="shared" si="363"/>
        <v>0</v>
      </c>
      <c r="AV464" s="167">
        <f t="shared" si="363"/>
        <v>0</v>
      </c>
      <c r="AW464" s="168"/>
    </row>
    <row r="465" spans="1:49" ht="47.25" hidden="1" outlineLevel="4" x14ac:dyDescent="0.2">
      <c r="A465" s="165" t="s">
        <v>35</v>
      </c>
      <c r="B465" s="165" t="s">
        <v>21</v>
      </c>
      <c r="C465" s="165" t="s">
        <v>113</v>
      </c>
      <c r="D465" s="165"/>
      <c r="E465" s="166" t="s">
        <v>114</v>
      </c>
      <c r="F465" s="167">
        <f t="shared" ref="F465:Z465" si="364">F466+F468</f>
        <v>80</v>
      </c>
      <c r="G465" s="167">
        <f t="shared" si="364"/>
        <v>0</v>
      </c>
      <c r="H465" s="167">
        <f t="shared" si="364"/>
        <v>80</v>
      </c>
      <c r="I465" s="167">
        <f t="shared" si="364"/>
        <v>0</v>
      </c>
      <c r="J465" s="167">
        <f t="shared" si="364"/>
        <v>0</v>
      </c>
      <c r="K465" s="167">
        <f t="shared" si="364"/>
        <v>0</v>
      </c>
      <c r="L465" s="167">
        <f t="shared" si="364"/>
        <v>80</v>
      </c>
      <c r="M465" s="167">
        <f t="shared" si="364"/>
        <v>0</v>
      </c>
      <c r="N465" s="167">
        <f t="shared" si="364"/>
        <v>80</v>
      </c>
      <c r="O465" s="167">
        <f t="shared" si="364"/>
        <v>0</v>
      </c>
      <c r="P465" s="167">
        <f t="shared" si="364"/>
        <v>0</v>
      </c>
      <c r="Q465" s="167">
        <f t="shared" si="364"/>
        <v>80</v>
      </c>
      <c r="R465" s="167">
        <f t="shared" si="364"/>
        <v>0</v>
      </c>
      <c r="S465" s="167">
        <f t="shared" si="364"/>
        <v>80</v>
      </c>
      <c r="T465" s="167">
        <f t="shared" si="364"/>
        <v>0</v>
      </c>
      <c r="U465" s="167">
        <f t="shared" si="364"/>
        <v>0</v>
      </c>
      <c r="V465" s="167">
        <f t="shared" si="364"/>
        <v>0</v>
      </c>
      <c r="W465" s="167">
        <f t="shared" si="364"/>
        <v>0</v>
      </c>
      <c r="X465" s="167">
        <f t="shared" si="364"/>
        <v>80</v>
      </c>
      <c r="Y465" s="167">
        <f t="shared" si="364"/>
        <v>0</v>
      </c>
      <c r="Z465" s="167">
        <f t="shared" si="364"/>
        <v>0</v>
      </c>
      <c r="AA465" s="167"/>
      <c r="AB465" s="167">
        <f t="shared" ref="AB465:AM465" si="365">AB466+AB468</f>
        <v>0</v>
      </c>
      <c r="AC465" s="167">
        <f t="shared" si="365"/>
        <v>0</v>
      </c>
      <c r="AD465" s="167">
        <f t="shared" si="365"/>
        <v>0</v>
      </c>
      <c r="AE465" s="167">
        <f t="shared" si="365"/>
        <v>0</v>
      </c>
      <c r="AF465" s="167">
        <f t="shared" si="365"/>
        <v>0</v>
      </c>
      <c r="AG465" s="167">
        <f t="shared" si="365"/>
        <v>0</v>
      </c>
      <c r="AH465" s="167">
        <f t="shared" si="365"/>
        <v>0</v>
      </c>
      <c r="AI465" s="167">
        <f t="shared" si="365"/>
        <v>0</v>
      </c>
      <c r="AJ465" s="167">
        <f t="shared" si="365"/>
        <v>0</v>
      </c>
      <c r="AK465" s="167">
        <f t="shared" si="365"/>
        <v>0</v>
      </c>
      <c r="AL465" s="167">
        <f t="shared" si="365"/>
        <v>0</v>
      </c>
      <c r="AM465" s="167">
        <f t="shared" si="365"/>
        <v>0</v>
      </c>
      <c r="AN465" s="167"/>
      <c r="AO465" s="167">
        <f t="shared" ref="AO465:AV465" si="366">AO466+AO468</f>
        <v>0</v>
      </c>
      <c r="AP465" s="167">
        <f t="shared" si="366"/>
        <v>0</v>
      </c>
      <c r="AQ465" s="167">
        <f t="shared" si="366"/>
        <v>0</v>
      </c>
      <c r="AR465" s="167">
        <f t="shared" si="366"/>
        <v>0</v>
      </c>
      <c r="AS465" s="167">
        <f t="shared" si="366"/>
        <v>0</v>
      </c>
      <c r="AT465" s="167">
        <f t="shared" si="366"/>
        <v>0</v>
      </c>
      <c r="AU465" s="167">
        <f t="shared" si="366"/>
        <v>0</v>
      </c>
      <c r="AV465" s="167">
        <f t="shared" si="366"/>
        <v>0</v>
      </c>
      <c r="AW465" s="168"/>
    </row>
    <row r="466" spans="1:49" ht="15.75" hidden="1" outlineLevel="5" x14ac:dyDescent="0.2">
      <c r="A466" s="165" t="s">
        <v>35</v>
      </c>
      <c r="B466" s="165" t="s">
        <v>21</v>
      </c>
      <c r="C466" s="165" t="s">
        <v>115</v>
      </c>
      <c r="D466" s="165"/>
      <c r="E466" s="166" t="s">
        <v>116</v>
      </c>
      <c r="F466" s="167">
        <f t="shared" ref="F466:Z466" si="367">F467</f>
        <v>30</v>
      </c>
      <c r="G466" s="167">
        <f t="shared" si="367"/>
        <v>0</v>
      </c>
      <c r="H466" s="167">
        <f t="shared" si="367"/>
        <v>30</v>
      </c>
      <c r="I466" s="167">
        <f t="shared" si="367"/>
        <v>0</v>
      </c>
      <c r="J466" s="167">
        <f t="shared" si="367"/>
        <v>0</v>
      </c>
      <c r="K466" s="167">
        <f t="shared" si="367"/>
        <v>0</v>
      </c>
      <c r="L466" s="167">
        <f t="shared" si="367"/>
        <v>30</v>
      </c>
      <c r="M466" s="167">
        <f t="shared" si="367"/>
        <v>0</v>
      </c>
      <c r="N466" s="167">
        <f t="shared" si="367"/>
        <v>30</v>
      </c>
      <c r="O466" s="167">
        <f t="shared" si="367"/>
        <v>0</v>
      </c>
      <c r="P466" s="167">
        <f t="shared" si="367"/>
        <v>0</v>
      </c>
      <c r="Q466" s="167">
        <f t="shared" si="367"/>
        <v>30</v>
      </c>
      <c r="R466" s="167">
        <f t="shared" si="367"/>
        <v>0</v>
      </c>
      <c r="S466" s="167">
        <f t="shared" si="367"/>
        <v>30</v>
      </c>
      <c r="T466" s="167">
        <f t="shared" si="367"/>
        <v>0</v>
      </c>
      <c r="U466" s="167">
        <f t="shared" si="367"/>
        <v>0</v>
      </c>
      <c r="V466" s="167">
        <f t="shared" si="367"/>
        <v>0</v>
      </c>
      <c r="W466" s="167">
        <f t="shared" si="367"/>
        <v>0</v>
      </c>
      <c r="X466" s="167">
        <f t="shared" si="367"/>
        <v>30</v>
      </c>
      <c r="Y466" s="167">
        <f t="shared" si="367"/>
        <v>0</v>
      </c>
      <c r="Z466" s="167">
        <f t="shared" si="367"/>
        <v>0</v>
      </c>
      <c r="AA466" s="167"/>
      <c r="AB466" s="167">
        <f t="shared" ref="AB466:AM466" si="368">AB467</f>
        <v>0</v>
      </c>
      <c r="AC466" s="167">
        <f t="shared" si="368"/>
        <v>0</v>
      </c>
      <c r="AD466" s="167">
        <f t="shared" si="368"/>
        <v>0</v>
      </c>
      <c r="AE466" s="167">
        <f t="shared" si="368"/>
        <v>0</v>
      </c>
      <c r="AF466" s="167">
        <f t="shared" si="368"/>
        <v>0</v>
      </c>
      <c r="AG466" s="167">
        <f t="shared" si="368"/>
        <v>0</v>
      </c>
      <c r="AH466" s="167">
        <f t="shared" si="368"/>
        <v>0</v>
      </c>
      <c r="AI466" s="167">
        <f t="shared" si="368"/>
        <v>0</v>
      </c>
      <c r="AJ466" s="167">
        <f t="shared" si="368"/>
        <v>0</v>
      </c>
      <c r="AK466" s="167">
        <f t="shared" si="368"/>
        <v>0</v>
      </c>
      <c r="AL466" s="167">
        <f t="shared" si="368"/>
        <v>0</v>
      </c>
      <c r="AM466" s="167">
        <f t="shared" si="368"/>
        <v>0</v>
      </c>
      <c r="AN466" s="167"/>
      <c r="AO466" s="167">
        <f t="shared" ref="AO466:AV466" si="369">AO467</f>
        <v>0</v>
      </c>
      <c r="AP466" s="167">
        <f t="shared" si="369"/>
        <v>0</v>
      </c>
      <c r="AQ466" s="167">
        <f t="shared" si="369"/>
        <v>0</v>
      </c>
      <c r="AR466" s="167">
        <f t="shared" si="369"/>
        <v>0</v>
      </c>
      <c r="AS466" s="167">
        <f t="shared" si="369"/>
        <v>0</v>
      </c>
      <c r="AT466" s="167">
        <f t="shared" si="369"/>
        <v>0</v>
      </c>
      <c r="AU466" s="167">
        <f t="shared" si="369"/>
        <v>0</v>
      </c>
      <c r="AV466" s="167">
        <f t="shared" si="369"/>
        <v>0</v>
      </c>
      <c r="AW466" s="168"/>
    </row>
    <row r="467" spans="1:49" ht="31.5" hidden="1" outlineLevel="7" x14ac:dyDescent="0.2">
      <c r="A467" s="170" t="s">
        <v>35</v>
      </c>
      <c r="B467" s="170" t="s">
        <v>21</v>
      </c>
      <c r="C467" s="170" t="s">
        <v>115</v>
      </c>
      <c r="D467" s="170" t="s">
        <v>92</v>
      </c>
      <c r="E467" s="171" t="s">
        <v>93</v>
      </c>
      <c r="F467" s="172">
        <v>30</v>
      </c>
      <c r="G467" s="172"/>
      <c r="H467" s="172">
        <f>SUM(F467:G467)</f>
        <v>30</v>
      </c>
      <c r="I467" s="172"/>
      <c r="J467" s="172"/>
      <c r="K467" s="172"/>
      <c r="L467" s="172">
        <f>SUM(H467:K467)</f>
        <v>30</v>
      </c>
      <c r="M467" s="172"/>
      <c r="N467" s="172">
        <f>SUM(L467:M467)</f>
        <v>30</v>
      </c>
      <c r="O467" s="172"/>
      <c r="P467" s="172"/>
      <c r="Q467" s="172">
        <f>SUM(N467:P467)</f>
        <v>30</v>
      </c>
      <c r="R467" s="172"/>
      <c r="S467" s="172">
        <f>SUM(Q467:R467)</f>
        <v>30</v>
      </c>
      <c r="T467" s="172"/>
      <c r="U467" s="172"/>
      <c r="V467" s="172"/>
      <c r="W467" s="172"/>
      <c r="X467" s="172">
        <f>SUM(S467:W467)</f>
        <v>30</v>
      </c>
      <c r="Y467" s="172"/>
      <c r="Z467" s="172"/>
      <c r="AA467" s="172"/>
      <c r="AB467" s="172"/>
      <c r="AC467" s="172">
        <f>SUM(AA467:AB467)</f>
        <v>0</v>
      </c>
      <c r="AD467" s="172"/>
      <c r="AE467" s="172">
        <f>SUM(AC467:AD467)</f>
        <v>0</v>
      </c>
      <c r="AF467" s="172"/>
      <c r="AG467" s="172">
        <f>SUM(AE467:AF467)</f>
        <v>0</v>
      </c>
      <c r="AH467" s="172"/>
      <c r="AI467" s="172">
        <f>SUM(AG467:AH467)</f>
        <v>0</v>
      </c>
      <c r="AJ467" s="172"/>
      <c r="AK467" s="172">
        <f>SUM(AI467:AJ467)</f>
        <v>0</v>
      </c>
      <c r="AL467" s="172"/>
      <c r="AM467" s="172"/>
      <c r="AN467" s="172"/>
      <c r="AO467" s="172"/>
      <c r="AP467" s="172">
        <f>SUM(AN467:AO467)</f>
        <v>0</v>
      </c>
      <c r="AQ467" s="172"/>
      <c r="AR467" s="172">
        <f>SUM(AP467:AQ467)</f>
        <v>0</v>
      </c>
      <c r="AS467" s="172"/>
      <c r="AT467" s="172">
        <f>SUM(AR467:AS467)</f>
        <v>0</v>
      </c>
      <c r="AU467" s="172"/>
      <c r="AV467" s="172">
        <f>SUM(AT467:AU467)</f>
        <v>0</v>
      </c>
      <c r="AW467" s="168"/>
    </row>
    <row r="468" spans="1:49" ht="15.75" hidden="1" outlineLevel="5" x14ac:dyDescent="0.2">
      <c r="A468" s="165" t="s">
        <v>35</v>
      </c>
      <c r="B468" s="165" t="s">
        <v>21</v>
      </c>
      <c r="C468" s="165" t="s">
        <v>295</v>
      </c>
      <c r="D468" s="165"/>
      <c r="E468" s="166" t="s">
        <v>296</v>
      </c>
      <c r="F468" s="167">
        <f t="shared" ref="F468:Z468" si="370">F469</f>
        <v>50</v>
      </c>
      <c r="G468" s="167">
        <f t="shared" si="370"/>
        <v>0</v>
      </c>
      <c r="H468" s="167">
        <f t="shared" si="370"/>
        <v>50</v>
      </c>
      <c r="I468" s="167">
        <f t="shared" si="370"/>
        <v>0</v>
      </c>
      <c r="J468" s="167">
        <f t="shared" si="370"/>
        <v>0</v>
      </c>
      <c r="K468" s="167">
        <f t="shared" si="370"/>
        <v>0</v>
      </c>
      <c r="L468" s="167">
        <f t="shared" si="370"/>
        <v>50</v>
      </c>
      <c r="M468" s="167">
        <f t="shared" si="370"/>
        <v>0</v>
      </c>
      <c r="N468" s="167">
        <f t="shared" si="370"/>
        <v>50</v>
      </c>
      <c r="O468" s="167">
        <f t="shared" si="370"/>
        <v>0</v>
      </c>
      <c r="P468" s="167">
        <f t="shared" si="370"/>
        <v>0</v>
      </c>
      <c r="Q468" s="167">
        <f t="shared" si="370"/>
        <v>50</v>
      </c>
      <c r="R468" s="167">
        <f t="shared" si="370"/>
        <v>0</v>
      </c>
      <c r="S468" s="167">
        <f t="shared" si="370"/>
        <v>50</v>
      </c>
      <c r="T468" s="167">
        <f t="shared" si="370"/>
        <v>0</v>
      </c>
      <c r="U468" s="167">
        <f t="shared" si="370"/>
        <v>0</v>
      </c>
      <c r="V468" s="167">
        <f t="shared" si="370"/>
        <v>0</v>
      </c>
      <c r="W468" s="167">
        <f t="shared" si="370"/>
        <v>0</v>
      </c>
      <c r="X468" s="167">
        <f t="shared" si="370"/>
        <v>50</v>
      </c>
      <c r="Y468" s="167">
        <f t="shared" si="370"/>
        <v>0</v>
      </c>
      <c r="Z468" s="167">
        <f t="shared" si="370"/>
        <v>0</v>
      </c>
      <c r="AA468" s="167"/>
      <c r="AB468" s="167">
        <f t="shared" ref="AB468:AM468" si="371">AB469</f>
        <v>0</v>
      </c>
      <c r="AC468" s="167">
        <f t="shared" si="371"/>
        <v>0</v>
      </c>
      <c r="AD468" s="167">
        <f t="shared" si="371"/>
        <v>0</v>
      </c>
      <c r="AE468" s="167">
        <f t="shared" si="371"/>
        <v>0</v>
      </c>
      <c r="AF468" s="167">
        <f t="shared" si="371"/>
        <v>0</v>
      </c>
      <c r="AG468" s="167">
        <f t="shared" si="371"/>
        <v>0</v>
      </c>
      <c r="AH468" s="167">
        <f t="shared" si="371"/>
        <v>0</v>
      </c>
      <c r="AI468" s="167">
        <f t="shared" si="371"/>
        <v>0</v>
      </c>
      <c r="AJ468" s="167">
        <f t="shared" si="371"/>
        <v>0</v>
      </c>
      <c r="AK468" s="167">
        <f t="shared" si="371"/>
        <v>0</v>
      </c>
      <c r="AL468" s="167">
        <f t="shared" si="371"/>
        <v>0</v>
      </c>
      <c r="AM468" s="167">
        <f t="shared" si="371"/>
        <v>0</v>
      </c>
      <c r="AN468" s="167"/>
      <c r="AO468" s="167">
        <f t="shared" ref="AO468:AV468" si="372">AO469</f>
        <v>0</v>
      </c>
      <c r="AP468" s="167">
        <f t="shared" si="372"/>
        <v>0</v>
      </c>
      <c r="AQ468" s="167">
        <f t="shared" si="372"/>
        <v>0</v>
      </c>
      <c r="AR468" s="167">
        <f t="shared" si="372"/>
        <v>0</v>
      </c>
      <c r="AS468" s="167">
        <f t="shared" si="372"/>
        <v>0</v>
      </c>
      <c r="AT468" s="167">
        <f t="shared" si="372"/>
        <v>0</v>
      </c>
      <c r="AU468" s="167">
        <f t="shared" si="372"/>
        <v>0</v>
      </c>
      <c r="AV468" s="167">
        <f t="shared" si="372"/>
        <v>0</v>
      </c>
      <c r="AW468" s="168"/>
    </row>
    <row r="469" spans="1:49" ht="31.5" hidden="1" outlineLevel="7" x14ac:dyDescent="0.2">
      <c r="A469" s="170" t="s">
        <v>35</v>
      </c>
      <c r="B469" s="170" t="s">
        <v>21</v>
      </c>
      <c r="C469" s="170" t="s">
        <v>295</v>
      </c>
      <c r="D469" s="170" t="s">
        <v>92</v>
      </c>
      <c r="E469" s="171" t="s">
        <v>93</v>
      </c>
      <c r="F469" s="172">
        <v>50</v>
      </c>
      <c r="G469" s="172"/>
      <c r="H469" s="172">
        <f>SUM(F469:G469)</f>
        <v>50</v>
      </c>
      <c r="I469" s="172"/>
      <c r="J469" s="172"/>
      <c r="K469" s="172"/>
      <c r="L469" s="172">
        <f>SUM(H469:K469)</f>
        <v>50</v>
      </c>
      <c r="M469" s="172"/>
      <c r="N469" s="172">
        <f>SUM(L469:M469)</f>
        <v>50</v>
      </c>
      <c r="O469" s="172"/>
      <c r="P469" s="172"/>
      <c r="Q469" s="172">
        <f>SUM(N469:P469)</f>
        <v>50</v>
      </c>
      <c r="R469" s="172"/>
      <c r="S469" s="172">
        <f>SUM(Q469:R469)</f>
        <v>50</v>
      </c>
      <c r="T469" s="172"/>
      <c r="U469" s="172"/>
      <c r="V469" s="172"/>
      <c r="W469" s="172"/>
      <c r="X469" s="172">
        <f>SUM(S469:W469)</f>
        <v>50</v>
      </c>
      <c r="Y469" s="172"/>
      <c r="Z469" s="172"/>
      <c r="AA469" s="172"/>
      <c r="AB469" s="172"/>
      <c r="AC469" s="172">
        <f>SUM(AA469:AB469)</f>
        <v>0</v>
      </c>
      <c r="AD469" s="172"/>
      <c r="AE469" s="172">
        <f>SUM(AC469:AD469)</f>
        <v>0</v>
      </c>
      <c r="AF469" s="172"/>
      <c r="AG469" s="172">
        <f>SUM(AE469:AF469)</f>
        <v>0</v>
      </c>
      <c r="AH469" s="172"/>
      <c r="AI469" s="172">
        <f>SUM(AG469:AH469)</f>
        <v>0</v>
      </c>
      <c r="AJ469" s="172"/>
      <c r="AK469" s="172">
        <f>SUM(AI469:AJ469)</f>
        <v>0</v>
      </c>
      <c r="AL469" s="172"/>
      <c r="AM469" s="172"/>
      <c r="AN469" s="172"/>
      <c r="AO469" s="172"/>
      <c r="AP469" s="172">
        <f>SUM(AN469:AO469)</f>
        <v>0</v>
      </c>
      <c r="AQ469" s="172"/>
      <c r="AR469" s="172">
        <f>SUM(AP469:AQ469)</f>
        <v>0</v>
      </c>
      <c r="AS469" s="172"/>
      <c r="AT469" s="172">
        <f>SUM(AR469:AS469)</f>
        <v>0</v>
      </c>
      <c r="AU469" s="172"/>
      <c r="AV469" s="172">
        <f>SUM(AT469:AU469)</f>
        <v>0</v>
      </c>
      <c r="AW469" s="168"/>
    </row>
    <row r="470" spans="1:49" ht="15.75" hidden="1" outlineLevel="7" x14ac:dyDescent="0.2">
      <c r="A470" s="165" t="s">
        <v>35</v>
      </c>
      <c r="B470" s="165" t="s">
        <v>418</v>
      </c>
      <c r="C470" s="165"/>
      <c r="D470" s="165"/>
      <c r="E470" s="166" t="s">
        <v>419</v>
      </c>
      <c r="F470" s="172"/>
      <c r="G470" s="172"/>
      <c r="H470" s="172"/>
      <c r="I470" s="172"/>
      <c r="J470" s="172"/>
      <c r="K470" s="172"/>
      <c r="L470" s="172"/>
      <c r="M470" s="172"/>
      <c r="N470" s="172"/>
      <c r="O470" s="172"/>
      <c r="P470" s="172"/>
      <c r="Q470" s="172"/>
      <c r="R470" s="167">
        <f t="shared" ref="R470:X474" si="373">R471</f>
        <v>2155.6680000000001</v>
      </c>
      <c r="S470" s="167">
        <f t="shared" si="373"/>
        <v>2155.6680000000001</v>
      </c>
      <c r="T470" s="167">
        <f t="shared" si="373"/>
        <v>0</v>
      </c>
      <c r="U470" s="167">
        <f t="shared" si="373"/>
        <v>0</v>
      </c>
      <c r="V470" s="167">
        <f t="shared" si="373"/>
        <v>0</v>
      </c>
      <c r="W470" s="167">
        <f t="shared" si="373"/>
        <v>0</v>
      </c>
      <c r="X470" s="167">
        <f t="shared" si="373"/>
        <v>2155.6680000000001</v>
      </c>
      <c r="Y470" s="172"/>
      <c r="Z470" s="172"/>
      <c r="AA470" s="172"/>
      <c r="AB470" s="172"/>
      <c r="AC470" s="172"/>
      <c r="AD470" s="172"/>
      <c r="AE470" s="172"/>
      <c r="AF470" s="172"/>
      <c r="AG470" s="172"/>
      <c r="AH470" s="172"/>
      <c r="AI470" s="172"/>
      <c r="AJ470" s="172"/>
      <c r="AK470" s="172"/>
      <c r="AL470" s="172"/>
      <c r="AM470" s="172"/>
      <c r="AN470" s="172"/>
      <c r="AO470" s="172"/>
      <c r="AP470" s="172"/>
      <c r="AQ470" s="172"/>
      <c r="AR470" s="172"/>
      <c r="AS470" s="172"/>
      <c r="AT470" s="172"/>
      <c r="AU470" s="172"/>
      <c r="AV470" s="172"/>
      <c r="AW470" s="168"/>
    </row>
    <row r="471" spans="1:49" ht="31.5" hidden="1" outlineLevel="7" x14ac:dyDescent="0.2">
      <c r="A471" s="165" t="s">
        <v>35</v>
      </c>
      <c r="B471" s="165" t="s">
        <v>418</v>
      </c>
      <c r="C471" s="165" t="s">
        <v>205</v>
      </c>
      <c r="D471" s="165"/>
      <c r="E471" s="166" t="s">
        <v>206</v>
      </c>
      <c r="F471" s="172"/>
      <c r="G471" s="172"/>
      <c r="H471" s="172"/>
      <c r="I471" s="172"/>
      <c r="J471" s="172"/>
      <c r="K471" s="172"/>
      <c r="L471" s="172"/>
      <c r="M471" s="172"/>
      <c r="N471" s="172"/>
      <c r="O471" s="172"/>
      <c r="P471" s="172"/>
      <c r="Q471" s="172"/>
      <c r="R471" s="167">
        <f t="shared" si="373"/>
        <v>2155.6680000000001</v>
      </c>
      <c r="S471" s="167">
        <f t="shared" si="373"/>
        <v>2155.6680000000001</v>
      </c>
      <c r="T471" s="167">
        <f t="shared" si="373"/>
        <v>0</v>
      </c>
      <c r="U471" s="167">
        <f t="shared" si="373"/>
        <v>0</v>
      </c>
      <c r="V471" s="167">
        <f t="shared" si="373"/>
        <v>0</v>
      </c>
      <c r="W471" s="167">
        <f t="shared" si="373"/>
        <v>0</v>
      </c>
      <c r="X471" s="167">
        <f t="shared" si="373"/>
        <v>2155.6680000000001</v>
      </c>
      <c r="Y471" s="172"/>
      <c r="Z471" s="172"/>
      <c r="AA471" s="172"/>
      <c r="AB471" s="172"/>
      <c r="AC471" s="172"/>
      <c r="AD471" s="172"/>
      <c r="AE471" s="172"/>
      <c r="AF471" s="172"/>
      <c r="AG471" s="172"/>
      <c r="AH471" s="172"/>
      <c r="AI471" s="172"/>
      <c r="AJ471" s="172"/>
      <c r="AK471" s="172"/>
      <c r="AL471" s="172"/>
      <c r="AM471" s="172"/>
      <c r="AN471" s="172"/>
      <c r="AO471" s="172"/>
      <c r="AP471" s="172"/>
      <c r="AQ471" s="172"/>
      <c r="AR471" s="172"/>
      <c r="AS471" s="172"/>
      <c r="AT471" s="172"/>
      <c r="AU471" s="172"/>
      <c r="AV471" s="172"/>
      <c r="AW471" s="168"/>
    </row>
    <row r="472" spans="1:49" ht="31.5" hidden="1" outlineLevel="7" x14ac:dyDescent="0.2">
      <c r="A472" s="165" t="s">
        <v>35</v>
      </c>
      <c r="B472" s="165" t="s">
        <v>418</v>
      </c>
      <c r="C472" s="165" t="s">
        <v>449</v>
      </c>
      <c r="D472" s="165"/>
      <c r="E472" s="166" t="s">
        <v>450</v>
      </c>
      <c r="F472" s="172"/>
      <c r="G472" s="172"/>
      <c r="H472" s="172"/>
      <c r="I472" s="172"/>
      <c r="J472" s="172"/>
      <c r="K472" s="172"/>
      <c r="L472" s="172"/>
      <c r="M472" s="172"/>
      <c r="N472" s="172"/>
      <c r="O472" s="172"/>
      <c r="P472" s="172"/>
      <c r="Q472" s="172"/>
      <c r="R472" s="167">
        <f t="shared" si="373"/>
        <v>2155.6680000000001</v>
      </c>
      <c r="S472" s="167">
        <f t="shared" si="373"/>
        <v>2155.6680000000001</v>
      </c>
      <c r="T472" s="167">
        <f t="shared" si="373"/>
        <v>0</v>
      </c>
      <c r="U472" s="167">
        <f t="shared" si="373"/>
        <v>0</v>
      </c>
      <c r="V472" s="167">
        <f t="shared" si="373"/>
        <v>0</v>
      </c>
      <c r="W472" s="167">
        <f t="shared" si="373"/>
        <v>0</v>
      </c>
      <c r="X472" s="167">
        <f t="shared" si="373"/>
        <v>2155.6680000000001</v>
      </c>
      <c r="Y472" s="172"/>
      <c r="Z472" s="172"/>
      <c r="AA472" s="172"/>
      <c r="AB472" s="172"/>
      <c r="AC472" s="172"/>
      <c r="AD472" s="172"/>
      <c r="AE472" s="172"/>
      <c r="AF472" s="172"/>
      <c r="AG472" s="172"/>
      <c r="AH472" s="172"/>
      <c r="AI472" s="172"/>
      <c r="AJ472" s="172"/>
      <c r="AK472" s="172"/>
      <c r="AL472" s="172"/>
      <c r="AM472" s="172"/>
      <c r="AN472" s="172"/>
      <c r="AO472" s="172"/>
      <c r="AP472" s="172"/>
      <c r="AQ472" s="172"/>
      <c r="AR472" s="172"/>
      <c r="AS472" s="172"/>
      <c r="AT472" s="172"/>
      <c r="AU472" s="172"/>
      <c r="AV472" s="172"/>
      <c r="AW472" s="168"/>
    </row>
    <row r="473" spans="1:49" ht="47.25" hidden="1" outlineLevel="7" x14ac:dyDescent="0.2">
      <c r="A473" s="165" t="s">
        <v>35</v>
      </c>
      <c r="B473" s="165" t="s">
        <v>418</v>
      </c>
      <c r="C473" s="165" t="s">
        <v>451</v>
      </c>
      <c r="D473" s="165"/>
      <c r="E473" s="166" t="s">
        <v>452</v>
      </c>
      <c r="F473" s="172"/>
      <c r="G473" s="172"/>
      <c r="H473" s="172"/>
      <c r="I473" s="172"/>
      <c r="J473" s="172"/>
      <c r="K473" s="172"/>
      <c r="L473" s="172"/>
      <c r="M473" s="172"/>
      <c r="N473" s="172"/>
      <c r="O473" s="172"/>
      <c r="P473" s="172"/>
      <c r="Q473" s="172"/>
      <c r="R473" s="167">
        <f t="shared" si="373"/>
        <v>2155.6680000000001</v>
      </c>
      <c r="S473" s="167">
        <f t="shared" si="373"/>
        <v>2155.6680000000001</v>
      </c>
      <c r="T473" s="167">
        <f t="shared" si="373"/>
        <v>0</v>
      </c>
      <c r="U473" s="167">
        <f t="shared" si="373"/>
        <v>0</v>
      </c>
      <c r="V473" s="167">
        <f t="shared" si="373"/>
        <v>0</v>
      </c>
      <c r="W473" s="167">
        <f t="shared" si="373"/>
        <v>0</v>
      </c>
      <c r="X473" s="167">
        <f t="shared" si="373"/>
        <v>2155.6680000000001</v>
      </c>
      <c r="Y473" s="172"/>
      <c r="Z473" s="172"/>
      <c r="AA473" s="172"/>
      <c r="AB473" s="172"/>
      <c r="AC473" s="172"/>
      <c r="AD473" s="172"/>
      <c r="AE473" s="172"/>
      <c r="AF473" s="172"/>
      <c r="AG473" s="172"/>
      <c r="AH473" s="172"/>
      <c r="AI473" s="172"/>
      <c r="AJ473" s="172"/>
      <c r="AK473" s="172"/>
      <c r="AL473" s="172"/>
      <c r="AM473" s="172"/>
      <c r="AN473" s="172"/>
      <c r="AO473" s="172"/>
      <c r="AP473" s="172"/>
      <c r="AQ473" s="172"/>
      <c r="AR473" s="172"/>
      <c r="AS473" s="172"/>
      <c r="AT473" s="172"/>
      <c r="AU473" s="172"/>
      <c r="AV473" s="172"/>
      <c r="AW473" s="168"/>
    </row>
    <row r="474" spans="1:49" ht="15.75" hidden="1" outlineLevel="7" x14ac:dyDescent="0.2">
      <c r="A474" s="165" t="s">
        <v>35</v>
      </c>
      <c r="B474" s="165" t="s">
        <v>418</v>
      </c>
      <c r="C474" s="165" t="s">
        <v>453</v>
      </c>
      <c r="D474" s="165"/>
      <c r="E474" s="166" t="s">
        <v>454</v>
      </c>
      <c r="F474" s="172"/>
      <c r="G474" s="172"/>
      <c r="H474" s="172"/>
      <c r="I474" s="172"/>
      <c r="J474" s="172"/>
      <c r="K474" s="172"/>
      <c r="L474" s="172"/>
      <c r="M474" s="172"/>
      <c r="N474" s="172"/>
      <c r="O474" s="172"/>
      <c r="P474" s="172"/>
      <c r="Q474" s="172"/>
      <c r="R474" s="167">
        <f t="shared" si="373"/>
        <v>2155.6680000000001</v>
      </c>
      <c r="S474" s="167">
        <f t="shared" si="373"/>
        <v>2155.6680000000001</v>
      </c>
      <c r="T474" s="167">
        <f t="shared" si="373"/>
        <v>0</v>
      </c>
      <c r="U474" s="167">
        <f t="shared" si="373"/>
        <v>0</v>
      </c>
      <c r="V474" s="167">
        <f t="shared" si="373"/>
        <v>0</v>
      </c>
      <c r="W474" s="167">
        <f t="shared" si="373"/>
        <v>0</v>
      </c>
      <c r="X474" s="167">
        <f t="shared" si="373"/>
        <v>2155.6680000000001</v>
      </c>
      <c r="Y474" s="172"/>
      <c r="Z474" s="172"/>
      <c r="AA474" s="172"/>
      <c r="AB474" s="172"/>
      <c r="AC474" s="172"/>
      <c r="AD474" s="172"/>
      <c r="AE474" s="172"/>
      <c r="AF474" s="172"/>
      <c r="AG474" s="172"/>
      <c r="AH474" s="172"/>
      <c r="AI474" s="172"/>
      <c r="AJ474" s="172"/>
      <c r="AK474" s="172"/>
      <c r="AL474" s="172"/>
      <c r="AM474" s="172"/>
      <c r="AN474" s="172"/>
      <c r="AO474" s="172"/>
      <c r="AP474" s="172"/>
      <c r="AQ474" s="172"/>
      <c r="AR474" s="172"/>
      <c r="AS474" s="172"/>
      <c r="AT474" s="172"/>
      <c r="AU474" s="172"/>
      <c r="AV474" s="172"/>
      <c r="AW474" s="168"/>
    </row>
    <row r="475" spans="1:49" ht="31.5" hidden="1" outlineLevel="7" x14ac:dyDescent="0.2">
      <c r="A475" s="170" t="s">
        <v>35</v>
      </c>
      <c r="B475" s="170" t="s">
        <v>418</v>
      </c>
      <c r="C475" s="170" t="s">
        <v>453</v>
      </c>
      <c r="D475" s="170" t="s">
        <v>92</v>
      </c>
      <c r="E475" s="171" t="s">
        <v>93</v>
      </c>
      <c r="F475" s="172"/>
      <c r="G475" s="172"/>
      <c r="H475" s="172"/>
      <c r="I475" s="172"/>
      <c r="J475" s="172"/>
      <c r="K475" s="172"/>
      <c r="L475" s="172"/>
      <c r="M475" s="172"/>
      <c r="N475" s="172"/>
      <c r="O475" s="172"/>
      <c r="P475" s="172"/>
      <c r="Q475" s="172"/>
      <c r="R475" s="172">
        <v>2155.6680000000001</v>
      </c>
      <c r="S475" s="172">
        <f>SUM(Q475:R475)</f>
        <v>2155.6680000000001</v>
      </c>
      <c r="T475" s="172"/>
      <c r="U475" s="172"/>
      <c r="V475" s="172"/>
      <c r="W475" s="172"/>
      <c r="X475" s="172">
        <f>SUM(S475:W475)</f>
        <v>2155.6680000000001</v>
      </c>
      <c r="Y475" s="172"/>
      <c r="Z475" s="172"/>
      <c r="AA475" s="172"/>
      <c r="AB475" s="172"/>
      <c r="AC475" s="172"/>
      <c r="AD475" s="172"/>
      <c r="AE475" s="172"/>
      <c r="AF475" s="172"/>
      <c r="AG475" s="172"/>
      <c r="AH475" s="172"/>
      <c r="AI475" s="172"/>
      <c r="AJ475" s="172"/>
      <c r="AK475" s="172"/>
      <c r="AL475" s="172"/>
      <c r="AM475" s="172"/>
      <c r="AN475" s="172"/>
      <c r="AO475" s="172"/>
      <c r="AP475" s="172"/>
      <c r="AQ475" s="172"/>
      <c r="AR475" s="172"/>
      <c r="AS475" s="172"/>
      <c r="AT475" s="172"/>
      <c r="AU475" s="172"/>
      <c r="AV475" s="172"/>
      <c r="AW475" s="168"/>
    </row>
    <row r="476" spans="1:49" ht="15.75" hidden="1" outlineLevel="1" x14ac:dyDescent="0.2">
      <c r="A476" s="165" t="s">
        <v>35</v>
      </c>
      <c r="B476" s="165" t="s">
        <v>297</v>
      </c>
      <c r="C476" s="165"/>
      <c r="D476" s="165"/>
      <c r="E476" s="166" t="s">
        <v>298</v>
      </c>
      <c r="F476" s="167">
        <f t="shared" ref="F476:U480" si="374">F477</f>
        <v>11876.4</v>
      </c>
      <c r="G476" s="167">
        <f t="shared" si="374"/>
        <v>0</v>
      </c>
      <c r="H476" s="167">
        <f t="shared" si="374"/>
        <v>11876.4</v>
      </c>
      <c r="I476" s="167">
        <f t="shared" si="374"/>
        <v>0</v>
      </c>
      <c r="J476" s="167">
        <f t="shared" si="374"/>
        <v>0</v>
      </c>
      <c r="K476" s="167">
        <f t="shared" si="374"/>
        <v>0</v>
      </c>
      <c r="L476" s="167">
        <f t="shared" si="374"/>
        <v>11876.4</v>
      </c>
      <c r="M476" s="167">
        <f t="shared" si="374"/>
        <v>0</v>
      </c>
      <c r="N476" s="167">
        <f t="shared" si="374"/>
        <v>11876.4</v>
      </c>
      <c r="O476" s="167">
        <f t="shared" si="374"/>
        <v>0</v>
      </c>
      <c r="P476" s="167">
        <f t="shared" si="374"/>
        <v>0</v>
      </c>
      <c r="Q476" s="167">
        <f t="shared" si="374"/>
        <v>11876.4</v>
      </c>
      <c r="R476" s="167">
        <f t="shared" si="374"/>
        <v>0</v>
      </c>
      <c r="S476" s="167">
        <f t="shared" si="374"/>
        <v>11876.4</v>
      </c>
      <c r="T476" s="167">
        <f t="shared" si="374"/>
        <v>0</v>
      </c>
      <c r="U476" s="167">
        <f t="shared" si="374"/>
        <v>0</v>
      </c>
      <c r="V476" s="167">
        <f t="shared" ref="V476:AK480" si="375">V477</f>
        <v>0</v>
      </c>
      <c r="W476" s="167">
        <f t="shared" si="375"/>
        <v>0</v>
      </c>
      <c r="X476" s="167">
        <f t="shared" si="375"/>
        <v>11876.4</v>
      </c>
      <c r="Y476" s="167">
        <f t="shared" si="375"/>
        <v>10690</v>
      </c>
      <c r="Z476" s="167">
        <f t="shared" si="375"/>
        <v>0</v>
      </c>
      <c r="AA476" s="167">
        <f t="shared" si="375"/>
        <v>10690</v>
      </c>
      <c r="AB476" s="167">
        <f t="shared" si="375"/>
        <v>0</v>
      </c>
      <c r="AC476" s="167">
        <f t="shared" si="375"/>
        <v>10690</v>
      </c>
      <c r="AD476" s="167">
        <f t="shared" si="375"/>
        <v>0</v>
      </c>
      <c r="AE476" s="167">
        <f t="shared" si="375"/>
        <v>10690</v>
      </c>
      <c r="AF476" s="167">
        <f t="shared" si="375"/>
        <v>0</v>
      </c>
      <c r="AG476" s="167">
        <f t="shared" si="375"/>
        <v>10690</v>
      </c>
      <c r="AH476" s="167">
        <f t="shared" si="375"/>
        <v>0</v>
      </c>
      <c r="AI476" s="167">
        <f t="shared" si="375"/>
        <v>10690</v>
      </c>
      <c r="AJ476" s="167">
        <f t="shared" si="375"/>
        <v>0</v>
      </c>
      <c r="AK476" s="167">
        <f t="shared" si="375"/>
        <v>10690</v>
      </c>
      <c r="AL476" s="167">
        <f t="shared" ref="AL476:AV480" si="376">AL477</f>
        <v>10690</v>
      </c>
      <c r="AM476" s="167">
        <f t="shared" si="376"/>
        <v>0</v>
      </c>
      <c r="AN476" s="167">
        <f t="shared" si="376"/>
        <v>10690</v>
      </c>
      <c r="AO476" s="167">
        <f t="shared" si="376"/>
        <v>0</v>
      </c>
      <c r="AP476" s="167">
        <f t="shared" si="376"/>
        <v>10690</v>
      </c>
      <c r="AQ476" s="167">
        <f t="shared" si="376"/>
        <v>0</v>
      </c>
      <c r="AR476" s="167">
        <f t="shared" si="376"/>
        <v>10690</v>
      </c>
      <c r="AS476" s="167">
        <f t="shared" si="376"/>
        <v>0</v>
      </c>
      <c r="AT476" s="167">
        <f t="shared" si="376"/>
        <v>10690</v>
      </c>
      <c r="AU476" s="167">
        <f t="shared" si="376"/>
        <v>0</v>
      </c>
      <c r="AV476" s="167">
        <f t="shared" si="376"/>
        <v>10690</v>
      </c>
      <c r="AW476" s="168"/>
    </row>
    <row r="477" spans="1:49" ht="31.5" hidden="1" outlineLevel="2" x14ac:dyDescent="0.2">
      <c r="A477" s="165" t="s">
        <v>35</v>
      </c>
      <c r="B477" s="165" t="s">
        <v>297</v>
      </c>
      <c r="C477" s="165" t="s">
        <v>52</v>
      </c>
      <c r="D477" s="165"/>
      <c r="E477" s="166" t="s">
        <v>53</v>
      </c>
      <c r="F477" s="167">
        <f t="shared" si="374"/>
        <v>11876.4</v>
      </c>
      <c r="G477" s="167">
        <f t="shared" si="374"/>
        <v>0</v>
      </c>
      <c r="H477" s="167">
        <f t="shared" si="374"/>
        <v>11876.4</v>
      </c>
      <c r="I477" s="167">
        <f t="shared" si="374"/>
        <v>0</v>
      </c>
      <c r="J477" s="167">
        <f t="shared" si="374"/>
        <v>0</v>
      </c>
      <c r="K477" s="167">
        <f t="shared" si="374"/>
        <v>0</v>
      </c>
      <c r="L477" s="167">
        <f t="shared" si="374"/>
        <v>11876.4</v>
      </c>
      <c r="M477" s="167">
        <f t="shared" si="374"/>
        <v>0</v>
      </c>
      <c r="N477" s="167">
        <f t="shared" si="374"/>
        <v>11876.4</v>
      </c>
      <c r="O477" s="167">
        <f t="shared" si="374"/>
        <v>0</v>
      </c>
      <c r="P477" s="167">
        <f t="shared" si="374"/>
        <v>0</v>
      </c>
      <c r="Q477" s="167">
        <f t="shared" si="374"/>
        <v>11876.4</v>
      </c>
      <c r="R477" s="167">
        <f t="shared" si="374"/>
        <v>0</v>
      </c>
      <c r="S477" s="167">
        <f t="shared" si="374"/>
        <v>11876.4</v>
      </c>
      <c r="T477" s="167">
        <f t="shared" si="374"/>
        <v>0</v>
      </c>
      <c r="U477" s="167">
        <f t="shared" si="374"/>
        <v>0</v>
      </c>
      <c r="V477" s="167">
        <f t="shared" si="375"/>
        <v>0</v>
      </c>
      <c r="W477" s="167">
        <f t="shared" si="375"/>
        <v>0</v>
      </c>
      <c r="X477" s="167">
        <f t="shared" si="375"/>
        <v>11876.4</v>
      </c>
      <c r="Y477" s="167">
        <f t="shared" si="375"/>
        <v>10690</v>
      </c>
      <c r="Z477" s="167">
        <f t="shared" si="375"/>
        <v>0</v>
      </c>
      <c r="AA477" s="167">
        <f t="shared" si="375"/>
        <v>10690</v>
      </c>
      <c r="AB477" s="167">
        <f t="shared" si="375"/>
        <v>0</v>
      </c>
      <c r="AC477" s="167">
        <f t="shared" si="375"/>
        <v>10690</v>
      </c>
      <c r="AD477" s="167">
        <f t="shared" si="375"/>
        <v>0</v>
      </c>
      <c r="AE477" s="167">
        <f t="shared" si="375"/>
        <v>10690</v>
      </c>
      <c r="AF477" s="167">
        <f t="shared" si="375"/>
        <v>0</v>
      </c>
      <c r="AG477" s="167">
        <f t="shared" si="375"/>
        <v>10690</v>
      </c>
      <c r="AH477" s="167">
        <f t="shared" si="375"/>
        <v>0</v>
      </c>
      <c r="AI477" s="167">
        <f t="shared" si="375"/>
        <v>10690</v>
      </c>
      <c r="AJ477" s="167">
        <f t="shared" si="375"/>
        <v>0</v>
      </c>
      <c r="AK477" s="167">
        <f t="shared" si="375"/>
        <v>10690</v>
      </c>
      <c r="AL477" s="167">
        <f t="shared" si="376"/>
        <v>10690</v>
      </c>
      <c r="AM477" s="167">
        <f t="shared" si="376"/>
        <v>0</v>
      </c>
      <c r="AN477" s="167">
        <f t="shared" si="376"/>
        <v>10690</v>
      </c>
      <c r="AO477" s="167">
        <f t="shared" si="376"/>
        <v>0</v>
      </c>
      <c r="AP477" s="167">
        <f t="shared" si="376"/>
        <v>10690</v>
      </c>
      <c r="AQ477" s="167">
        <f t="shared" si="376"/>
        <v>0</v>
      </c>
      <c r="AR477" s="167">
        <f t="shared" si="376"/>
        <v>10690</v>
      </c>
      <c r="AS477" s="167">
        <f t="shared" si="376"/>
        <v>0</v>
      </c>
      <c r="AT477" s="167">
        <f t="shared" si="376"/>
        <v>10690</v>
      </c>
      <c r="AU477" s="167">
        <f t="shared" si="376"/>
        <v>0</v>
      </c>
      <c r="AV477" s="167">
        <f t="shared" si="376"/>
        <v>10690</v>
      </c>
      <c r="AW477" s="168"/>
    </row>
    <row r="478" spans="1:49" ht="47.25" hidden="1" outlineLevel="3" x14ac:dyDescent="0.2">
      <c r="A478" s="165" t="s">
        <v>35</v>
      </c>
      <c r="B478" s="165" t="s">
        <v>297</v>
      </c>
      <c r="C478" s="165" t="s">
        <v>54</v>
      </c>
      <c r="D478" s="165"/>
      <c r="E478" s="166" t="s">
        <v>55</v>
      </c>
      <c r="F478" s="167">
        <f t="shared" si="374"/>
        <v>11876.4</v>
      </c>
      <c r="G478" s="167">
        <f t="shared" si="374"/>
        <v>0</v>
      </c>
      <c r="H478" s="167">
        <f t="shared" si="374"/>
        <v>11876.4</v>
      </c>
      <c r="I478" s="167">
        <f t="shared" si="374"/>
        <v>0</v>
      </c>
      <c r="J478" s="167">
        <f t="shared" si="374"/>
        <v>0</v>
      </c>
      <c r="K478" s="167">
        <f t="shared" si="374"/>
        <v>0</v>
      </c>
      <c r="L478" s="167">
        <f t="shared" si="374"/>
        <v>11876.4</v>
      </c>
      <c r="M478" s="167">
        <f t="shared" si="374"/>
        <v>0</v>
      </c>
      <c r="N478" s="167">
        <f t="shared" si="374"/>
        <v>11876.4</v>
      </c>
      <c r="O478" s="167">
        <f t="shared" si="374"/>
        <v>0</v>
      </c>
      <c r="P478" s="167">
        <f t="shared" si="374"/>
        <v>0</v>
      </c>
      <c r="Q478" s="167">
        <f t="shared" si="374"/>
        <v>11876.4</v>
      </c>
      <c r="R478" s="167">
        <f t="shared" si="374"/>
        <v>0</v>
      </c>
      <c r="S478" s="167">
        <f t="shared" si="374"/>
        <v>11876.4</v>
      </c>
      <c r="T478" s="167">
        <f t="shared" si="374"/>
        <v>0</v>
      </c>
      <c r="U478" s="167">
        <f t="shared" si="374"/>
        <v>0</v>
      </c>
      <c r="V478" s="167">
        <f t="shared" si="375"/>
        <v>0</v>
      </c>
      <c r="W478" s="167">
        <f t="shared" si="375"/>
        <v>0</v>
      </c>
      <c r="X478" s="167">
        <f t="shared" si="375"/>
        <v>11876.4</v>
      </c>
      <c r="Y478" s="167">
        <f t="shared" si="375"/>
        <v>10690</v>
      </c>
      <c r="Z478" s="167">
        <f t="shared" si="375"/>
        <v>0</v>
      </c>
      <c r="AA478" s="167">
        <f t="shared" si="375"/>
        <v>10690</v>
      </c>
      <c r="AB478" s="167">
        <f t="shared" si="375"/>
        <v>0</v>
      </c>
      <c r="AC478" s="167">
        <f t="shared" si="375"/>
        <v>10690</v>
      </c>
      <c r="AD478" s="167">
        <f t="shared" si="375"/>
        <v>0</v>
      </c>
      <c r="AE478" s="167">
        <f t="shared" si="375"/>
        <v>10690</v>
      </c>
      <c r="AF478" s="167">
        <f t="shared" si="375"/>
        <v>0</v>
      </c>
      <c r="AG478" s="167">
        <f t="shared" si="375"/>
        <v>10690</v>
      </c>
      <c r="AH478" s="167">
        <f t="shared" si="375"/>
        <v>0</v>
      </c>
      <c r="AI478" s="167">
        <f t="shared" si="375"/>
        <v>10690</v>
      </c>
      <c r="AJ478" s="167">
        <f t="shared" si="375"/>
        <v>0</v>
      </c>
      <c r="AK478" s="167">
        <f t="shared" si="375"/>
        <v>10690</v>
      </c>
      <c r="AL478" s="167">
        <f t="shared" si="376"/>
        <v>10690</v>
      </c>
      <c r="AM478" s="167">
        <f t="shared" si="376"/>
        <v>0</v>
      </c>
      <c r="AN478" s="167">
        <f t="shared" si="376"/>
        <v>10690</v>
      </c>
      <c r="AO478" s="167">
        <f t="shared" si="376"/>
        <v>0</v>
      </c>
      <c r="AP478" s="167">
        <f t="shared" si="376"/>
        <v>10690</v>
      </c>
      <c r="AQ478" s="167">
        <f t="shared" si="376"/>
        <v>0</v>
      </c>
      <c r="AR478" s="167">
        <f t="shared" si="376"/>
        <v>10690</v>
      </c>
      <c r="AS478" s="167">
        <f t="shared" si="376"/>
        <v>0</v>
      </c>
      <c r="AT478" s="167">
        <f t="shared" si="376"/>
        <v>10690</v>
      </c>
      <c r="AU478" s="167">
        <f t="shared" si="376"/>
        <v>0</v>
      </c>
      <c r="AV478" s="167">
        <f t="shared" si="376"/>
        <v>10690</v>
      </c>
      <c r="AW478" s="168"/>
    </row>
    <row r="479" spans="1:49" ht="47.25" hidden="1" outlineLevel="4" x14ac:dyDescent="0.2">
      <c r="A479" s="165" t="s">
        <v>35</v>
      </c>
      <c r="B479" s="165" t="s">
        <v>297</v>
      </c>
      <c r="C479" s="165" t="s">
        <v>113</v>
      </c>
      <c r="D479" s="165"/>
      <c r="E479" s="166" t="s">
        <v>114</v>
      </c>
      <c r="F479" s="167">
        <f t="shared" si="374"/>
        <v>11876.4</v>
      </c>
      <c r="G479" s="167">
        <f t="shared" si="374"/>
        <v>0</v>
      </c>
      <c r="H479" s="167">
        <f t="shared" si="374"/>
        <v>11876.4</v>
      </c>
      <c r="I479" s="167">
        <f t="shared" si="374"/>
        <v>0</v>
      </c>
      <c r="J479" s="167">
        <f t="shared" si="374"/>
        <v>0</v>
      </c>
      <c r="K479" s="167">
        <f t="shared" si="374"/>
        <v>0</v>
      </c>
      <c r="L479" s="167">
        <f t="shared" si="374"/>
        <v>11876.4</v>
      </c>
      <c r="M479" s="167">
        <f t="shared" si="374"/>
        <v>0</v>
      </c>
      <c r="N479" s="167">
        <f t="shared" si="374"/>
        <v>11876.4</v>
      </c>
      <c r="O479" s="167">
        <f t="shared" si="374"/>
        <v>0</v>
      </c>
      <c r="P479" s="167">
        <f t="shared" si="374"/>
        <v>0</v>
      </c>
      <c r="Q479" s="167">
        <f t="shared" si="374"/>
        <v>11876.4</v>
      </c>
      <c r="R479" s="167">
        <f t="shared" si="374"/>
        <v>0</v>
      </c>
      <c r="S479" s="167">
        <f t="shared" si="374"/>
        <v>11876.4</v>
      </c>
      <c r="T479" s="167">
        <f t="shared" si="374"/>
        <v>0</v>
      </c>
      <c r="U479" s="167">
        <f t="shared" si="374"/>
        <v>0</v>
      </c>
      <c r="V479" s="167">
        <f t="shared" si="375"/>
        <v>0</v>
      </c>
      <c r="W479" s="167">
        <f t="shared" si="375"/>
        <v>0</v>
      </c>
      <c r="X479" s="167">
        <f t="shared" si="375"/>
        <v>11876.4</v>
      </c>
      <c r="Y479" s="167">
        <f t="shared" si="375"/>
        <v>10690</v>
      </c>
      <c r="Z479" s="167">
        <f t="shared" si="375"/>
        <v>0</v>
      </c>
      <c r="AA479" s="167">
        <f t="shared" si="375"/>
        <v>10690</v>
      </c>
      <c r="AB479" s="167">
        <f t="shared" si="375"/>
        <v>0</v>
      </c>
      <c r="AC479" s="167">
        <f t="shared" si="375"/>
        <v>10690</v>
      </c>
      <c r="AD479" s="167">
        <f t="shared" si="375"/>
        <v>0</v>
      </c>
      <c r="AE479" s="167">
        <f t="shared" si="375"/>
        <v>10690</v>
      </c>
      <c r="AF479" s="167">
        <f t="shared" si="375"/>
        <v>0</v>
      </c>
      <c r="AG479" s="167">
        <f t="shared" si="375"/>
        <v>10690</v>
      </c>
      <c r="AH479" s="167">
        <f t="shared" si="375"/>
        <v>0</v>
      </c>
      <c r="AI479" s="167">
        <f t="shared" si="375"/>
        <v>10690</v>
      </c>
      <c r="AJ479" s="167">
        <f t="shared" si="375"/>
        <v>0</v>
      </c>
      <c r="AK479" s="167">
        <f t="shared" si="375"/>
        <v>10690</v>
      </c>
      <c r="AL479" s="167">
        <f t="shared" si="376"/>
        <v>10690</v>
      </c>
      <c r="AM479" s="167">
        <f t="shared" si="376"/>
        <v>0</v>
      </c>
      <c r="AN479" s="167">
        <f t="shared" si="376"/>
        <v>10690</v>
      </c>
      <c r="AO479" s="167">
        <f t="shared" si="376"/>
        <v>0</v>
      </c>
      <c r="AP479" s="167">
        <f t="shared" si="376"/>
        <v>10690</v>
      </c>
      <c r="AQ479" s="167">
        <f t="shared" si="376"/>
        <v>0</v>
      </c>
      <c r="AR479" s="167">
        <f t="shared" si="376"/>
        <v>10690</v>
      </c>
      <c r="AS479" s="167">
        <f t="shared" si="376"/>
        <v>0</v>
      </c>
      <c r="AT479" s="167">
        <f t="shared" si="376"/>
        <v>10690</v>
      </c>
      <c r="AU479" s="167">
        <f t="shared" si="376"/>
        <v>0</v>
      </c>
      <c r="AV479" s="167">
        <f t="shared" si="376"/>
        <v>10690</v>
      </c>
      <c r="AW479" s="168"/>
    </row>
    <row r="480" spans="1:49" ht="15.75" hidden="1" outlineLevel="5" x14ac:dyDescent="0.2">
      <c r="A480" s="165" t="s">
        <v>35</v>
      </c>
      <c r="B480" s="165" t="s">
        <v>297</v>
      </c>
      <c r="C480" s="165" t="s">
        <v>295</v>
      </c>
      <c r="D480" s="165"/>
      <c r="E480" s="166" t="s">
        <v>296</v>
      </c>
      <c r="F480" s="167">
        <f t="shared" si="374"/>
        <v>11876.4</v>
      </c>
      <c r="G480" s="167">
        <f t="shared" si="374"/>
        <v>0</v>
      </c>
      <c r="H480" s="167">
        <f t="shared" si="374"/>
        <v>11876.4</v>
      </c>
      <c r="I480" s="167">
        <f t="shared" si="374"/>
        <v>0</v>
      </c>
      <c r="J480" s="167">
        <f t="shared" si="374"/>
        <v>0</v>
      </c>
      <c r="K480" s="167">
        <f t="shared" si="374"/>
        <v>0</v>
      </c>
      <c r="L480" s="167">
        <f t="shared" si="374"/>
        <v>11876.4</v>
      </c>
      <c r="M480" s="167">
        <f t="shared" si="374"/>
        <v>0</v>
      </c>
      <c r="N480" s="167">
        <f t="shared" si="374"/>
        <v>11876.4</v>
      </c>
      <c r="O480" s="167">
        <f t="shared" si="374"/>
        <v>0</v>
      </c>
      <c r="P480" s="167">
        <f t="shared" si="374"/>
        <v>0</v>
      </c>
      <c r="Q480" s="167">
        <f t="shared" si="374"/>
        <v>11876.4</v>
      </c>
      <c r="R480" s="167">
        <f t="shared" si="374"/>
        <v>0</v>
      </c>
      <c r="S480" s="167">
        <f t="shared" si="374"/>
        <v>11876.4</v>
      </c>
      <c r="T480" s="167">
        <f t="shared" si="374"/>
        <v>0</v>
      </c>
      <c r="U480" s="167">
        <f t="shared" si="374"/>
        <v>0</v>
      </c>
      <c r="V480" s="167">
        <f t="shared" si="375"/>
        <v>0</v>
      </c>
      <c r="W480" s="167">
        <f t="shared" si="375"/>
        <v>0</v>
      </c>
      <c r="X480" s="167">
        <f t="shared" si="375"/>
        <v>11876.4</v>
      </c>
      <c r="Y480" s="167">
        <f t="shared" si="375"/>
        <v>10690</v>
      </c>
      <c r="Z480" s="167">
        <f t="shared" si="375"/>
        <v>0</v>
      </c>
      <c r="AA480" s="167">
        <f t="shared" si="375"/>
        <v>10690</v>
      </c>
      <c r="AB480" s="167">
        <f t="shared" si="375"/>
        <v>0</v>
      </c>
      <c r="AC480" s="167">
        <f t="shared" si="375"/>
        <v>10690</v>
      </c>
      <c r="AD480" s="167">
        <f t="shared" si="375"/>
        <v>0</v>
      </c>
      <c r="AE480" s="167">
        <f t="shared" si="375"/>
        <v>10690</v>
      </c>
      <c r="AF480" s="167">
        <f t="shared" si="375"/>
        <v>0</v>
      </c>
      <c r="AG480" s="167">
        <f t="shared" si="375"/>
        <v>10690</v>
      </c>
      <c r="AH480" s="167">
        <f t="shared" si="375"/>
        <v>0</v>
      </c>
      <c r="AI480" s="167">
        <f t="shared" si="375"/>
        <v>10690</v>
      </c>
      <c r="AJ480" s="167">
        <f t="shared" si="375"/>
        <v>0</v>
      </c>
      <c r="AK480" s="167">
        <f t="shared" si="375"/>
        <v>10690</v>
      </c>
      <c r="AL480" s="167">
        <f t="shared" si="376"/>
        <v>10690</v>
      </c>
      <c r="AM480" s="167">
        <f t="shared" si="376"/>
        <v>0</v>
      </c>
      <c r="AN480" s="167">
        <f t="shared" si="376"/>
        <v>10690</v>
      </c>
      <c r="AO480" s="167">
        <f t="shared" si="376"/>
        <v>0</v>
      </c>
      <c r="AP480" s="167">
        <f t="shared" si="376"/>
        <v>10690</v>
      </c>
      <c r="AQ480" s="167">
        <f t="shared" si="376"/>
        <v>0</v>
      </c>
      <c r="AR480" s="167">
        <f t="shared" si="376"/>
        <v>10690</v>
      </c>
      <c r="AS480" s="167">
        <f t="shared" si="376"/>
        <v>0</v>
      </c>
      <c r="AT480" s="167">
        <f t="shared" si="376"/>
        <v>10690</v>
      </c>
      <c r="AU480" s="167">
        <f t="shared" si="376"/>
        <v>0</v>
      </c>
      <c r="AV480" s="167">
        <f t="shared" si="376"/>
        <v>10690</v>
      </c>
      <c r="AW480" s="168"/>
    </row>
    <row r="481" spans="1:49" ht="31.5" hidden="1" outlineLevel="7" x14ac:dyDescent="0.2">
      <c r="A481" s="170" t="s">
        <v>35</v>
      </c>
      <c r="B481" s="170" t="s">
        <v>297</v>
      </c>
      <c r="C481" s="170" t="s">
        <v>295</v>
      </c>
      <c r="D481" s="170" t="s">
        <v>92</v>
      </c>
      <c r="E481" s="171" t="s">
        <v>93</v>
      </c>
      <c r="F481" s="172">
        <v>11876.4</v>
      </c>
      <c r="G481" s="172"/>
      <c r="H481" s="172">
        <f>SUM(F481:G481)</f>
        <v>11876.4</v>
      </c>
      <c r="I481" s="172"/>
      <c r="J481" s="172"/>
      <c r="K481" s="172"/>
      <c r="L481" s="172">
        <f>SUM(H481:K481)</f>
        <v>11876.4</v>
      </c>
      <c r="M481" s="172"/>
      <c r="N481" s="172">
        <f>SUM(L481:M481)</f>
        <v>11876.4</v>
      </c>
      <c r="O481" s="172"/>
      <c r="P481" s="172"/>
      <c r="Q481" s="172">
        <f>SUM(N481:P481)</f>
        <v>11876.4</v>
      </c>
      <c r="R481" s="172"/>
      <c r="S481" s="172">
        <f>SUM(Q481:R481)</f>
        <v>11876.4</v>
      </c>
      <c r="T481" s="172"/>
      <c r="U481" s="172"/>
      <c r="V481" s="172"/>
      <c r="W481" s="172"/>
      <c r="X481" s="172">
        <f>SUM(S481:W481)</f>
        <v>11876.4</v>
      </c>
      <c r="Y481" s="172">
        <v>10690</v>
      </c>
      <c r="Z481" s="172"/>
      <c r="AA481" s="172">
        <f>SUM(Y481:Z481)</f>
        <v>10690</v>
      </c>
      <c r="AB481" s="172"/>
      <c r="AC481" s="172">
        <f>SUM(AA481:AB481)</f>
        <v>10690</v>
      </c>
      <c r="AD481" s="172"/>
      <c r="AE481" s="172">
        <f>SUM(AC481:AD481)</f>
        <v>10690</v>
      </c>
      <c r="AF481" s="172"/>
      <c r="AG481" s="172">
        <f>SUM(AE481:AF481)</f>
        <v>10690</v>
      </c>
      <c r="AH481" s="172"/>
      <c r="AI481" s="172">
        <f>SUM(AG481:AH481)</f>
        <v>10690</v>
      </c>
      <c r="AJ481" s="172"/>
      <c r="AK481" s="172">
        <f>SUM(AI481:AJ481)</f>
        <v>10690</v>
      </c>
      <c r="AL481" s="172">
        <v>10690</v>
      </c>
      <c r="AM481" s="172"/>
      <c r="AN481" s="172">
        <f>SUM(AL481:AM481)</f>
        <v>10690</v>
      </c>
      <c r="AO481" s="172"/>
      <c r="AP481" s="172">
        <f>SUM(AN481:AO481)</f>
        <v>10690</v>
      </c>
      <c r="AQ481" s="172"/>
      <c r="AR481" s="172">
        <f>SUM(AP481:AQ481)</f>
        <v>10690</v>
      </c>
      <c r="AS481" s="172"/>
      <c r="AT481" s="172">
        <f>SUM(AR481:AS481)</f>
        <v>10690</v>
      </c>
      <c r="AU481" s="172"/>
      <c r="AV481" s="172">
        <f>SUM(AT481:AU481)</f>
        <v>10690</v>
      </c>
      <c r="AW481" s="168"/>
    </row>
    <row r="482" spans="1:49" ht="15.75" hidden="1" outlineLevel="7" x14ac:dyDescent="0.2">
      <c r="A482" s="165" t="s">
        <v>35</v>
      </c>
      <c r="B482" s="165" t="s">
        <v>562</v>
      </c>
      <c r="C482" s="165"/>
      <c r="D482" s="165"/>
      <c r="E482" s="166" t="s">
        <v>545</v>
      </c>
      <c r="F482" s="167">
        <f t="shared" ref="F482:U487" si="377">F483</f>
        <v>150</v>
      </c>
      <c r="G482" s="167">
        <f t="shared" si="377"/>
        <v>0</v>
      </c>
      <c r="H482" s="167">
        <f t="shared" si="377"/>
        <v>150</v>
      </c>
      <c r="I482" s="167">
        <f t="shared" si="377"/>
        <v>0</v>
      </c>
      <c r="J482" s="167">
        <f t="shared" si="377"/>
        <v>0</v>
      </c>
      <c r="K482" s="167">
        <f t="shared" si="377"/>
        <v>0</v>
      </c>
      <c r="L482" s="167">
        <f t="shared" si="377"/>
        <v>150</v>
      </c>
      <c r="M482" s="167">
        <f t="shared" si="377"/>
        <v>0</v>
      </c>
      <c r="N482" s="167">
        <f t="shared" si="377"/>
        <v>150</v>
      </c>
      <c r="O482" s="167">
        <f t="shared" si="377"/>
        <v>0</v>
      </c>
      <c r="P482" s="167">
        <f t="shared" si="377"/>
        <v>0</v>
      </c>
      <c r="Q482" s="167">
        <f t="shared" si="377"/>
        <v>150</v>
      </c>
      <c r="R482" s="167">
        <f t="shared" si="377"/>
        <v>0</v>
      </c>
      <c r="S482" s="167">
        <f t="shared" si="377"/>
        <v>150</v>
      </c>
      <c r="T482" s="167">
        <f t="shared" si="377"/>
        <v>0</v>
      </c>
      <c r="U482" s="167">
        <f t="shared" si="377"/>
        <v>0</v>
      </c>
      <c r="V482" s="167">
        <f t="shared" ref="V482:AK487" si="378">V483</f>
        <v>0</v>
      </c>
      <c r="W482" s="167">
        <f t="shared" si="378"/>
        <v>0</v>
      </c>
      <c r="X482" s="167">
        <f t="shared" si="378"/>
        <v>150</v>
      </c>
      <c r="Y482" s="167">
        <f t="shared" si="378"/>
        <v>150</v>
      </c>
      <c r="Z482" s="167">
        <f t="shared" si="378"/>
        <v>0</v>
      </c>
      <c r="AA482" s="167">
        <f t="shared" si="378"/>
        <v>150</v>
      </c>
      <c r="AB482" s="167">
        <f t="shared" si="378"/>
        <v>0</v>
      </c>
      <c r="AC482" s="167">
        <f t="shared" si="378"/>
        <v>150</v>
      </c>
      <c r="AD482" s="167">
        <f t="shared" si="378"/>
        <v>0</v>
      </c>
      <c r="AE482" s="167">
        <f t="shared" si="378"/>
        <v>150</v>
      </c>
      <c r="AF482" s="167">
        <f t="shared" si="378"/>
        <v>0</v>
      </c>
      <c r="AG482" s="167">
        <f t="shared" si="378"/>
        <v>150</v>
      </c>
      <c r="AH482" s="167">
        <f t="shared" si="378"/>
        <v>0</v>
      </c>
      <c r="AI482" s="167">
        <f t="shared" si="378"/>
        <v>150</v>
      </c>
      <c r="AJ482" s="167">
        <f t="shared" si="378"/>
        <v>0</v>
      </c>
      <c r="AK482" s="167">
        <f t="shared" si="378"/>
        <v>150</v>
      </c>
      <c r="AL482" s="167">
        <f t="shared" ref="AL482:AV487" si="379">AL483</f>
        <v>150</v>
      </c>
      <c r="AM482" s="167">
        <f t="shared" si="379"/>
        <v>0</v>
      </c>
      <c r="AN482" s="167">
        <f t="shared" si="379"/>
        <v>150</v>
      </c>
      <c r="AO482" s="167">
        <f t="shared" si="379"/>
        <v>0</v>
      </c>
      <c r="AP482" s="167">
        <f t="shared" si="379"/>
        <v>150</v>
      </c>
      <c r="AQ482" s="167">
        <f t="shared" si="379"/>
        <v>0</v>
      </c>
      <c r="AR482" s="167">
        <f t="shared" si="379"/>
        <v>150</v>
      </c>
      <c r="AS482" s="167">
        <f t="shared" si="379"/>
        <v>0</v>
      </c>
      <c r="AT482" s="167">
        <f t="shared" si="379"/>
        <v>150</v>
      </c>
      <c r="AU482" s="167">
        <f t="shared" si="379"/>
        <v>0</v>
      </c>
      <c r="AV482" s="167">
        <f t="shared" si="379"/>
        <v>150</v>
      </c>
      <c r="AW482" s="168"/>
    </row>
    <row r="483" spans="1:49" ht="15.75" hidden="1" outlineLevel="1" x14ac:dyDescent="0.2">
      <c r="A483" s="165" t="s">
        <v>35</v>
      </c>
      <c r="B483" s="165" t="s">
        <v>299</v>
      </c>
      <c r="C483" s="165"/>
      <c r="D483" s="165"/>
      <c r="E483" s="166" t="s">
        <v>300</v>
      </c>
      <c r="F483" s="167">
        <f t="shared" si="377"/>
        <v>150</v>
      </c>
      <c r="G483" s="167">
        <f t="shared" si="377"/>
        <v>0</v>
      </c>
      <c r="H483" s="167">
        <f t="shared" si="377"/>
        <v>150</v>
      </c>
      <c r="I483" s="167">
        <f t="shared" si="377"/>
        <v>0</v>
      </c>
      <c r="J483" s="167">
        <f t="shared" si="377"/>
        <v>0</v>
      </c>
      <c r="K483" s="167">
        <f t="shared" si="377"/>
        <v>0</v>
      </c>
      <c r="L483" s="167">
        <f t="shared" si="377"/>
        <v>150</v>
      </c>
      <c r="M483" s="167">
        <f t="shared" si="377"/>
        <v>0</v>
      </c>
      <c r="N483" s="167">
        <f t="shared" si="377"/>
        <v>150</v>
      </c>
      <c r="O483" s="167">
        <f t="shared" si="377"/>
        <v>0</v>
      </c>
      <c r="P483" s="167">
        <f t="shared" si="377"/>
        <v>0</v>
      </c>
      <c r="Q483" s="167">
        <f t="shared" si="377"/>
        <v>150</v>
      </c>
      <c r="R483" s="167">
        <f t="shared" si="377"/>
        <v>0</v>
      </c>
      <c r="S483" s="167">
        <f t="shared" si="377"/>
        <v>150</v>
      </c>
      <c r="T483" s="167">
        <f t="shared" si="377"/>
        <v>0</v>
      </c>
      <c r="U483" s="167">
        <f t="shared" si="377"/>
        <v>0</v>
      </c>
      <c r="V483" s="167">
        <f t="shared" si="378"/>
        <v>0</v>
      </c>
      <c r="W483" s="167">
        <f t="shared" si="378"/>
        <v>0</v>
      </c>
      <c r="X483" s="167">
        <f t="shared" si="378"/>
        <v>150</v>
      </c>
      <c r="Y483" s="167">
        <f t="shared" si="378"/>
        <v>150</v>
      </c>
      <c r="Z483" s="167">
        <f t="shared" si="378"/>
        <v>0</v>
      </c>
      <c r="AA483" s="167">
        <f t="shared" si="378"/>
        <v>150</v>
      </c>
      <c r="AB483" s="167">
        <f t="shared" si="378"/>
        <v>0</v>
      </c>
      <c r="AC483" s="167">
        <f t="shared" si="378"/>
        <v>150</v>
      </c>
      <c r="AD483" s="167">
        <f t="shared" si="378"/>
        <v>0</v>
      </c>
      <c r="AE483" s="167">
        <f t="shared" si="378"/>
        <v>150</v>
      </c>
      <c r="AF483" s="167">
        <f t="shared" si="378"/>
        <v>0</v>
      </c>
      <c r="AG483" s="167">
        <f t="shared" si="378"/>
        <v>150</v>
      </c>
      <c r="AH483" s="167">
        <f t="shared" si="378"/>
        <v>0</v>
      </c>
      <c r="AI483" s="167">
        <f t="shared" si="378"/>
        <v>150</v>
      </c>
      <c r="AJ483" s="167">
        <f t="shared" si="378"/>
        <v>0</v>
      </c>
      <c r="AK483" s="167">
        <f t="shared" si="378"/>
        <v>150</v>
      </c>
      <c r="AL483" s="167">
        <f t="shared" si="379"/>
        <v>150</v>
      </c>
      <c r="AM483" s="167">
        <f t="shared" si="379"/>
        <v>0</v>
      </c>
      <c r="AN483" s="167">
        <f t="shared" si="379"/>
        <v>150</v>
      </c>
      <c r="AO483" s="167">
        <f t="shared" si="379"/>
        <v>0</v>
      </c>
      <c r="AP483" s="167">
        <f t="shared" si="379"/>
        <v>150</v>
      </c>
      <c r="AQ483" s="167">
        <f t="shared" si="379"/>
        <v>0</v>
      </c>
      <c r="AR483" s="167">
        <f t="shared" si="379"/>
        <v>150</v>
      </c>
      <c r="AS483" s="167">
        <f t="shared" si="379"/>
        <v>0</v>
      </c>
      <c r="AT483" s="167">
        <f t="shared" si="379"/>
        <v>150</v>
      </c>
      <c r="AU483" s="167">
        <f t="shared" si="379"/>
        <v>0</v>
      </c>
      <c r="AV483" s="167">
        <f t="shared" si="379"/>
        <v>150</v>
      </c>
      <c r="AW483" s="168"/>
    </row>
    <row r="484" spans="1:49" ht="31.5" hidden="1" outlineLevel="2" x14ac:dyDescent="0.2">
      <c r="A484" s="165" t="s">
        <v>35</v>
      </c>
      <c r="B484" s="165" t="s">
        <v>299</v>
      </c>
      <c r="C484" s="165" t="s">
        <v>205</v>
      </c>
      <c r="D484" s="165"/>
      <c r="E484" s="166" t="s">
        <v>206</v>
      </c>
      <c r="F484" s="167">
        <f t="shared" si="377"/>
        <v>150</v>
      </c>
      <c r="G484" s="167">
        <f t="shared" si="377"/>
        <v>0</v>
      </c>
      <c r="H484" s="167">
        <f t="shared" si="377"/>
        <v>150</v>
      </c>
      <c r="I484" s="167">
        <f t="shared" si="377"/>
        <v>0</v>
      </c>
      <c r="J484" s="167">
        <f t="shared" si="377"/>
        <v>0</v>
      </c>
      <c r="K484" s="167">
        <f t="shared" si="377"/>
        <v>0</v>
      </c>
      <c r="L484" s="167">
        <f t="shared" si="377"/>
        <v>150</v>
      </c>
      <c r="M484" s="167">
        <f t="shared" si="377"/>
        <v>0</v>
      </c>
      <c r="N484" s="167">
        <f t="shared" si="377"/>
        <v>150</v>
      </c>
      <c r="O484" s="167">
        <f t="shared" si="377"/>
        <v>0</v>
      </c>
      <c r="P484" s="167">
        <f t="shared" si="377"/>
        <v>0</v>
      </c>
      <c r="Q484" s="167">
        <f t="shared" si="377"/>
        <v>150</v>
      </c>
      <c r="R484" s="167">
        <f t="shared" si="377"/>
        <v>0</v>
      </c>
      <c r="S484" s="167">
        <f t="shared" si="377"/>
        <v>150</v>
      </c>
      <c r="T484" s="167">
        <f t="shared" si="377"/>
        <v>0</v>
      </c>
      <c r="U484" s="167">
        <f t="shared" si="377"/>
        <v>0</v>
      </c>
      <c r="V484" s="167">
        <f t="shared" si="378"/>
        <v>0</v>
      </c>
      <c r="W484" s="167">
        <f t="shared" si="378"/>
        <v>0</v>
      </c>
      <c r="X484" s="167">
        <f t="shared" si="378"/>
        <v>150</v>
      </c>
      <c r="Y484" s="167">
        <f t="shared" si="378"/>
        <v>150</v>
      </c>
      <c r="Z484" s="167">
        <f t="shared" si="378"/>
        <v>0</v>
      </c>
      <c r="AA484" s="167">
        <f t="shared" si="378"/>
        <v>150</v>
      </c>
      <c r="AB484" s="167">
        <f t="shared" si="378"/>
        <v>0</v>
      </c>
      <c r="AC484" s="167">
        <f t="shared" si="378"/>
        <v>150</v>
      </c>
      <c r="AD484" s="167">
        <f t="shared" si="378"/>
        <v>0</v>
      </c>
      <c r="AE484" s="167">
        <f t="shared" si="378"/>
        <v>150</v>
      </c>
      <c r="AF484" s="167">
        <f t="shared" si="378"/>
        <v>0</v>
      </c>
      <c r="AG484" s="167">
        <f t="shared" si="378"/>
        <v>150</v>
      </c>
      <c r="AH484" s="167">
        <f t="shared" si="378"/>
        <v>0</v>
      </c>
      <c r="AI484" s="167">
        <f t="shared" si="378"/>
        <v>150</v>
      </c>
      <c r="AJ484" s="167">
        <f t="shared" si="378"/>
        <v>0</v>
      </c>
      <c r="AK484" s="167">
        <f t="shared" si="378"/>
        <v>150</v>
      </c>
      <c r="AL484" s="167">
        <f t="shared" si="379"/>
        <v>150</v>
      </c>
      <c r="AM484" s="167">
        <f t="shared" si="379"/>
        <v>0</v>
      </c>
      <c r="AN484" s="167">
        <f t="shared" si="379"/>
        <v>150</v>
      </c>
      <c r="AO484" s="167">
        <f t="shared" si="379"/>
        <v>0</v>
      </c>
      <c r="AP484" s="167">
        <f t="shared" si="379"/>
        <v>150</v>
      </c>
      <c r="AQ484" s="167">
        <f t="shared" si="379"/>
        <v>0</v>
      </c>
      <c r="AR484" s="167">
        <f t="shared" si="379"/>
        <v>150</v>
      </c>
      <c r="AS484" s="167">
        <f t="shared" si="379"/>
        <v>0</v>
      </c>
      <c r="AT484" s="167">
        <f t="shared" si="379"/>
        <v>150</v>
      </c>
      <c r="AU484" s="167">
        <f t="shared" si="379"/>
        <v>0</v>
      </c>
      <c r="AV484" s="167">
        <f t="shared" si="379"/>
        <v>150</v>
      </c>
      <c r="AW484" s="168"/>
    </row>
    <row r="485" spans="1:49" ht="31.5" hidden="1" outlineLevel="3" x14ac:dyDescent="0.2">
      <c r="A485" s="165" t="s">
        <v>35</v>
      </c>
      <c r="B485" s="165" t="s">
        <v>299</v>
      </c>
      <c r="C485" s="165" t="s">
        <v>301</v>
      </c>
      <c r="D485" s="165"/>
      <c r="E485" s="166" t="s">
        <v>302</v>
      </c>
      <c r="F485" s="167">
        <f t="shared" si="377"/>
        <v>150</v>
      </c>
      <c r="G485" s="167">
        <f t="shared" si="377"/>
        <v>0</v>
      </c>
      <c r="H485" s="167">
        <f t="shared" si="377"/>
        <v>150</v>
      </c>
      <c r="I485" s="167">
        <f t="shared" si="377"/>
        <v>0</v>
      </c>
      <c r="J485" s="167">
        <f t="shared" si="377"/>
        <v>0</v>
      </c>
      <c r="K485" s="167">
        <f t="shared" si="377"/>
        <v>0</v>
      </c>
      <c r="L485" s="167">
        <f t="shared" si="377"/>
        <v>150</v>
      </c>
      <c r="M485" s="167">
        <f t="shared" si="377"/>
        <v>0</v>
      </c>
      <c r="N485" s="167">
        <f t="shared" si="377"/>
        <v>150</v>
      </c>
      <c r="O485" s="167">
        <f t="shared" si="377"/>
        <v>0</v>
      </c>
      <c r="P485" s="167">
        <f t="shared" si="377"/>
        <v>0</v>
      </c>
      <c r="Q485" s="167">
        <f t="shared" si="377"/>
        <v>150</v>
      </c>
      <c r="R485" s="167">
        <f t="shared" si="377"/>
        <v>0</v>
      </c>
      <c r="S485" s="167">
        <f t="shared" si="377"/>
        <v>150</v>
      </c>
      <c r="T485" s="167">
        <f t="shared" si="377"/>
        <v>0</v>
      </c>
      <c r="U485" s="167">
        <f t="shared" si="377"/>
        <v>0</v>
      </c>
      <c r="V485" s="167">
        <f t="shared" si="378"/>
        <v>0</v>
      </c>
      <c r="W485" s="167">
        <f t="shared" si="378"/>
        <v>0</v>
      </c>
      <c r="X485" s="167">
        <f t="shared" si="378"/>
        <v>150</v>
      </c>
      <c r="Y485" s="167">
        <f t="shared" si="378"/>
        <v>150</v>
      </c>
      <c r="Z485" s="167">
        <f t="shared" si="378"/>
        <v>0</v>
      </c>
      <c r="AA485" s="167">
        <f t="shared" si="378"/>
        <v>150</v>
      </c>
      <c r="AB485" s="167">
        <f t="shared" si="378"/>
        <v>0</v>
      </c>
      <c r="AC485" s="167">
        <f t="shared" si="378"/>
        <v>150</v>
      </c>
      <c r="AD485" s="167">
        <f t="shared" si="378"/>
        <v>0</v>
      </c>
      <c r="AE485" s="167">
        <f t="shared" si="378"/>
        <v>150</v>
      </c>
      <c r="AF485" s="167">
        <f t="shared" si="378"/>
        <v>0</v>
      </c>
      <c r="AG485" s="167">
        <f t="shared" si="378"/>
        <v>150</v>
      </c>
      <c r="AH485" s="167">
        <f t="shared" si="378"/>
        <v>0</v>
      </c>
      <c r="AI485" s="167">
        <f t="shared" si="378"/>
        <v>150</v>
      </c>
      <c r="AJ485" s="167">
        <f t="shared" si="378"/>
        <v>0</v>
      </c>
      <c r="AK485" s="167">
        <f t="shared" si="378"/>
        <v>150</v>
      </c>
      <c r="AL485" s="167">
        <f t="shared" si="379"/>
        <v>150</v>
      </c>
      <c r="AM485" s="167">
        <f t="shared" si="379"/>
        <v>0</v>
      </c>
      <c r="AN485" s="167">
        <f t="shared" si="379"/>
        <v>150</v>
      </c>
      <c r="AO485" s="167">
        <f t="shared" si="379"/>
        <v>0</v>
      </c>
      <c r="AP485" s="167">
        <f t="shared" si="379"/>
        <v>150</v>
      </c>
      <c r="AQ485" s="167">
        <f t="shared" si="379"/>
        <v>0</v>
      </c>
      <c r="AR485" s="167">
        <f t="shared" si="379"/>
        <v>150</v>
      </c>
      <c r="AS485" s="167">
        <f t="shared" si="379"/>
        <v>0</v>
      </c>
      <c r="AT485" s="167">
        <f t="shared" si="379"/>
        <v>150</v>
      </c>
      <c r="AU485" s="167">
        <f t="shared" si="379"/>
        <v>0</v>
      </c>
      <c r="AV485" s="167">
        <f t="shared" si="379"/>
        <v>150</v>
      </c>
      <c r="AW485" s="168"/>
    </row>
    <row r="486" spans="1:49" ht="31.5" hidden="1" outlineLevel="4" x14ac:dyDescent="0.2">
      <c r="A486" s="165" t="s">
        <v>35</v>
      </c>
      <c r="B486" s="165" t="s">
        <v>299</v>
      </c>
      <c r="C486" s="165" t="s">
        <v>303</v>
      </c>
      <c r="D486" s="165"/>
      <c r="E486" s="166" t="s">
        <v>604</v>
      </c>
      <c r="F486" s="167">
        <f t="shared" si="377"/>
        <v>150</v>
      </c>
      <c r="G486" s="167">
        <f t="shared" si="377"/>
        <v>0</v>
      </c>
      <c r="H486" s="167">
        <f t="shared" si="377"/>
        <v>150</v>
      </c>
      <c r="I486" s="167">
        <f t="shared" si="377"/>
        <v>0</v>
      </c>
      <c r="J486" s="167">
        <f t="shared" si="377"/>
        <v>0</v>
      </c>
      <c r="K486" s="167">
        <f t="shared" si="377"/>
        <v>0</v>
      </c>
      <c r="L486" s="167">
        <f t="shared" si="377"/>
        <v>150</v>
      </c>
      <c r="M486" s="167">
        <f t="shared" si="377"/>
        <v>0</v>
      </c>
      <c r="N486" s="167">
        <f t="shared" si="377"/>
        <v>150</v>
      </c>
      <c r="O486" s="167">
        <f t="shared" si="377"/>
        <v>0</v>
      </c>
      <c r="P486" s="167">
        <f t="shared" si="377"/>
        <v>0</v>
      </c>
      <c r="Q486" s="167">
        <f t="shared" si="377"/>
        <v>150</v>
      </c>
      <c r="R486" s="167">
        <f t="shared" si="377"/>
        <v>0</v>
      </c>
      <c r="S486" s="167">
        <f t="shared" si="377"/>
        <v>150</v>
      </c>
      <c r="T486" s="167">
        <f t="shared" si="377"/>
        <v>0</v>
      </c>
      <c r="U486" s="167">
        <f t="shared" si="377"/>
        <v>0</v>
      </c>
      <c r="V486" s="167">
        <f t="shared" si="378"/>
        <v>0</v>
      </c>
      <c r="W486" s="167">
        <f t="shared" si="378"/>
        <v>0</v>
      </c>
      <c r="X486" s="167">
        <f t="shared" si="378"/>
        <v>150</v>
      </c>
      <c r="Y486" s="167">
        <f t="shared" si="378"/>
        <v>150</v>
      </c>
      <c r="Z486" s="167">
        <f t="shared" si="378"/>
        <v>0</v>
      </c>
      <c r="AA486" s="167">
        <f t="shared" si="378"/>
        <v>150</v>
      </c>
      <c r="AB486" s="167">
        <f t="shared" si="378"/>
        <v>0</v>
      </c>
      <c r="AC486" s="167">
        <f t="shared" si="378"/>
        <v>150</v>
      </c>
      <c r="AD486" s="167">
        <f t="shared" si="378"/>
        <v>0</v>
      </c>
      <c r="AE486" s="167">
        <f t="shared" si="378"/>
        <v>150</v>
      </c>
      <c r="AF486" s="167">
        <f t="shared" si="378"/>
        <v>0</v>
      </c>
      <c r="AG486" s="167">
        <f t="shared" si="378"/>
        <v>150</v>
      </c>
      <c r="AH486" s="167">
        <f t="shared" si="378"/>
        <v>0</v>
      </c>
      <c r="AI486" s="167">
        <f t="shared" si="378"/>
        <v>150</v>
      </c>
      <c r="AJ486" s="167">
        <f t="shared" si="378"/>
        <v>0</v>
      </c>
      <c r="AK486" s="167">
        <f t="shared" si="378"/>
        <v>150</v>
      </c>
      <c r="AL486" s="167">
        <f t="shared" si="379"/>
        <v>150</v>
      </c>
      <c r="AM486" s="167">
        <f t="shared" si="379"/>
        <v>0</v>
      </c>
      <c r="AN486" s="167">
        <f t="shared" si="379"/>
        <v>150</v>
      </c>
      <c r="AO486" s="167">
        <f t="shared" si="379"/>
        <v>0</v>
      </c>
      <c r="AP486" s="167">
        <f t="shared" si="379"/>
        <v>150</v>
      </c>
      <c r="AQ486" s="167">
        <f t="shared" si="379"/>
        <v>0</v>
      </c>
      <c r="AR486" s="167">
        <f t="shared" si="379"/>
        <v>150</v>
      </c>
      <c r="AS486" s="167">
        <f t="shared" si="379"/>
        <v>0</v>
      </c>
      <c r="AT486" s="167">
        <f t="shared" si="379"/>
        <v>150</v>
      </c>
      <c r="AU486" s="167">
        <f t="shared" si="379"/>
        <v>0</v>
      </c>
      <c r="AV486" s="167">
        <f t="shared" si="379"/>
        <v>150</v>
      </c>
      <c r="AW486" s="168"/>
    </row>
    <row r="487" spans="1:49" ht="31.5" hidden="1" outlineLevel="5" x14ac:dyDescent="0.2">
      <c r="A487" s="165" t="s">
        <v>35</v>
      </c>
      <c r="B487" s="165" t="s">
        <v>299</v>
      </c>
      <c r="C487" s="165" t="s">
        <v>304</v>
      </c>
      <c r="D487" s="165"/>
      <c r="E487" s="166" t="s">
        <v>14</v>
      </c>
      <c r="F487" s="167">
        <f t="shared" si="377"/>
        <v>150</v>
      </c>
      <c r="G487" s="167">
        <f t="shared" si="377"/>
        <v>0</v>
      </c>
      <c r="H487" s="167">
        <f t="shared" si="377"/>
        <v>150</v>
      </c>
      <c r="I487" s="167">
        <f t="shared" si="377"/>
        <v>0</v>
      </c>
      <c r="J487" s="167">
        <f t="shared" si="377"/>
        <v>0</v>
      </c>
      <c r="K487" s="167">
        <f t="shared" si="377"/>
        <v>0</v>
      </c>
      <c r="L487" s="167">
        <f t="shared" si="377"/>
        <v>150</v>
      </c>
      <c r="M487" s="167">
        <f t="shared" si="377"/>
        <v>0</v>
      </c>
      <c r="N487" s="167">
        <f t="shared" si="377"/>
        <v>150</v>
      </c>
      <c r="O487" s="167">
        <f t="shared" si="377"/>
        <v>0</v>
      </c>
      <c r="P487" s="167">
        <f t="shared" si="377"/>
        <v>0</v>
      </c>
      <c r="Q487" s="167">
        <f t="shared" si="377"/>
        <v>150</v>
      </c>
      <c r="R487" s="167">
        <f t="shared" si="377"/>
        <v>0</v>
      </c>
      <c r="S487" s="167">
        <f t="shared" si="377"/>
        <v>150</v>
      </c>
      <c r="T487" s="167">
        <f t="shared" si="377"/>
        <v>0</v>
      </c>
      <c r="U487" s="167">
        <f t="shared" si="377"/>
        <v>0</v>
      </c>
      <c r="V487" s="167">
        <f t="shared" si="378"/>
        <v>0</v>
      </c>
      <c r="W487" s="167">
        <f t="shared" si="378"/>
        <v>0</v>
      </c>
      <c r="X487" s="167">
        <f t="shared" si="378"/>
        <v>150</v>
      </c>
      <c r="Y487" s="167">
        <f t="shared" si="378"/>
        <v>150</v>
      </c>
      <c r="Z487" s="167">
        <f t="shared" si="378"/>
        <v>0</v>
      </c>
      <c r="AA487" s="167">
        <f t="shared" si="378"/>
        <v>150</v>
      </c>
      <c r="AB487" s="167">
        <f t="shared" si="378"/>
        <v>0</v>
      </c>
      <c r="AC487" s="167">
        <f t="shared" si="378"/>
        <v>150</v>
      </c>
      <c r="AD487" s="167">
        <f t="shared" si="378"/>
        <v>0</v>
      </c>
      <c r="AE487" s="167">
        <f t="shared" si="378"/>
        <v>150</v>
      </c>
      <c r="AF487" s="167">
        <f t="shared" si="378"/>
        <v>0</v>
      </c>
      <c r="AG487" s="167">
        <f t="shared" si="378"/>
        <v>150</v>
      </c>
      <c r="AH487" s="167">
        <f t="shared" si="378"/>
        <v>0</v>
      </c>
      <c r="AI487" s="167">
        <f t="shared" si="378"/>
        <v>150</v>
      </c>
      <c r="AJ487" s="167">
        <f t="shared" si="378"/>
        <v>0</v>
      </c>
      <c r="AK487" s="167">
        <f t="shared" si="378"/>
        <v>150</v>
      </c>
      <c r="AL487" s="167">
        <f t="shared" si="379"/>
        <v>150</v>
      </c>
      <c r="AM487" s="167">
        <f t="shared" si="379"/>
        <v>0</v>
      </c>
      <c r="AN487" s="167">
        <f t="shared" si="379"/>
        <v>150</v>
      </c>
      <c r="AO487" s="167">
        <f t="shared" si="379"/>
        <v>0</v>
      </c>
      <c r="AP487" s="167">
        <f t="shared" si="379"/>
        <v>150</v>
      </c>
      <c r="AQ487" s="167">
        <f t="shared" si="379"/>
        <v>0</v>
      </c>
      <c r="AR487" s="167">
        <f t="shared" si="379"/>
        <v>150</v>
      </c>
      <c r="AS487" s="167">
        <f t="shared" si="379"/>
        <v>0</v>
      </c>
      <c r="AT487" s="167">
        <f t="shared" si="379"/>
        <v>150</v>
      </c>
      <c r="AU487" s="167">
        <f t="shared" si="379"/>
        <v>0</v>
      </c>
      <c r="AV487" s="167">
        <f t="shared" si="379"/>
        <v>150</v>
      </c>
      <c r="AW487" s="168"/>
    </row>
    <row r="488" spans="1:49" ht="31.5" hidden="1" outlineLevel="7" x14ac:dyDescent="0.2">
      <c r="A488" s="170" t="s">
        <v>35</v>
      </c>
      <c r="B488" s="170" t="s">
        <v>299</v>
      </c>
      <c r="C488" s="170" t="s">
        <v>304</v>
      </c>
      <c r="D488" s="170" t="s">
        <v>11</v>
      </c>
      <c r="E488" s="171" t="s">
        <v>12</v>
      </c>
      <c r="F488" s="172">
        <v>150</v>
      </c>
      <c r="G488" s="172"/>
      <c r="H488" s="172">
        <f>SUM(F488:G488)</f>
        <v>150</v>
      </c>
      <c r="I488" s="172"/>
      <c r="J488" s="172"/>
      <c r="K488" s="172"/>
      <c r="L488" s="172">
        <f>SUM(H488:K488)</f>
        <v>150</v>
      </c>
      <c r="M488" s="172"/>
      <c r="N488" s="172">
        <f>SUM(L488:M488)</f>
        <v>150</v>
      </c>
      <c r="O488" s="172"/>
      <c r="P488" s="172"/>
      <c r="Q488" s="172">
        <f>SUM(N488:P488)</f>
        <v>150</v>
      </c>
      <c r="R488" s="172"/>
      <c r="S488" s="172">
        <f>SUM(Q488:R488)</f>
        <v>150</v>
      </c>
      <c r="T488" s="172"/>
      <c r="U488" s="172"/>
      <c r="V488" s="172"/>
      <c r="W488" s="172"/>
      <c r="X488" s="172">
        <f>SUM(S488:W488)</f>
        <v>150</v>
      </c>
      <c r="Y488" s="172">
        <v>150</v>
      </c>
      <c r="Z488" s="172"/>
      <c r="AA488" s="172">
        <f>SUM(Y488:Z488)</f>
        <v>150</v>
      </c>
      <c r="AB488" s="172"/>
      <c r="AC488" s="172">
        <f>SUM(AA488:AB488)</f>
        <v>150</v>
      </c>
      <c r="AD488" s="172"/>
      <c r="AE488" s="172">
        <f>SUM(AC488:AD488)</f>
        <v>150</v>
      </c>
      <c r="AF488" s="172"/>
      <c r="AG488" s="172">
        <f>SUM(AE488:AF488)</f>
        <v>150</v>
      </c>
      <c r="AH488" s="172"/>
      <c r="AI488" s="172">
        <f>SUM(AG488:AH488)</f>
        <v>150</v>
      </c>
      <c r="AJ488" s="172"/>
      <c r="AK488" s="172">
        <f>SUM(AI488:AJ488)</f>
        <v>150</v>
      </c>
      <c r="AL488" s="172">
        <v>150</v>
      </c>
      <c r="AM488" s="172"/>
      <c r="AN488" s="172">
        <f>SUM(AL488:AM488)</f>
        <v>150</v>
      </c>
      <c r="AO488" s="172"/>
      <c r="AP488" s="172">
        <f>SUM(AN488:AO488)</f>
        <v>150</v>
      </c>
      <c r="AQ488" s="172"/>
      <c r="AR488" s="172">
        <f>SUM(AP488:AQ488)</f>
        <v>150</v>
      </c>
      <c r="AS488" s="172"/>
      <c r="AT488" s="172">
        <f>SUM(AR488:AS488)</f>
        <v>150</v>
      </c>
      <c r="AU488" s="172"/>
      <c r="AV488" s="172">
        <f>SUM(AT488:AU488)</f>
        <v>150</v>
      </c>
      <c r="AW488" s="168"/>
    </row>
    <row r="489" spans="1:49" ht="15.75" outlineLevel="7" x14ac:dyDescent="0.2">
      <c r="A489" s="165" t="s">
        <v>35</v>
      </c>
      <c r="B489" s="165" t="s">
        <v>563</v>
      </c>
      <c r="C489" s="170"/>
      <c r="D489" s="170"/>
      <c r="E489" s="8" t="s">
        <v>547</v>
      </c>
      <c r="F489" s="167">
        <f t="shared" ref="F489:AV489" si="380">F490+F496+F525+F533</f>
        <v>61512.239180000004</v>
      </c>
      <c r="G489" s="167">
        <f t="shared" si="380"/>
        <v>0</v>
      </c>
      <c r="H489" s="167">
        <f t="shared" si="380"/>
        <v>61512.239180000004</v>
      </c>
      <c r="I489" s="167">
        <f t="shared" si="380"/>
        <v>-4475.8280000000004</v>
      </c>
      <c r="J489" s="167">
        <f t="shared" si="380"/>
        <v>1000</v>
      </c>
      <c r="K489" s="167">
        <f t="shared" si="380"/>
        <v>0</v>
      </c>
      <c r="L489" s="167">
        <f t="shared" si="380"/>
        <v>58036.41118000001</v>
      </c>
      <c r="M489" s="167">
        <f t="shared" si="380"/>
        <v>511.87</v>
      </c>
      <c r="N489" s="167">
        <f t="shared" si="380"/>
        <v>58548.281180000005</v>
      </c>
      <c r="O489" s="167">
        <f t="shared" si="380"/>
        <v>5976</v>
      </c>
      <c r="P489" s="167">
        <f t="shared" si="380"/>
        <v>0</v>
      </c>
      <c r="Q489" s="167">
        <f t="shared" si="380"/>
        <v>64524.281179999998</v>
      </c>
      <c r="R489" s="167">
        <f t="shared" si="380"/>
        <v>1204.008</v>
      </c>
      <c r="S489" s="167">
        <f t="shared" si="380"/>
        <v>65728.289179999992</v>
      </c>
      <c r="T489" s="167">
        <f t="shared" si="380"/>
        <v>10391.973</v>
      </c>
      <c r="U489" s="167">
        <f t="shared" si="380"/>
        <v>-134.80000000000001</v>
      </c>
      <c r="V489" s="167">
        <f t="shared" si="380"/>
        <v>7000</v>
      </c>
      <c r="W489" s="167">
        <f t="shared" si="380"/>
        <v>0</v>
      </c>
      <c r="X489" s="167">
        <f t="shared" si="380"/>
        <v>82985.462180000002</v>
      </c>
      <c r="Y489" s="167">
        <f t="shared" si="380"/>
        <v>53235.020000000004</v>
      </c>
      <c r="Z489" s="167">
        <f t="shared" si="380"/>
        <v>0</v>
      </c>
      <c r="AA489" s="167">
        <f t="shared" si="380"/>
        <v>53235.020000000004</v>
      </c>
      <c r="AB489" s="167">
        <f t="shared" si="380"/>
        <v>-4475.8</v>
      </c>
      <c r="AC489" s="167">
        <f t="shared" si="380"/>
        <v>48759.220000000008</v>
      </c>
      <c r="AD489" s="167">
        <f t="shared" si="380"/>
        <v>0</v>
      </c>
      <c r="AE489" s="167">
        <f t="shared" si="380"/>
        <v>48759.220000000008</v>
      </c>
      <c r="AF489" s="167">
        <f t="shared" si="380"/>
        <v>0</v>
      </c>
      <c r="AG489" s="167">
        <f t="shared" si="380"/>
        <v>48759.220000000008</v>
      </c>
      <c r="AH489" s="167">
        <f t="shared" si="380"/>
        <v>0</v>
      </c>
      <c r="AI489" s="167">
        <f t="shared" si="380"/>
        <v>48759.220000000008</v>
      </c>
      <c r="AJ489" s="167">
        <f t="shared" si="380"/>
        <v>0</v>
      </c>
      <c r="AK489" s="167">
        <f t="shared" si="380"/>
        <v>48759.220000000008</v>
      </c>
      <c r="AL489" s="167">
        <f t="shared" si="380"/>
        <v>35036.519999999997</v>
      </c>
      <c r="AM489" s="167">
        <f t="shared" si="380"/>
        <v>0</v>
      </c>
      <c r="AN489" s="167">
        <f t="shared" si="380"/>
        <v>35036.519999999997</v>
      </c>
      <c r="AO489" s="167">
        <f t="shared" si="380"/>
        <v>12316.6</v>
      </c>
      <c r="AP489" s="167">
        <f t="shared" si="380"/>
        <v>47353.119999999995</v>
      </c>
      <c r="AQ489" s="167">
        <f t="shared" si="380"/>
        <v>4871.6000000000004</v>
      </c>
      <c r="AR489" s="167">
        <f t="shared" si="380"/>
        <v>52224.72</v>
      </c>
      <c r="AS489" s="167">
        <f t="shared" si="380"/>
        <v>0</v>
      </c>
      <c r="AT489" s="167">
        <f t="shared" si="380"/>
        <v>52224.72</v>
      </c>
      <c r="AU489" s="167">
        <f t="shared" si="380"/>
        <v>0</v>
      </c>
      <c r="AV489" s="167">
        <f t="shared" si="380"/>
        <v>52224.72</v>
      </c>
      <c r="AW489" s="168"/>
    </row>
    <row r="490" spans="1:49" ht="15.75" hidden="1" outlineLevel="1" x14ac:dyDescent="0.2">
      <c r="A490" s="165" t="s">
        <v>35</v>
      </c>
      <c r="B490" s="165" t="s">
        <v>305</v>
      </c>
      <c r="C490" s="165"/>
      <c r="D490" s="165"/>
      <c r="E490" s="166" t="s">
        <v>306</v>
      </c>
      <c r="F490" s="167">
        <f t="shared" ref="F490:U494" si="381">F491</f>
        <v>13877</v>
      </c>
      <c r="G490" s="167">
        <f t="shared" si="381"/>
        <v>0</v>
      </c>
      <c r="H490" s="167">
        <f t="shared" si="381"/>
        <v>13877</v>
      </c>
      <c r="I490" s="167">
        <f t="shared" si="381"/>
        <v>0</v>
      </c>
      <c r="J490" s="167">
        <f t="shared" si="381"/>
        <v>0</v>
      </c>
      <c r="K490" s="167">
        <f t="shared" si="381"/>
        <v>0</v>
      </c>
      <c r="L490" s="167">
        <f t="shared" si="381"/>
        <v>13877</v>
      </c>
      <c r="M490" s="167">
        <f t="shared" si="381"/>
        <v>0</v>
      </c>
      <c r="N490" s="167">
        <f t="shared" si="381"/>
        <v>13877</v>
      </c>
      <c r="O490" s="167">
        <f t="shared" si="381"/>
        <v>0</v>
      </c>
      <c r="P490" s="167">
        <f t="shared" si="381"/>
        <v>0</v>
      </c>
      <c r="Q490" s="167">
        <f t="shared" si="381"/>
        <v>13877</v>
      </c>
      <c r="R490" s="167">
        <f t="shared" si="381"/>
        <v>-137.54</v>
      </c>
      <c r="S490" s="167">
        <f t="shared" si="381"/>
        <v>13739.46</v>
      </c>
      <c r="T490" s="167">
        <f t="shared" si="381"/>
        <v>0</v>
      </c>
      <c r="U490" s="167">
        <f t="shared" si="381"/>
        <v>0</v>
      </c>
      <c r="V490" s="167">
        <f t="shared" ref="V490:AK494" si="382">V491</f>
        <v>0</v>
      </c>
      <c r="W490" s="167">
        <f t="shared" si="382"/>
        <v>0</v>
      </c>
      <c r="X490" s="167">
        <f t="shared" si="382"/>
        <v>13739.46</v>
      </c>
      <c r="Y490" s="167">
        <f t="shared" si="382"/>
        <v>13877</v>
      </c>
      <c r="Z490" s="167">
        <f t="shared" si="382"/>
        <v>0</v>
      </c>
      <c r="AA490" s="167">
        <f t="shared" si="382"/>
        <v>13877</v>
      </c>
      <c r="AB490" s="167">
        <f t="shared" si="382"/>
        <v>0</v>
      </c>
      <c r="AC490" s="167">
        <f t="shared" si="382"/>
        <v>13877</v>
      </c>
      <c r="AD490" s="167">
        <f t="shared" si="382"/>
        <v>0</v>
      </c>
      <c r="AE490" s="167">
        <f t="shared" si="382"/>
        <v>13877</v>
      </c>
      <c r="AF490" s="167">
        <f t="shared" si="382"/>
        <v>0</v>
      </c>
      <c r="AG490" s="167">
        <f t="shared" si="382"/>
        <v>13877</v>
      </c>
      <c r="AH490" s="167">
        <f t="shared" si="382"/>
        <v>0</v>
      </c>
      <c r="AI490" s="167">
        <f t="shared" si="382"/>
        <v>13877</v>
      </c>
      <c r="AJ490" s="167">
        <f t="shared" si="382"/>
        <v>0</v>
      </c>
      <c r="AK490" s="167">
        <f t="shared" si="382"/>
        <v>13877</v>
      </c>
      <c r="AL490" s="167">
        <f t="shared" ref="AL490:AV494" si="383">AL491</f>
        <v>13877</v>
      </c>
      <c r="AM490" s="167">
        <f t="shared" si="383"/>
        <v>0</v>
      </c>
      <c r="AN490" s="167">
        <f t="shared" si="383"/>
        <v>13877</v>
      </c>
      <c r="AO490" s="167">
        <f t="shared" si="383"/>
        <v>0</v>
      </c>
      <c r="AP490" s="167">
        <f t="shared" si="383"/>
        <v>13877</v>
      </c>
      <c r="AQ490" s="167">
        <f t="shared" si="383"/>
        <v>0</v>
      </c>
      <c r="AR490" s="167">
        <f t="shared" si="383"/>
        <v>13877</v>
      </c>
      <c r="AS490" s="167">
        <f t="shared" si="383"/>
        <v>0</v>
      </c>
      <c r="AT490" s="167">
        <f t="shared" si="383"/>
        <v>13877</v>
      </c>
      <c r="AU490" s="167">
        <f t="shared" si="383"/>
        <v>0</v>
      </c>
      <c r="AV490" s="167">
        <f t="shared" si="383"/>
        <v>13877</v>
      </c>
      <c r="AW490" s="168"/>
    </row>
    <row r="491" spans="1:49" ht="31.5" hidden="1" outlineLevel="2" x14ac:dyDescent="0.2">
      <c r="A491" s="165" t="s">
        <v>35</v>
      </c>
      <c r="B491" s="165" t="s">
        <v>305</v>
      </c>
      <c r="C491" s="165" t="s">
        <v>52</v>
      </c>
      <c r="D491" s="165"/>
      <c r="E491" s="166" t="s">
        <v>53</v>
      </c>
      <c r="F491" s="167">
        <f t="shared" si="381"/>
        <v>13877</v>
      </c>
      <c r="G491" s="167">
        <f t="shared" si="381"/>
        <v>0</v>
      </c>
      <c r="H491" s="167">
        <f t="shared" si="381"/>
        <v>13877</v>
      </c>
      <c r="I491" s="167">
        <f t="shared" si="381"/>
        <v>0</v>
      </c>
      <c r="J491" s="167">
        <f t="shared" si="381"/>
        <v>0</v>
      </c>
      <c r="K491" s="167">
        <f t="shared" si="381"/>
        <v>0</v>
      </c>
      <c r="L491" s="167">
        <f t="shared" si="381"/>
        <v>13877</v>
      </c>
      <c r="M491" s="167">
        <f t="shared" si="381"/>
        <v>0</v>
      </c>
      <c r="N491" s="167">
        <f t="shared" si="381"/>
        <v>13877</v>
      </c>
      <c r="O491" s="167">
        <f t="shared" si="381"/>
        <v>0</v>
      </c>
      <c r="P491" s="167">
        <f t="shared" si="381"/>
        <v>0</v>
      </c>
      <c r="Q491" s="167">
        <f t="shared" si="381"/>
        <v>13877</v>
      </c>
      <c r="R491" s="167">
        <f t="shared" si="381"/>
        <v>-137.54</v>
      </c>
      <c r="S491" s="167">
        <f t="shared" si="381"/>
        <v>13739.46</v>
      </c>
      <c r="T491" s="167">
        <f t="shared" si="381"/>
        <v>0</v>
      </c>
      <c r="U491" s="167">
        <f t="shared" si="381"/>
        <v>0</v>
      </c>
      <c r="V491" s="167">
        <f t="shared" si="382"/>
        <v>0</v>
      </c>
      <c r="W491" s="167">
        <f t="shared" si="382"/>
        <v>0</v>
      </c>
      <c r="X491" s="167">
        <f t="shared" si="382"/>
        <v>13739.46</v>
      </c>
      <c r="Y491" s="167">
        <f t="shared" si="382"/>
        <v>13877</v>
      </c>
      <c r="Z491" s="167">
        <f t="shared" si="382"/>
        <v>0</v>
      </c>
      <c r="AA491" s="167">
        <f t="shared" si="382"/>
        <v>13877</v>
      </c>
      <c r="AB491" s="167">
        <f t="shared" si="382"/>
        <v>0</v>
      </c>
      <c r="AC491" s="167">
        <f t="shared" si="382"/>
        <v>13877</v>
      </c>
      <c r="AD491" s="167">
        <f t="shared" si="382"/>
        <v>0</v>
      </c>
      <c r="AE491" s="167">
        <f t="shared" si="382"/>
        <v>13877</v>
      </c>
      <c r="AF491" s="167">
        <f t="shared" si="382"/>
        <v>0</v>
      </c>
      <c r="AG491" s="167">
        <f t="shared" si="382"/>
        <v>13877</v>
      </c>
      <c r="AH491" s="167">
        <f t="shared" si="382"/>
        <v>0</v>
      </c>
      <c r="AI491" s="167">
        <f t="shared" si="382"/>
        <v>13877</v>
      </c>
      <c r="AJ491" s="167">
        <f t="shared" si="382"/>
        <v>0</v>
      </c>
      <c r="AK491" s="167">
        <f t="shared" si="382"/>
        <v>13877</v>
      </c>
      <c r="AL491" s="167">
        <f t="shared" si="383"/>
        <v>13877</v>
      </c>
      <c r="AM491" s="167">
        <f t="shared" si="383"/>
        <v>0</v>
      </c>
      <c r="AN491" s="167">
        <f t="shared" si="383"/>
        <v>13877</v>
      </c>
      <c r="AO491" s="167">
        <f t="shared" si="383"/>
        <v>0</v>
      </c>
      <c r="AP491" s="167">
        <f t="shared" si="383"/>
        <v>13877</v>
      </c>
      <c r="AQ491" s="167">
        <f t="shared" si="383"/>
        <v>0</v>
      </c>
      <c r="AR491" s="167">
        <f t="shared" si="383"/>
        <v>13877</v>
      </c>
      <c r="AS491" s="167">
        <f t="shared" si="383"/>
        <v>0</v>
      </c>
      <c r="AT491" s="167">
        <f t="shared" si="383"/>
        <v>13877</v>
      </c>
      <c r="AU491" s="167">
        <f t="shared" si="383"/>
        <v>0</v>
      </c>
      <c r="AV491" s="167">
        <f t="shared" si="383"/>
        <v>13877</v>
      </c>
      <c r="AW491" s="168"/>
    </row>
    <row r="492" spans="1:49" ht="47.25" hidden="1" outlineLevel="3" x14ac:dyDescent="0.2">
      <c r="A492" s="165" t="s">
        <v>35</v>
      </c>
      <c r="B492" s="165" t="s">
        <v>305</v>
      </c>
      <c r="C492" s="165" t="s">
        <v>54</v>
      </c>
      <c r="D492" s="165"/>
      <c r="E492" s="166" t="s">
        <v>55</v>
      </c>
      <c r="F492" s="167">
        <f t="shared" si="381"/>
        <v>13877</v>
      </c>
      <c r="G492" s="167">
        <f t="shared" si="381"/>
        <v>0</v>
      </c>
      <c r="H492" s="167">
        <f t="shared" si="381"/>
        <v>13877</v>
      </c>
      <c r="I492" s="167">
        <f t="shared" si="381"/>
        <v>0</v>
      </c>
      <c r="J492" s="167">
        <f t="shared" si="381"/>
        <v>0</v>
      </c>
      <c r="K492" s="167">
        <f t="shared" si="381"/>
        <v>0</v>
      </c>
      <c r="L492" s="167">
        <f t="shared" si="381"/>
        <v>13877</v>
      </c>
      <c r="M492" s="167">
        <f t="shared" si="381"/>
        <v>0</v>
      </c>
      <c r="N492" s="167">
        <f t="shared" si="381"/>
        <v>13877</v>
      </c>
      <c r="O492" s="167">
        <f t="shared" si="381"/>
        <v>0</v>
      </c>
      <c r="P492" s="167">
        <f t="shared" si="381"/>
        <v>0</v>
      </c>
      <c r="Q492" s="167">
        <f t="shared" si="381"/>
        <v>13877</v>
      </c>
      <c r="R492" s="167">
        <f t="shared" si="381"/>
        <v>-137.54</v>
      </c>
      <c r="S492" s="167">
        <f t="shared" si="381"/>
        <v>13739.46</v>
      </c>
      <c r="T492" s="167">
        <f t="shared" si="381"/>
        <v>0</v>
      </c>
      <c r="U492" s="167">
        <f t="shared" si="381"/>
        <v>0</v>
      </c>
      <c r="V492" s="167">
        <f t="shared" si="382"/>
        <v>0</v>
      </c>
      <c r="W492" s="167">
        <f t="shared" si="382"/>
        <v>0</v>
      </c>
      <c r="X492" s="167">
        <f t="shared" si="382"/>
        <v>13739.46</v>
      </c>
      <c r="Y492" s="167">
        <f t="shared" si="382"/>
        <v>13877</v>
      </c>
      <c r="Z492" s="167">
        <f t="shared" si="382"/>
        <v>0</v>
      </c>
      <c r="AA492" s="167">
        <f t="shared" si="382"/>
        <v>13877</v>
      </c>
      <c r="AB492" s="167">
        <f t="shared" si="382"/>
        <v>0</v>
      </c>
      <c r="AC492" s="167">
        <f t="shared" si="382"/>
        <v>13877</v>
      </c>
      <c r="AD492" s="167">
        <f t="shared" si="382"/>
        <v>0</v>
      </c>
      <c r="AE492" s="167">
        <f t="shared" si="382"/>
        <v>13877</v>
      </c>
      <c r="AF492" s="167">
        <f t="shared" si="382"/>
        <v>0</v>
      </c>
      <c r="AG492" s="167">
        <f t="shared" si="382"/>
        <v>13877</v>
      </c>
      <c r="AH492" s="167">
        <f t="shared" si="382"/>
        <v>0</v>
      </c>
      <c r="AI492" s="167">
        <f t="shared" si="382"/>
        <v>13877</v>
      </c>
      <c r="AJ492" s="167">
        <f t="shared" si="382"/>
        <v>0</v>
      </c>
      <c r="AK492" s="167">
        <f t="shared" si="382"/>
        <v>13877</v>
      </c>
      <c r="AL492" s="167">
        <f t="shared" si="383"/>
        <v>13877</v>
      </c>
      <c r="AM492" s="167">
        <f t="shared" si="383"/>
        <v>0</v>
      </c>
      <c r="AN492" s="167">
        <f t="shared" si="383"/>
        <v>13877</v>
      </c>
      <c r="AO492" s="167">
        <f t="shared" si="383"/>
        <v>0</v>
      </c>
      <c r="AP492" s="167">
        <f t="shared" si="383"/>
        <v>13877</v>
      </c>
      <c r="AQ492" s="167">
        <f t="shared" si="383"/>
        <v>0</v>
      </c>
      <c r="AR492" s="167">
        <f t="shared" si="383"/>
        <v>13877</v>
      </c>
      <c r="AS492" s="167">
        <f t="shared" si="383"/>
        <v>0</v>
      </c>
      <c r="AT492" s="167">
        <f t="shared" si="383"/>
        <v>13877</v>
      </c>
      <c r="AU492" s="167">
        <f t="shared" si="383"/>
        <v>0</v>
      </c>
      <c r="AV492" s="167">
        <f t="shared" si="383"/>
        <v>13877</v>
      </c>
      <c r="AW492" s="168"/>
    </row>
    <row r="493" spans="1:49" ht="31.5" hidden="1" outlineLevel="4" x14ac:dyDescent="0.2">
      <c r="A493" s="165" t="s">
        <v>35</v>
      </c>
      <c r="B493" s="165" t="s">
        <v>305</v>
      </c>
      <c r="C493" s="165" t="s">
        <v>56</v>
      </c>
      <c r="D493" s="165"/>
      <c r="E493" s="166" t="s">
        <v>57</v>
      </c>
      <c r="F493" s="167">
        <f t="shared" si="381"/>
        <v>13877</v>
      </c>
      <c r="G493" s="167">
        <f t="shared" si="381"/>
        <v>0</v>
      </c>
      <c r="H493" s="167">
        <f t="shared" si="381"/>
        <v>13877</v>
      </c>
      <c r="I493" s="167">
        <f t="shared" si="381"/>
        <v>0</v>
      </c>
      <c r="J493" s="167">
        <f t="shared" si="381"/>
        <v>0</v>
      </c>
      <c r="K493" s="167">
        <f t="shared" si="381"/>
        <v>0</v>
      </c>
      <c r="L493" s="167">
        <f t="shared" si="381"/>
        <v>13877</v>
      </c>
      <c r="M493" s="167">
        <f t="shared" si="381"/>
        <v>0</v>
      </c>
      <c r="N493" s="167">
        <f t="shared" si="381"/>
        <v>13877</v>
      </c>
      <c r="O493" s="167">
        <f t="shared" si="381"/>
        <v>0</v>
      </c>
      <c r="P493" s="167">
        <f t="shared" si="381"/>
        <v>0</v>
      </c>
      <c r="Q493" s="167">
        <f t="shared" si="381"/>
        <v>13877</v>
      </c>
      <c r="R493" s="167">
        <f t="shared" si="381"/>
        <v>-137.54</v>
      </c>
      <c r="S493" s="167">
        <f t="shared" si="381"/>
        <v>13739.46</v>
      </c>
      <c r="T493" s="167">
        <f t="shared" si="381"/>
        <v>0</v>
      </c>
      <c r="U493" s="167">
        <f t="shared" si="381"/>
        <v>0</v>
      </c>
      <c r="V493" s="167">
        <f t="shared" si="382"/>
        <v>0</v>
      </c>
      <c r="W493" s="167">
        <f t="shared" si="382"/>
        <v>0</v>
      </c>
      <c r="X493" s="167">
        <f t="shared" si="382"/>
        <v>13739.46</v>
      </c>
      <c r="Y493" s="167">
        <f t="shared" si="382"/>
        <v>13877</v>
      </c>
      <c r="Z493" s="167">
        <f t="shared" si="382"/>
        <v>0</v>
      </c>
      <c r="AA493" s="167">
        <f t="shared" si="382"/>
        <v>13877</v>
      </c>
      <c r="AB493" s="167">
        <f t="shared" si="382"/>
        <v>0</v>
      </c>
      <c r="AC493" s="167">
        <f t="shared" si="382"/>
        <v>13877</v>
      </c>
      <c r="AD493" s="167">
        <f t="shared" si="382"/>
        <v>0</v>
      </c>
      <c r="AE493" s="167">
        <f t="shared" si="382"/>
        <v>13877</v>
      </c>
      <c r="AF493" s="167">
        <f t="shared" si="382"/>
        <v>0</v>
      </c>
      <c r="AG493" s="167">
        <f t="shared" si="382"/>
        <v>13877</v>
      </c>
      <c r="AH493" s="167">
        <f t="shared" si="382"/>
        <v>0</v>
      </c>
      <c r="AI493" s="167">
        <f t="shared" si="382"/>
        <v>13877</v>
      </c>
      <c r="AJ493" s="167">
        <f t="shared" si="382"/>
        <v>0</v>
      </c>
      <c r="AK493" s="167">
        <f t="shared" si="382"/>
        <v>13877</v>
      </c>
      <c r="AL493" s="167">
        <f t="shared" si="383"/>
        <v>13877</v>
      </c>
      <c r="AM493" s="167">
        <f t="shared" si="383"/>
        <v>0</v>
      </c>
      <c r="AN493" s="167">
        <f t="shared" si="383"/>
        <v>13877</v>
      </c>
      <c r="AO493" s="167">
        <f t="shared" si="383"/>
        <v>0</v>
      </c>
      <c r="AP493" s="167">
        <f t="shared" si="383"/>
        <v>13877</v>
      </c>
      <c r="AQ493" s="167">
        <f t="shared" si="383"/>
        <v>0</v>
      </c>
      <c r="AR493" s="167">
        <f t="shared" si="383"/>
        <v>13877</v>
      </c>
      <c r="AS493" s="167">
        <f t="shared" si="383"/>
        <v>0</v>
      </c>
      <c r="AT493" s="167">
        <f t="shared" si="383"/>
        <v>13877</v>
      </c>
      <c r="AU493" s="167">
        <f t="shared" si="383"/>
        <v>0</v>
      </c>
      <c r="AV493" s="167">
        <f t="shared" si="383"/>
        <v>13877</v>
      </c>
      <c r="AW493" s="168"/>
    </row>
    <row r="494" spans="1:49" ht="31.5" hidden="1" outlineLevel="5" x14ac:dyDescent="0.2">
      <c r="A494" s="165" t="s">
        <v>35</v>
      </c>
      <c r="B494" s="165" t="s">
        <v>305</v>
      </c>
      <c r="C494" s="165" t="s">
        <v>307</v>
      </c>
      <c r="D494" s="165"/>
      <c r="E494" s="166" t="s">
        <v>773</v>
      </c>
      <c r="F494" s="167">
        <f t="shared" si="381"/>
        <v>13877</v>
      </c>
      <c r="G494" s="167">
        <f t="shared" si="381"/>
        <v>0</v>
      </c>
      <c r="H494" s="167">
        <f t="shared" si="381"/>
        <v>13877</v>
      </c>
      <c r="I494" s="167">
        <f t="shared" si="381"/>
        <v>0</v>
      </c>
      <c r="J494" s="167">
        <f t="shared" si="381"/>
        <v>0</v>
      </c>
      <c r="K494" s="167">
        <f t="shared" si="381"/>
        <v>0</v>
      </c>
      <c r="L494" s="167">
        <f t="shared" si="381"/>
        <v>13877</v>
      </c>
      <c r="M494" s="167">
        <f t="shared" si="381"/>
        <v>0</v>
      </c>
      <c r="N494" s="167">
        <f t="shared" si="381"/>
        <v>13877</v>
      </c>
      <c r="O494" s="167">
        <f t="shared" si="381"/>
        <v>0</v>
      </c>
      <c r="P494" s="167">
        <f t="shared" si="381"/>
        <v>0</v>
      </c>
      <c r="Q494" s="167">
        <f t="shared" si="381"/>
        <v>13877</v>
      </c>
      <c r="R494" s="167">
        <f t="shared" si="381"/>
        <v>-137.54</v>
      </c>
      <c r="S494" s="167">
        <f t="shared" si="381"/>
        <v>13739.46</v>
      </c>
      <c r="T494" s="167">
        <f t="shared" si="381"/>
        <v>0</v>
      </c>
      <c r="U494" s="167">
        <f t="shared" si="381"/>
        <v>0</v>
      </c>
      <c r="V494" s="167">
        <f t="shared" si="382"/>
        <v>0</v>
      </c>
      <c r="W494" s="167">
        <f t="shared" si="382"/>
        <v>0</v>
      </c>
      <c r="X494" s="167">
        <f t="shared" si="382"/>
        <v>13739.46</v>
      </c>
      <c r="Y494" s="167">
        <f t="shared" si="382"/>
        <v>13877</v>
      </c>
      <c r="Z494" s="167">
        <f t="shared" si="382"/>
        <v>0</v>
      </c>
      <c r="AA494" s="167">
        <f t="shared" si="382"/>
        <v>13877</v>
      </c>
      <c r="AB494" s="167">
        <f t="shared" si="382"/>
        <v>0</v>
      </c>
      <c r="AC494" s="167">
        <f t="shared" si="382"/>
        <v>13877</v>
      </c>
      <c r="AD494" s="167">
        <f t="shared" si="382"/>
        <v>0</v>
      </c>
      <c r="AE494" s="167">
        <f t="shared" si="382"/>
        <v>13877</v>
      </c>
      <c r="AF494" s="167">
        <f t="shared" si="382"/>
        <v>0</v>
      </c>
      <c r="AG494" s="167">
        <f t="shared" si="382"/>
        <v>13877</v>
      </c>
      <c r="AH494" s="167">
        <f t="shared" si="382"/>
        <v>0</v>
      </c>
      <c r="AI494" s="167">
        <f t="shared" si="382"/>
        <v>13877</v>
      </c>
      <c r="AJ494" s="167">
        <f t="shared" si="382"/>
        <v>0</v>
      </c>
      <c r="AK494" s="167">
        <f t="shared" si="382"/>
        <v>13877</v>
      </c>
      <c r="AL494" s="167">
        <f t="shared" si="383"/>
        <v>13877</v>
      </c>
      <c r="AM494" s="167">
        <f t="shared" si="383"/>
        <v>0</v>
      </c>
      <c r="AN494" s="167">
        <f t="shared" si="383"/>
        <v>13877</v>
      </c>
      <c r="AO494" s="167">
        <f t="shared" si="383"/>
        <v>0</v>
      </c>
      <c r="AP494" s="167">
        <f t="shared" si="383"/>
        <v>13877</v>
      </c>
      <c r="AQ494" s="167">
        <f t="shared" si="383"/>
        <v>0</v>
      </c>
      <c r="AR494" s="167">
        <f t="shared" si="383"/>
        <v>13877</v>
      </c>
      <c r="AS494" s="167">
        <f t="shared" si="383"/>
        <v>0</v>
      </c>
      <c r="AT494" s="167">
        <f t="shared" si="383"/>
        <v>13877</v>
      </c>
      <c r="AU494" s="167">
        <f t="shared" si="383"/>
        <v>0</v>
      </c>
      <c r="AV494" s="167">
        <f t="shared" si="383"/>
        <v>13877</v>
      </c>
      <c r="AW494" s="168"/>
    </row>
    <row r="495" spans="1:49" ht="15.75" hidden="1" outlineLevel="7" x14ac:dyDescent="0.2">
      <c r="A495" s="170" t="s">
        <v>35</v>
      </c>
      <c r="B495" s="170" t="s">
        <v>305</v>
      </c>
      <c r="C495" s="170" t="s">
        <v>307</v>
      </c>
      <c r="D495" s="170" t="s">
        <v>33</v>
      </c>
      <c r="E495" s="171" t="s">
        <v>34</v>
      </c>
      <c r="F495" s="172">
        <v>13877</v>
      </c>
      <c r="G495" s="172"/>
      <c r="H495" s="172">
        <f>SUM(F495:G495)</f>
        <v>13877</v>
      </c>
      <c r="I495" s="172"/>
      <c r="J495" s="172"/>
      <c r="K495" s="172"/>
      <c r="L495" s="172">
        <f>SUM(H495:K495)</f>
        <v>13877</v>
      </c>
      <c r="M495" s="172"/>
      <c r="N495" s="172">
        <f>SUM(L495:M495)</f>
        <v>13877</v>
      </c>
      <c r="O495" s="172"/>
      <c r="P495" s="172"/>
      <c r="Q495" s="172">
        <f>SUM(N495:P495)</f>
        <v>13877</v>
      </c>
      <c r="R495" s="172">
        <v>-137.54</v>
      </c>
      <c r="S495" s="172">
        <f>SUM(Q495:R495)</f>
        <v>13739.46</v>
      </c>
      <c r="T495" s="172"/>
      <c r="U495" s="172"/>
      <c r="V495" s="172"/>
      <c r="W495" s="172"/>
      <c r="X495" s="172">
        <f>SUM(S495:W495)</f>
        <v>13739.46</v>
      </c>
      <c r="Y495" s="172">
        <v>13877</v>
      </c>
      <c r="Z495" s="172"/>
      <c r="AA495" s="172">
        <f>SUM(Y495:Z495)</f>
        <v>13877</v>
      </c>
      <c r="AB495" s="172"/>
      <c r="AC495" s="172">
        <f>SUM(AA495:AB495)</f>
        <v>13877</v>
      </c>
      <c r="AD495" s="172"/>
      <c r="AE495" s="172">
        <f>SUM(AC495:AD495)</f>
        <v>13877</v>
      </c>
      <c r="AF495" s="172"/>
      <c r="AG495" s="172">
        <f>SUM(AE495:AF495)</f>
        <v>13877</v>
      </c>
      <c r="AH495" s="172"/>
      <c r="AI495" s="172">
        <f>SUM(AG495:AH495)</f>
        <v>13877</v>
      </c>
      <c r="AJ495" s="172"/>
      <c r="AK495" s="172">
        <f>SUM(AI495:AJ495)</f>
        <v>13877</v>
      </c>
      <c r="AL495" s="172">
        <v>13877</v>
      </c>
      <c r="AM495" s="172"/>
      <c r="AN495" s="172">
        <f>SUM(AL495:AM495)</f>
        <v>13877</v>
      </c>
      <c r="AO495" s="172"/>
      <c r="AP495" s="172">
        <f>SUM(AN495:AO495)</f>
        <v>13877</v>
      </c>
      <c r="AQ495" s="172"/>
      <c r="AR495" s="172">
        <f>SUM(AP495:AQ495)</f>
        <v>13877</v>
      </c>
      <c r="AS495" s="172"/>
      <c r="AT495" s="172">
        <f>SUM(AR495:AS495)</f>
        <v>13877</v>
      </c>
      <c r="AU495" s="172"/>
      <c r="AV495" s="172">
        <f>SUM(AT495:AU495)</f>
        <v>13877</v>
      </c>
      <c r="AW495" s="168"/>
    </row>
    <row r="496" spans="1:49" ht="15.75" outlineLevel="1" x14ac:dyDescent="0.2">
      <c r="A496" s="165" t="s">
        <v>35</v>
      </c>
      <c r="B496" s="165" t="s">
        <v>308</v>
      </c>
      <c r="C496" s="165"/>
      <c r="D496" s="165"/>
      <c r="E496" s="166" t="s">
        <v>309</v>
      </c>
      <c r="F496" s="167">
        <f t="shared" ref="F496:AV496" si="384">F497+F513</f>
        <v>26183.739180000004</v>
      </c>
      <c r="G496" s="167">
        <f t="shared" si="384"/>
        <v>0</v>
      </c>
      <c r="H496" s="167">
        <f t="shared" si="384"/>
        <v>26183.739180000004</v>
      </c>
      <c r="I496" s="167">
        <f t="shared" si="384"/>
        <v>-4475.8280000000004</v>
      </c>
      <c r="J496" s="167">
        <f t="shared" si="384"/>
        <v>0</v>
      </c>
      <c r="K496" s="167">
        <f t="shared" si="384"/>
        <v>0</v>
      </c>
      <c r="L496" s="167">
        <f t="shared" si="384"/>
        <v>21707.911180000003</v>
      </c>
      <c r="M496" s="167">
        <f t="shared" si="384"/>
        <v>0</v>
      </c>
      <c r="N496" s="167">
        <f t="shared" si="384"/>
        <v>21707.911180000003</v>
      </c>
      <c r="O496" s="167">
        <f t="shared" si="384"/>
        <v>-1719.9</v>
      </c>
      <c r="P496" s="167">
        <f t="shared" si="384"/>
        <v>0</v>
      </c>
      <c r="Q496" s="167">
        <f t="shared" si="384"/>
        <v>19988.011180000001</v>
      </c>
      <c r="R496" s="167">
        <f t="shared" si="384"/>
        <v>0</v>
      </c>
      <c r="S496" s="167">
        <f t="shared" si="384"/>
        <v>19988.011180000001</v>
      </c>
      <c r="T496" s="167">
        <f t="shared" si="384"/>
        <v>10391.973</v>
      </c>
      <c r="U496" s="167">
        <f t="shared" si="384"/>
        <v>-134.80000000000001</v>
      </c>
      <c r="V496" s="167">
        <f t="shared" si="384"/>
        <v>7000</v>
      </c>
      <c r="W496" s="167">
        <f t="shared" si="384"/>
        <v>0</v>
      </c>
      <c r="X496" s="167">
        <f t="shared" si="384"/>
        <v>37245.184180000004</v>
      </c>
      <c r="Y496" s="167">
        <f t="shared" si="384"/>
        <v>18555.920000000002</v>
      </c>
      <c r="Z496" s="167">
        <f t="shared" si="384"/>
        <v>0</v>
      </c>
      <c r="AA496" s="167">
        <f t="shared" si="384"/>
        <v>18555.920000000002</v>
      </c>
      <c r="AB496" s="167">
        <f t="shared" si="384"/>
        <v>-4475.8</v>
      </c>
      <c r="AC496" s="167">
        <f t="shared" si="384"/>
        <v>14080.120000000003</v>
      </c>
      <c r="AD496" s="167">
        <f t="shared" si="384"/>
        <v>0</v>
      </c>
      <c r="AE496" s="167">
        <f t="shared" si="384"/>
        <v>14080.120000000003</v>
      </c>
      <c r="AF496" s="167">
        <f t="shared" si="384"/>
        <v>0</v>
      </c>
      <c r="AG496" s="167">
        <f t="shared" si="384"/>
        <v>14080.120000000003</v>
      </c>
      <c r="AH496" s="167">
        <f t="shared" si="384"/>
        <v>0</v>
      </c>
      <c r="AI496" s="167">
        <f t="shared" si="384"/>
        <v>14080.120000000003</v>
      </c>
      <c r="AJ496" s="167">
        <f t="shared" si="384"/>
        <v>0</v>
      </c>
      <c r="AK496" s="167">
        <f t="shared" si="384"/>
        <v>14080.120000000003</v>
      </c>
      <c r="AL496" s="167">
        <f t="shared" si="384"/>
        <v>358.32</v>
      </c>
      <c r="AM496" s="167">
        <f t="shared" si="384"/>
        <v>0</v>
      </c>
      <c r="AN496" s="167">
        <f t="shared" si="384"/>
        <v>358.32</v>
      </c>
      <c r="AO496" s="167">
        <f t="shared" si="384"/>
        <v>12316.6</v>
      </c>
      <c r="AP496" s="167">
        <f t="shared" si="384"/>
        <v>12674.92</v>
      </c>
      <c r="AQ496" s="167">
        <f t="shared" si="384"/>
        <v>4871.6000000000004</v>
      </c>
      <c r="AR496" s="167">
        <f t="shared" si="384"/>
        <v>17546.52</v>
      </c>
      <c r="AS496" s="167">
        <f t="shared" si="384"/>
        <v>0</v>
      </c>
      <c r="AT496" s="167">
        <f t="shared" si="384"/>
        <v>17546.52</v>
      </c>
      <c r="AU496" s="167">
        <f t="shared" si="384"/>
        <v>0</v>
      </c>
      <c r="AV496" s="167">
        <f t="shared" si="384"/>
        <v>17546.52</v>
      </c>
      <c r="AW496" s="168"/>
    </row>
    <row r="497" spans="1:49" ht="31.5" outlineLevel="2" x14ac:dyDescent="0.2">
      <c r="A497" s="165" t="s">
        <v>35</v>
      </c>
      <c r="B497" s="165" t="s">
        <v>308</v>
      </c>
      <c r="C497" s="165" t="s">
        <v>170</v>
      </c>
      <c r="D497" s="165"/>
      <c r="E497" s="166" t="s">
        <v>171</v>
      </c>
      <c r="F497" s="167">
        <f t="shared" ref="F497:S497" si="385">F509</f>
        <v>16792.400000000001</v>
      </c>
      <c r="G497" s="167">
        <f t="shared" si="385"/>
        <v>0</v>
      </c>
      <c r="H497" s="167">
        <f t="shared" si="385"/>
        <v>16792.400000000001</v>
      </c>
      <c r="I497" s="167">
        <f t="shared" si="385"/>
        <v>-4475.8280000000004</v>
      </c>
      <c r="J497" s="167">
        <f t="shared" si="385"/>
        <v>0</v>
      </c>
      <c r="K497" s="167">
        <f t="shared" si="385"/>
        <v>0</v>
      </c>
      <c r="L497" s="167">
        <f t="shared" si="385"/>
        <v>12316.572</v>
      </c>
      <c r="M497" s="167">
        <f t="shared" si="385"/>
        <v>0</v>
      </c>
      <c r="N497" s="167">
        <f t="shared" si="385"/>
        <v>12316.572</v>
      </c>
      <c r="O497" s="167">
        <f t="shared" si="385"/>
        <v>0</v>
      </c>
      <c r="P497" s="167">
        <f t="shared" si="385"/>
        <v>0</v>
      </c>
      <c r="Q497" s="167">
        <f t="shared" si="385"/>
        <v>12316.572</v>
      </c>
      <c r="R497" s="167">
        <f t="shared" si="385"/>
        <v>0</v>
      </c>
      <c r="S497" s="167">
        <f t="shared" si="385"/>
        <v>12316.572</v>
      </c>
      <c r="T497" s="167">
        <f t="shared" ref="T497" si="386">T509+T498</f>
        <v>13073.9</v>
      </c>
      <c r="U497" s="167">
        <f>U509+U498</f>
        <v>0</v>
      </c>
      <c r="V497" s="167">
        <f t="shared" ref="V497:X497" si="387">V509+V498</f>
        <v>7000</v>
      </c>
      <c r="W497" s="167">
        <f>W509+W498</f>
        <v>0</v>
      </c>
      <c r="X497" s="167">
        <f t="shared" si="387"/>
        <v>32390.472000000002</v>
      </c>
      <c r="Y497" s="167">
        <f t="shared" ref="Y497:AM497" si="388">Y509</f>
        <v>16792.400000000001</v>
      </c>
      <c r="Z497" s="167">
        <f t="shared" si="388"/>
        <v>0</v>
      </c>
      <c r="AA497" s="167">
        <f t="shared" si="388"/>
        <v>16792.400000000001</v>
      </c>
      <c r="AB497" s="167">
        <f t="shared" si="388"/>
        <v>-4475.8</v>
      </c>
      <c r="AC497" s="167">
        <f t="shared" si="388"/>
        <v>12316.600000000002</v>
      </c>
      <c r="AD497" s="167">
        <f t="shared" si="388"/>
        <v>0</v>
      </c>
      <c r="AE497" s="167">
        <f t="shared" si="388"/>
        <v>12316.600000000002</v>
      </c>
      <c r="AF497" s="167">
        <f t="shared" si="388"/>
        <v>0</v>
      </c>
      <c r="AG497" s="167">
        <f t="shared" si="388"/>
        <v>12316.600000000002</v>
      </c>
      <c r="AH497" s="167">
        <f t="shared" si="388"/>
        <v>0</v>
      </c>
      <c r="AI497" s="167">
        <f t="shared" si="388"/>
        <v>12316.600000000002</v>
      </c>
      <c r="AJ497" s="167">
        <f t="shared" si="388"/>
        <v>0</v>
      </c>
      <c r="AK497" s="167">
        <f t="shared" si="388"/>
        <v>12316.600000000002</v>
      </c>
      <c r="AL497" s="167">
        <f t="shared" si="388"/>
        <v>0</v>
      </c>
      <c r="AM497" s="167">
        <f t="shared" si="388"/>
        <v>0</v>
      </c>
      <c r="AN497" s="167"/>
      <c r="AO497" s="167">
        <f t="shared" ref="AO497:AV497" si="389">AO509</f>
        <v>12316.6</v>
      </c>
      <c r="AP497" s="167">
        <f t="shared" si="389"/>
        <v>12316.6</v>
      </c>
      <c r="AQ497" s="167">
        <f t="shared" si="389"/>
        <v>0</v>
      </c>
      <c r="AR497" s="167">
        <f t="shared" si="389"/>
        <v>12316.6</v>
      </c>
      <c r="AS497" s="167">
        <f t="shared" si="389"/>
        <v>0</v>
      </c>
      <c r="AT497" s="167">
        <f t="shared" si="389"/>
        <v>12316.6</v>
      </c>
      <c r="AU497" s="167">
        <f t="shared" si="389"/>
        <v>0</v>
      </c>
      <c r="AV497" s="167">
        <f t="shared" si="389"/>
        <v>12316.6</v>
      </c>
      <c r="AW497" s="168"/>
    </row>
    <row r="498" spans="1:49" ht="31.5" outlineLevel="2" x14ac:dyDescent="0.2">
      <c r="A498" s="165" t="s">
        <v>35</v>
      </c>
      <c r="B498" s="165" t="s">
        <v>308</v>
      </c>
      <c r="C498" s="165" t="s">
        <v>225</v>
      </c>
      <c r="D498" s="165"/>
      <c r="E498" s="166" t="s">
        <v>226</v>
      </c>
      <c r="F498" s="167"/>
      <c r="G498" s="167"/>
      <c r="H498" s="167"/>
      <c r="I498" s="167"/>
      <c r="J498" s="167"/>
      <c r="K498" s="167"/>
      <c r="L498" s="167"/>
      <c r="M498" s="167"/>
      <c r="N498" s="167"/>
      <c r="O498" s="167"/>
      <c r="P498" s="167"/>
      <c r="Q498" s="167"/>
      <c r="R498" s="167"/>
      <c r="S498" s="167"/>
      <c r="T498" s="167">
        <f>T504+T499</f>
        <v>13073.9</v>
      </c>
      <c r="U498" s="167">
        <f>U504+U499</f>
        <v>0</v>
      </c>
      <c r="V498" s="167">
        <f>V504+V499</f>
        <v>7000</v>
      </c>
      <c r="W498" s="167">
        <f>W504+W499</f>
        <v>0</v>
      </c>
      <c r="X498" s="167">
        <f>X504+X499</f>
        <v>20073.900000000001</v>
      </c>
      <c r="Y498" s="167"/>
      <c r="Z498" s="167"/>
      <c r="AA498" s="167"/>
      <c r="AB498" s="167"/>
      <c r="AC498" s="167"/>
      <c r="AD498" s="167"/>
      <c r="AE498" s="167"/>
      <c r="AF498" s="167"/>
      <c r="AG498" s="167"/>
      <c r="AH498" s="167"/>
      <c r="AI498" s="167"/>
      <c r="AJ498" s="167"/>
      <c r="AK498" s="167"/>
      <c r="AL498" s="167"/>
      <c r="AM498" s="167"/>
      <c r="AN498" s="167"/>
      <c r="AO498" s="167"/>
      <c r="AP498" s="167"/>
      <c r="AQ498" s="167"/>
      <c r="AR498" s="167"/>
      <c r="AS498" s="167"/>
      <c r="AT498" s="167"/>
      <c r="AU498" s="167"/>
      <c r="AV498" s="167"/>
      <c r="AW498" s="168"/>
    </row>
    <row r="499" spans="1:49" ht="31.5" outlineLevel="2" x14ac:dyDescent="0.2">
      <c r="A499" s="165" t="s">
        <v>35</v>
      </c>
      <c r="B499" s="165" t="s">
        <v>308</v>
      </c>
      <c r="C499" s="165" t="s">
        <v>227</v>
      </c>
      <c r="D499" s="165"/>
      <c r="E499" s="166" t="s">
        <v>228</v>
      </c>
      <c r="F499" s="167"/>
      <c r="G499" s="167"/>
      <c r="H499" s="167"/>
      <c r="I499" s="167"/>
      <c r="J499" s="167"/>
      <c r="K499" s="167"/>
      <c r="L499" s="167"/>
      <c r="M499" s="167"/>
      <c r="N499" s="167"/>
      <c r="O499" s="167"/>
      <c r="P499" s="167"/>
      <c r="Q499" s="167"/>
      <c r="R499" s="167"/>
      <c r="S499" s="167"/>
      <c r="T499" s="167">
        <f>T500+T502</f>
        <v>4000</v>
      </c>
      <c r="U499" s="167">
        <f>U500+U502</f>
        <v>0</v>
      </c>
      <c r="V499" s="167">
        <f>V500+V502</f>
        <v>7000</v>
      </c>
      <c r="W499" s="167">
        <f>W500+W502</f>
        <v>0</v>
      </c>
      <c r="X499" s="167">
        <f>X500+X502</f>
        <v>11000</v>
      </c>
      <c r="Y499" s="167"/>
      <c r="Z499" s="167"/>
      <c r="AA499" s="167"/>
      <c r="AB499" s="167"/>
      <c r="AC499" s="167"/>
      <c r="AD499" s="167"/>
      <c r="AE499" s="167"/>
      <c r="AF499" s="167"/>
      <c r="AG499" s="167"/>
      <c r="AH499" s="167"/>
      <c r="AI499" s="167"/>
      <c r="AJ499" s="167"/>
      <c r="AK499" s="167"/>
      <c r="AL499" s="167"/>
      <c r="AM499" s="167"/>
      <c r="AN499" s="167"/>
      <c r="AO499" s="167"/>
      <c r="AP499" s="167"/>
      <c r="AQ499" s="167"/>
      <c r="AR499" s="167"/>
      <c r="AS499" s="167"/>
      <c r="AT499" s="167"/>
      <c r="AU499" s="167"/>
      <c r="AV499" s="167"/>
      <c r="AW499" s="168"/>
    </row>
    <row r="500" spans="1:49" ht="47.25" outlineLevel="2" x14ac:dyDescent="0.2">
      <c r="A500" s="165" t="s">
        <v>35</v>
      </c>
      <c r="B500" s="165" t="s">
        <v>308</v>
      </c>
      <c r="C500" s="165" t="s">
        <v>233</v>
      </c>
      <c r="D500" s="165"/>
      <c r="E500" s="166" t="s">
        <v>542</v>
      </c>
      <c r="F500" s="167"/>
      <c r="G500" s="167"/>
      <c r="H500" s="167"/>
      <c r="I500" s="167"/>
      <c r="J500" s="167"/>
      <c r="K500" s="167"/>
      <c r="L500" s="167"/>
      <c r="M500" s="167"/>
      <c r="N500" s="167"/>
      <c r="O500" s="167"/>
      <c r="P500" s="167"/>
      <c r="Q500" s="167"/>
      <c r="R500" s="167"/>
      <c r="S500" s="167"/>
      <c r="T500" s="167">
        <f t="shared" ref="T500:X502" si="390">T501</f>
        <v>0</v>
      </c>
      <c r="U500" s="167">
        <f t="shared" si="390"/>
        <v>0</v>
      </c>
      <c r="V500" s="167">
        <f t="shared" si="390"/>
        <v>7000</v>
      </c>
      <c r="W500" s="167">
        <f t="shared" si="390"/>
        <v>0</v>
      </c>
      <c r="X500" s="172">
        <f>SUM(S500:W500)</f>
        <v>7000</v>
      </c>
      <c r="Y500" s="167"/>
      <c r="Z500" s="167"/>
      <c r="AA500" s="167"/>
      <c r="AB500" s="167"/>
      <c r="AC500" s="167"/>
      <c r="AD500" s="167"/>
      <c r="AE500" s="167"/>
      <c r="AF500" s="167"/>
      <c r="AG500" s="167"/>
      <c r="AH500" s="167"/>
      <c r="AI500" s="167"/>
      <c r="AJ500" s="167"/>
      <c r="AK500" s="167"/>
      <c r="AL500" s="167"/>
      <c r="AM500" s="167"/>
      <c r="AN500" s="167"/>
      <c r="AO500" s="167"/>
      <c r="AP500" s="167"/>
      <c r="AQ500" s="167"/>
      <c r="AR500" s="167"/>
      <c r="AS500" s="167"/>
      <c r="AT500" s="167"/>
      <c r="AU500" s="167"/>
      <c r="AV500" s="167"/>
      <c r="AW500" s="168"/>
    </row>
    <row r="501" spans="1:49" ht="15.75" outlineLevel="2" x14ac:dyDescent="0.2">
      <c r="A501" s="170" t="s">
        <v>35</v>
      </c>
      <c r="B501" s="170" t="s">
        <v>308</v>
      </c>
      <c r="C501" s="170" t="s">
        <v>233</v>
      </c>
      <c r="D501" s="170" t="s">
        <v>33</v>
      </c>
      <c r="E501" s="171" t="s">
        <v>34</v>
      </c>
      <c r="F501" s="167"/>
      <c r="G501" s="167"/>
      <c r="H501" s="167"/>
      <c r="I501" s="167"/>
      <c r="J501" s="167"/>
      <c r="K501" s="167"/>
      <c r="L501" s="167"/>
      <c r="M501" s="167"/>
      <c r="N501" s="167"/>
      <c r="O501" s="167"/>
      <c r="P501" s="167"/>
      <c r="Q501" s="167"/>
      <c r="R501" s="167"/>
      <c r="S501" s="167"/>
      <c r="T501" s="172"/>
      <c r="U501" s="172"/>
      <c r="V501" s="172">
        <v>7000</v>
      </c>
      <c r="W501" s="172"/>
      <c r="X501" s="172">
        <v>7000</v>
      </c>
      <c r="Y501" s="167"/>
      <c r="Z501" s="167"/>
      <c r="AA501" s="167"/>
      <c r="AB501" s="167"/>
      <c r="AC501" s="167"/>
      <c r="AD501" s="167"/>
      <c r="AE501" s="167"/>
      <c r="AF501" s="167"/>
      <c r="AG501" s="167"/>
      <c r="AH501" s="167"/>
      <c r="AI501" s="167"/>
      <c r="AJ501" s="167"/>
      <c r="AK501" s="167"/>
      <c r="AL501" s="167"/>
      <c r="AM501" s="167"/>
      <c r="AN501" s="167"/>
      <c r="AO501" s="167"/>
      <c r="AP501" s="167"/>
      <c r="AQ501" s="167"/>
      <c r="AR501" s="167"/>
      <c r="AS501" s="167"/>
      <c r="AT501" s="167"/>
      <c r="AU501" s="167"/>
      <c r="AV501" s="167"/>
      <c r="AW501" s="168"/>
    </row>
    <row r="502" spans="1:49" ht="31.5" outlineLevel="2" x14ac:dyDescent="0.2">
      <c r="A502" s="165" t="s">
        <v>35</v>
      </c>
      <c r="B502" s="165" t="s">
        <v>308</v>
      </c>
      <c r="C502" s="165" t="s">
        <v>233</v>
      </c>
      <c r="D502" s="165"/>
      <c r="E502" s="166" t="s">
        <v>578</v>
      </c>
      <c r="F502" s="167"/>
      <c r="G502" s="167"/>
      <c r="H502" s="167"/>
      <c r="I502" s="167"/>
      <c r="J502" s="167"/>
      <c r="K502" s="167"/>
      <c r="L502" s="167"/>
      <c r="M502" s="167"/>
      <c r="N502" s="167"/>
      <c r="O502" s="167"/>
      <c r="P502" s="167"/>
      <c r="Q502" s="167"/>
      <c r="R502" s="167"/>
      <c r="S502" s="167"/>
      <c r="T502" s="167">
        <f t="shared" si="390"/>
        <v>4000</v>
      </c>
      <c r="U502" s="167">
        <f t="shared" si="390"/>
        <v>0</v>
      </c>
      <c r="V502" s="167">
        <f t="shared" si="390"/>
        <v>0</v>
      </c>
      <c r="W502" s="167">
        <f t="shared" si="390"/>
        <v>0</v>
      </c>
      <c r="X502" s="167">
        <f t="shared" si="390"/>
        <v>4000</v>
      </c>
      <c r="Y502" s="167"/>
      <c r="Z502" s="167"/>
      <c r="AA502" s="167"/>
      <c r="AB502" s="167"/>
      <c r="AC502" s="167"/>
      <c r="AD502" s="167"/>
      <c r="AE502" s="167"/>
      <c r="AF502" s="167"/>
      <c r="AG502" s="167"/>
      <c r="AH502" s="167"/>
      <c r="AI502" s="167"/>
      <c r="AJ502" s="167"/>
      <c r="AK502" s="167"/>
      <c r="AL502" s="167"/>
      <c r="AM502" s="167"/>
      <c r="AN502" s="167"/>
      <c r="AO502" s="167"/>
      <c r="AP502" s="167"/>
      <c r="AQ502" s="167"/>
      <c r="AR502" s="167"/>
      <c r="AS502" s="167"/>
      <c r="AT502" s="167"/>
      <c r="AU502" s="167"/>
      <c r="AV502" s="167"/>
      <c r="AW502" s="168"/>
    </row>
    <row r="503" spans="1:49" ht="15.75" outlineLevel="2" x14ac:dyDescent="0.2">
      <c r="A503" s="170" t="s">
        <v>35</v>
      </c>
      <c r="B503" s="170" t="s">
        <v>308</v>
      </c>
      <c r="C503" s="170" t="s">
        <v>233</v>
      </c>
      <c r="D503" s="170" t="s">
        <v>33</v>
      </c>
      <c r="E503" s="171" t="s">
        <v>34</v>
      </c>
      <c r="F503" s="167"/>
      <c r="G503" s="167"/>
      <c r="H503" s="167"/>
      <c r="I503" s="167"/>
      <c r="J503" s="167"/>
      <c r="K503" s="167"/>
      <c r="L503" s="167"/>
      <c r="M503" s="167"/>
      <c r="N503" s="167"/>
      <c r="O503" s="167"/>
      <c r="P503" s="167"/>
      <c r="Q503" s="167"/>
      <c r="R503" s="167"/>
      <c r="S503" s="167"/>
      <c r="T503" s="172">
        <v>4000</v>
      </c>
      <c r="U503" s="172"/>
      <c r="V503" s="172"/>
      <c r="W503" s="172"/>
      <c r="X503" s="172">
        <f>SUM(S503:W503)</f>
        <v>4000</v>
      </c>
      <c r="Y503" s="167"/>
      <c r="Z503" s="167"/>
      <c r="AA503" s="167"/>
      <c r="AB503" s="167"/>
      <c r="AC503" s="167"/>
      <c r="AD503" s="167"/>
      <c r="AE503" s="167"/>
      <c r="AF503" s="167"/>
      <c r="AG503" s="167"/>
      <c r="AH503" s="167"/>
      <c r="AI503" s="167"/>
      <c r="AJ503" s="167"/>
      <c r="AK503" s="167"/>
      <c r="AL503" s="167"/>
      <c r="AM503" s="167"/>
      <c r="AN503" s="167"/>
      <c r="AO503" s="167"/>
      <c r="AP503" s="167"/>
      <c r="AQ503" s="167"/>
      <c r="AR503" s="167"/>
      <c r="AS503" s="167"/>
      <c r="AT503" s="167"/>
      <c r="AU503" s="167"/>
      <c r="AV503" s="167"/>
      <c r="AW503" s="168"/>
    </row>
    <row r="504" spans="1:49" ht="47.25" outlineLevel="2" x14ac:dyDescent="0.2">
      <c r="A504" s="165" t="s">
        <v>35</v>
      </c>
      <c r="B504" s="165" t="s">
        <v>308</v>
      </c>
      <c r="C504" s="165" t="s">
        <v>234</v>
      </c>
      <c r="D504" s="165"/>
      <c r="E504" s="166" t="s">
        <v>235</v>
      </c>
      <c r="F504" s="167"/>
      <c r="G504" s="167"/>
      <c r="H504" s="167"/>
      <c r="I504" s="167"/>
      <c r="J504" s="167"/>
      <c r="K504" s="167"/>
      <c r="L504" s="167"/>
      <c r="M504" s="167"/>
      <c r="N504" s="167"/>
      <c r="O504" s="167"/>
      <c r="P504" s="167"/>
      <c r="Q504" s="167"/>
      <c r="R504" s="167"/>
      <c r="S504" s="167"/>
      <c r="T504" s="167">
        <f>T505+T507</f>
        <v>9073.9</v>
      </c>
      <c r="U504" s="167">
        <f>U505+U507</f>
        <v>0</v>
      </c>
      <c r="V504" s="167">
        <f>V505+V507</f>
        <v>0</v>
      </c>
      <c r="W504" s="167">
        <f>W505+W507</f>
        <v>0</v>
      </c>
      <c r="X504" s="167">
        <f>X505+X507</f>
        <v>9073.9</v>
      </c>
      <c r="Y504" s="167"/>
      <c r="Z504" s="167"/>
      <c r="AA504" s="167"/>
      <c r="AB504" s="167"/>
      <c r="AC504" s="167"/>
      <c r="AD504" s="167"/>
      <c r="AE504" s="167"/>
      <c r="AF504" s="167"/>
      <c r="AG504" s="167"/>
      <c r="AH504" s="167"/>
      <c r="AI504" s="167"/>
      <c r="AJ504" s="167"/>
      <c r="AK504" s="167"/>
      <c r="AL504" s="167"/>
      <c r="AM504" s="167"/>
      <c r="AN504" s="167"/>
      <c r="AO504" s="167"/>
      <c r="AP504" s="167"/>
      <c r="AQ504" s="167"/>
      <c r="AR504" s="167"/>
      <c r="AS504" s="167"/>
      <c r="AT504" s="167"/>
      <c r="AU504" s="167"/>
      <c r="AV504" s="167"/>
      <c r="AW504" s="168"/>
    </row>
    <row r="505" spans="1:49" ht="31.5" outlineLevel="2" x14ac:dyDescent="0.2">
      <c r="A505" s="165" t="s">
        <v>35</v>
      </c>
      <c r="B505" s="165" t="s">
        <v>308</v>
      </c>
      <c r="C505" s="165" t="s">
        <v>236</v>
      </c>
      <c r="D505" s="165"/>
      <c r="E505" s="166" t="s">
        <v>237</v>
      </c>
      <c r="F505" s="167"/>
      <c r="G505" s="167"/>
      <c r="H505" s="167"/>
      <c r="I505" s="167"/>
      <c r="J505" s="167"/>
      <c r="K505" s="167"/>
      <c r="L505" s="167"/>
      <c r="M505" s="167"/>
      <c r="N505" s="167"/>
      <c r="O505" s="167"/>
      <c r="P505" s="167"/>
      <c r="Q505" s="167"/>
      <c r="R505" s="167"/>
      <c r="S505" s="167"/>
      <c r="T505" s="167">
        <f t="shared" ref="T505:X505" si="391">T506</f>
        <v>7970</v>
      </c>
      <c r="U505" s="167">
        <f t="shared" si="391"/>
        <v>0</v>
      </c>
      <c r="V505" s="167">
        <f t="shared" si="391"/>
        <v>0</v>
      </c>
      <c r="W505" s="167">
        <f t="shared" si="391"/>
        <v>0</v>
      </c>
      <c r="X505" s="167">
        <f t="shared" si="391"/>
        <v>7970</v>
      </c>
      <c r="Y505" s="167"/>
      <c r="Z505" s="167"/>
      <c r="AA505" s="167"/>
      <c r="AB505" s="167"/>
      <c r="AC505" s="167"/>
      <c r="AD505" s="167"/>
      <c r="AE505" s="167"/>
      <c r="AF505" s="167"/>
      <c r="AG505" s="167"/>
      <c r="AH505" s="167"/>
      <c r="AI505" s="167"/>
      <c r="AJ505" s="167"/>
      <c r="AK505" s="167"/>
      <c r="AL505" s="167"/>
      <c r="AM505" s="167"/>
      <c r="AN505" s="167"/>
      <c r="AO505" s="167"/>
      <c r="AP505" s="167"/>
      <c r="AQ505" s="167"/>
      <c r="AR505" s="167"/>
      <c r="AS505" s="167"/>
      <c r="AT505" s="167"/>
      <c r="AU505" s="167"/>
      <c r="AV505" s="167"/>
      <c r="AW505" s="168"/>
    </row>
    <row r="506" spans="1:49" ht="15.75" outlineLevel="2" x14ac:dyDescent="0.2">
      <c r="A506" s="170" t="s">
        <v>35</v>
      </c>
      <c r="B506" s="170" t="s">
        <v>308</v>
      </c>
      <c r="C506" s="170" t="s">
        <v>236</v>
      </c>
      <c r="D506" s="170" t="s">
        <v>33</v>
      </c>
      <c r="E506" s="171" t="s">
        <v>34</v>
      </c>
      <c r="F506" s="167"/>
      <c r="G506" s="167"/>
      <c r="H506" s="167"/>
      <c r="I506" s="167"/>
      <c r="J506" s="167"/>
      <c r="K506" s="167"/>
      <c r="L506" s="167"/>
      <c r="M506" s="167"/>
      <c r="N506" s="167"/>
      <c r="O506" s="167"/>
      <c r="P506" s="167"/>
      <c r="Q506" s="167"/>
      <c r="R506" s="167"/>
      <c r="S506" s="167"/>
      <c r="T506" s="172">
        <v>7970</v>
      </c>
      <c r="U506" s="172"/>
      <c r="V506" s="172"/>
      <c r="W506" s="172"/>
      <c r="X506" s="172">
        <f>SUM(S506:W506)</f>
        <v>7970</v>
      </c>
      <c r="Y506" s="167"/>
      <c r="Z506" s="167"/>
      <c r="AA506" s="167"/>
      <c r="AB506" s="167"/>
      <c r="AC506" s="167"/>
      <c r="AD506" s="167"/>
      <c r="AE506" s="167"/>
      <c r="AF506" s="167"/>
      <c r="AG506" s="167"/>
      <c r="AH506" s="167"/>
      <c r="AI506" s="167"/>
      <c r="AJ506" s="167"/>
      <c r="AK506" s="167"/>
      <c r="AL506" s="167"/>
      <c r="AM506" s="167"/>
      <c r="AN506" s="167"/>
      <c r="AO506" s="167"/>
      <c r="AP506" s="167"/>
      <c r="AQ506" s="167"/>
      <c r="AR506" s="167"/>
      <c r="AS506" s="167"/>
      <c r="AT506" s="167"/>
      <c r="AU506" s="167"/>
      <c r="AV506" s="167"/>
      <c r="AW506" s="168"/>
    </row>
    <row r="507" spans="1:49" ht="31.5" outlineLevel="2" x14ac:dyDescent="0.2">
      <c r="A507" s="165" t="s">
        <v>35</v>
      </c>
      <c r="B507" s="165" t="s">
        <v>308</v>
      </c>
      <c r="C507" s="165" t="s">
        <v>238</v>
      </c>
      <c r="D507" s="165"/>
      <c r="E507" s="166" t="s">
        <v>239</v>
      </c>
      <c r="F507" s="167"/>
      <c r="G507" s="167"/>
      <c r="H507" s="167"/>
      <c r="I507" s="167"/>
      <c r="J507" s="167"/>
      <c r="K507" s="167"/>
      <c r="L507" s="167"/>
      <c r="M507" s="167"/>
      <c r="N507" s="167"/>
      <c r="O507" s="167"/>
      <c r="P507" s="167"/>
      <c r="Q507" s="167"/>
      <c r="R507" s="167"/>
      <c r="S507" s="167"/>
      <c r="T507" s="167">
        <f t="shared" ref="T507:X507" si="392">T508</f>
        <v>1103.9000000000001</v>
      </c>
      <c r="U507" s="167">
        <f t="shared" si="392"/>
        <v>0</v>
      </c>
      <c r="V507" s="167">
        <f t="shared" si="392"/>
        <v>0</v>
      </c>
      <c r="W507" s="167">
        <f t="shared" si="392"/>
        <v>0</v>
      </c>
      <c r="X507" s="167">
        <f t="shared" si="392"/>
        <v>1103.9000000000001</v>
      </c>
      <c r="Y507" s="167"/>
      <c r="Z507" s="167"/>
      <c r="AA507" s="167"/>
      <c r="AB507" s="167"/>
      <c r="AC507" s="167"/>
      <c r="AD507" s="167"/>
      <c r="AE507" s="167"/>
      <c r="AF507" s="167"/>
      <c r="AG507" s="167"/>
      <c r="AH507" s="167"/>
      <c r="AI507" s="167"/>
      <c r="AJ507" s="167"/>
      <c r="AK507" s="167"/>
      <c r="AL507" s="167"/>
      <c r="AM507" s="167"/>
      <c r="AN507" s="167"/>
      <c r="AO507" s="167"/>
      <c r="AP507" s="167"/>
      <c r="AQ507" s="167"/>
      <c r="AR507" s="167"/>
      <c r="AS507" s="167"/>
      <c r="AT507" s="167"/>
      <c r="AU507" s="167"/>
      <c r="AV507" s="167"/>
      <c r="AW507" s="168"/>
    </row>
    <row r="508" spans="1:49" ht="15.75" outlineLevel="2" collapsed="1" x14ac:dyDescent="0.2">
      <c r="A508" s="170" t="s">
        <v>35</v>
      </c>
      <c r="B508" s="170" t="s">
        <v>308</v>
      </c>
      <c r="C508" s="170" t="s">
        <v>238</v>
      </c>
      <c r="D508" s="170" t="s">
        <v>33</v>
      </c>
      <c r="E508" s="171" t="s">
        <v>34</v>
      </c>
      <c r="F508" s="167"/>
      <c r="G508" s="167"/>
      <c r="H508" s="167"/>
      <c r="I508" s="167"/>
      <c r="J508" s="167"/>
      <c r="K508" s="167"/>
      <c r="L508" s="167"/>
      <c r="M508" s="167"/>
      <c r="N508" s="167"/>
      <c r="O508" s="167"/>
      <c r="P508" s="167"/>
      <c r="Q508" s="167"/>
      <c r="R508" s="167"/>
      <c r="S508" s="167"/>
      <c r="T508" s="172">
        <v>1103.9000000000001</v>
      </c>
      <c r="U508" s="172"/>
      <c r="V508" s="172"/>
      <c r="W508" s="172"/>
      <c r="X508" s="172">
        <f>SUM(S508:W508)</f>
        <v>1103.9000000000001</v>
      </c>
      <c r="Y508" s="167"/>
      <c r="Z508" s="167"/>
      <c r="AA508" s="167"/>
      <c r="AB508" s="167"/>
      <c r="AC508" s="167"/>
      <c r="AD508" s="167"/>
      <c r="AE508" s="167"/>
      <c r="AF508" s="167"/>
      <c r="AG508" s="167"/>
      <c r="AH508" s="167"/>
      <c r="AI508" s="167"/>
      <c r="AJ508" s="167"/>
      <c r="AK508" s="167"/>
      <c r="AL508" s="167"/>
      <c r="AM508" s="167"/>
      <c r="AN508" s="167"/>
      <c r="AO508" s="167"/>
      <c r="AP508" s="167"/>
      <c r="AQ508" s="167"/>
      <c r="AR508" s="167"/>
      <c r="AS508" s="167"/>
      <c r="AT508" s="167"/>
      <c r="AU508" s="167"/>
      <c r="AV508" s="167"/>
      <c r="AW508" s="168"/>
    </row>
    <row r="509" spans="1:49" ht="47.25" hidden="1" outlineLevel="3" x14ac:dyDescent="0.2">
      <c r="A509" s="165" t="s">
        <v>35</v>
      </c>
      <c r="B509" s="165" t="s">
        <v>308</v>
      </c>
      <c r="C509" s="165" t="s">
        <v>188</v>
      </c>
      <c r="D509" s="165"/>
      <c r="E509" s="166" t="s">
        <v>189</v>
      </c>
      <c r="F509" s="167">
        <f t="shared" ref="F509:U511" si="393">F510</f>
        <v>16792.400000000001</v>
      </c>
      <c r="G509" s="167">
        <f t="shared" si="393"/>
        <v>0</v>
      </c>
      <c r="H509" s="167">
        <f t="shared" si="393"/>
        <v>16792.400000000001</v>
      </c>
      <c r="I509" s="167">
        <f t="shared" si="393"/>
        <v>-4475.8280000000004</v>
      </c>
      <c r="J509" s="167">
        <f t="shared" si="393"/>
        <v>0</v>
      </c>
      <c r="K509" s="167">
        <f t="shared" si="393"/>
        <v>0</v>
      </c>
      <c r="L509" s="167">
        <f t="shared" si="393"/>
        <v>12316.572</v>
      </c>
      <c r="M509" s="167">
        <f t="shared" si="393"/>
        <v>0</v>
      </c>
      <c r="N509" s="167">
        <f t="shared" si="393"/>
        <v>12316.572</v>
      </c>
      <c r="O509" s="167">
        <f t="shared" si="393"/>
        <v>0</v>
      </c>
      <c r="P509" s="167">
        <f t="shared" si="393"/>
        <v>0</v>
      </c>
      <c r="Q509" s="167">
        <f t="shared" si="393"/>
        <v>12316.572</v>
      </c>
      <c r="R509" s="167">
        <f t="shared" si="393"/>
        <v>0</v>
      </c>
      <c r="S509" s="167">
        <f t="shared" si="393"/>
        <v>12316.572</v>
      </c>
      <c r="T509" s="167">
        <f t="shared" si="393"/>
        <v>0</v>
      </c>
      <c r="U509" s="167">
        <f t="shared" si="393"/>
        <v>0</v>
      </c>
      <c r="V509" s="167">
        <f t="shared" ref="V509:AK511" si="394">V510</f>
        <v>0</v>
      </c>
      <c r="W509" s="167">
        <f t="shared" si="394"/>
        <v>0</v>
      </c>
      <c r="X509" s="167">
        <f t="shared" si="394"/>
        <v>12316.572</v>
      </c>
      <c r="Y509" s="167">
        <f t="shared" si="394"/>
        <v>16792.400000000001</v>
      </c>
      <c r="Z509" s="167">
        <f t="shared" si="394"/>
        <v>0</v>
      </c>
      <c r="AA509" s="167">
        <f t="shared" si="394"/>
        <v>16792.400000000001</v>
      </c>
      <c r="AB509" s="167">
        <f t="shared" si="394"/>
        <v>-4475.8</v>
      </c>
      <c r="AC509" s="167">
        <f t="shared" si="394"/>
        <v>12316.600000000002</v>
      </c>
      <c r="AD509" s="167">
        <f t="shared" si="394"/>
        <v>0</v>
      </c>
      <c r="AE509" s="167">
        <f t="shared" si="394"/>
        <v>12316.600000000002</v>
      </c>
      <c r="AF509" s="167">
        <f t="shared" si="394"/>
        <v>0</v>
      </c>
      <c r="AG509" s="167">
        <f t="shared" si="394"/>
        <v>12316.600000000002</v>
      </c>
      <c r="AH509" s="167">
        <f t="shared" si="394"/>
        <v>0</v>
      </c>
      <c r="AI509" s="167">
        <f t="shared" si="394"/>
        <v>12316.600000000002</v>
      </c>
      <c r="AJ509" s="167">
        <f t="shared" si="394"/>
        <v>0</v>
      </c>
      <c r="AK509" s="167">
        <f t="shared" si="394"/>
        <v>12316.600000000002</v>
      </c>
      <c r="AL509" s="167">
        <f t="shared" ref="AE509:AM511" si="395">AL510</f>
        <v>0</v>
      </c>
      <c r="AM509" s="167">
        <f t="shared" si="395"/>
        <v>0</v>
      </c>
      <c r="AN509" s="167"/>
      <c r="AO509" s="167">
        <f t="shared" ref="AO509:AV511" si="396">AO510</f>
        <v>12316.6</v>
      </c>
      <c r="AP509" s="167">
        <f t="shared" si="396"/>
        <v>12316.6</v>
      </c>
      <c r="AQ509" s="167">
        <f t="shared" si="396"/>
        <v>0</v>
      </c>
      <c r="AR509" s="167">
        <f t="shared" si="396"/>
        <v>12316.6</v>
      </c>
      <c r="AS509" s="167">
        <f t="shared" si="396"/>
        <v>0</v>
      </c>
      <c r="AT509" s="167">
        <f t="shared" si="396"/>
        <v>12316.6</v>
      </c>
      <c r="AU509" s="167">
        <f t="shared" si="396"/>
        <v>0</v>
      </c>
      <c r="AV509" s="167">
        <f t="shared" si="396"/>
        <v>12316.6</v>
      </c>
      <c r="AW509" s="168"/>
    </row>
    <row r="510" spans="1:49" ht="47.25" hidden="1" outlineLevel="4" x14ac:dyDescent="0.2">
      <c r="A510" s="165" t="s">
        <v>35</v>
      </c>
      <c r="B510" s="165" t="s">
        <v>308</v>
      </c>
      <c r="C510" s="165" t="s">
        <v>190</v>
      </c>
      <c r="D510" s="165"/>
      <c r="E510" s="166" t="s">
        <v>114</v>
      </c>
      <c r="F510" s="167">
        <f t="shared" si="393"/>
        <v>16792.400000000001</v>
      </c>
      <c r="G510" s="167">
        <f t="shared" si="393"/>
        <v>0</v>
      </c>
      <c r="H510" s="167">
        <f t="shared" si="393"/>
        <v>16792.400000000001</v>
      </c>
      <c r="I510" s="167">
        <f t="shared" si="393"/>
        <v>-4475.8280000000004</v>
      </c>
      <c r="J510" s="167">
        <f t="shared" si="393"/>
        <v>0</v>
      </c>
      <c r="K510" s="167">
        <f t="shared" si="393"/>
        <v>0</v>
      </c>
      <c r="L510" s="167">
        <f t="shared" si="393"/>
        <v>12316.572</v>
      </c>
      <c r="M510" s="167">
        <f t="shared" si="393"/>
        <v>0</v>
      </c>
      <c r="N510" s="167">
        <f t="shared" si="393"/>
        <v>12316.572</v>
      </c>
      <c r="O510" s="167">
        <f t="shared" si="393"/>
        <v>0</v>
      </c>
      <c r="P510" s="167">
        <f t="shared" si="393"/>
        <v>0</v>
      </c>
      <c r="Q510" s="167">
        <f t="shared" si="393"/>
        <v>12316.572</v>
      </c>
      <c r="R510" s="167">
        <f t="shared" si="393"/>
        <v>0</v>
      </c>
      <c r="S510" s="167">
        <f t="shared" si="393"/>
        <v>12316.572</v>
      </c>
      <c r="T510" s="167">
        <f t="shared" si="393"/>
        <v>0</v>
      </c>
      <c r="U510" s="167">
        <f t="shared" si="393"/>
        <v>0</v>
      </c>
      <c r="V510" s="167">
        <f t="shared" si="394"/>
        <v>0</v>
      </c>
      <c r="W510" s="167">
        <f t="shared" si="394"/>
        <v>0</v>
      </c>
      <c r="X510" s="167">
        <f t="shared" si="394"/>
        <v>12316.572</v>
      </c>
      <c r="Y510" s="167">
        <f t="shared" si="394"/>
        <v>16792.400000000001</v>
      </c>
      <c r="Z510" s="167">
        <f t="shared" si="394"/>
        <v>0</v>
      </c>
      <c r="AA510" s="167">
        <f t="shared" si="394"/>
        <v>16792.400000000001</v>
      </c>
      <c r="AB510" s="167">
        <f t="shared" si="394"/>
        <v>-4475.8</v>
      </c>
      <c r="AC510" s="167">
        <f t="shared" si="394"/>
        <v>12316.600000000002</v>
      </c>
      <c r="AD510" s="167">
        <f t="shared" si="394"/>
        <v>0</v>
      </c>
      <c r="AE510" s="167">
        <f t="shared" si="395"/>
        <v>12316.600000000002</v>
      </c>
      <c r="AF510" s="167">
        <f t="shared" si="395"/>
        <v>0</v>
      </c>
      <c r="AG510" s="167">
        <f t="shared" si="395"/>
        <v>12316.600000000002</v>
      </c>
      <c r="AH510" s="167">
        <f t="shared" si="395"/>
        <v>0</v>
      </c>
      <c r="AI510" s="167">
        <f t="shared" si="395"/>
        <v>12316.600000000002</v>
      </c>
      <c r="AJ510" s="167">
        <f t="shared" si="395"/>
        <v>0</v>
      </c>
      <c r="AK510" s="167">
        <f t="shared" si="395"/>
        <v>12316.600000000002</v>
      </c>
      <c r="AL510" s="167">
        <f t="shared" si="395"/>
        <v>0</v>
      </c>
      <c r="AM510" s="167">
        <f t="shared" si="395"/>
        <v>0</v>
      </c>
      <c r="AN510" s="167"/>
      <c r="AO510" s="167">
        <f t="shared" si="396"/>
        <v>12316.6</v>
      </c>
      <c r="AP510" s="167">
        <f t="shared" si="396"/>
        <v>12316.6</v>
      </c>
      <c r="AQ510" s="167">
        <f t="shared" si="396"/>
        <v>0</v>
      </c>
      <c r="AR510" s="167">
        <f t="shared" si="396"/>
        <v>12316.6</v>
      </c>
      <c r="AS510" s="167">
        <f t="shared" si="396"/>
        <v>0</v>
      </c>
      <c r="AT510" s="167">
        <f t="shared" si="396"/>
        <v>12316.6</v>
      </c>
      <c r="AU510" s="167">
        <f t="shared" si="396"/>
        <v>0</v>
      </c>
      <c r="AV510" s="167">
        <f t="shared" si="396"/>
        <v>12316.6</v>
      </c>
      <c r="AW510" s="168"/>
    </row>
    <row r="511" spans="1:49" ht="94.5" hidden="1" outlineLevel="5" x14ac:dyDescent="0.2">
      <c r="A511" s="165" t="s">
        <v>35</v>
      </c>
      <c r="B511" s="165" t="s">
        <v>308</v>
      </c>
      <c r="C511" s="165" t="s">
        <v>310</v>
      </c>
      <c r="D511" s="165"/>
      <c r="E511" s="200" t="s">
        <v>311</v>
      </c>
      <c r="F511" s="167">
        <f t="shared" si="393"/>
        <v>16792.400000000001</v>
      </c>
      <c r="G511" s="167">
        <f t="shared" si="393"/>
        <v>0</v>
      </c>
      <c r="H511" s="167">
        <f t="shared" si="393"/>
        <v>16792.400000000001</v>
      </c>
      <c r="I511" s="167">
        <f t="shared" si="393"/>
        <v>-4475.8280000000004</v>
      </c>
      <c r="J511" s="167">
        <f t="shared" si="393"/>
        <v>0</v>
      </c>
      <c r="K511" s="167">
        <f t="shared" si="393"/>
        <v>0</v>
      </c>
      <c r="L511" s="167">
        <f t="shared" si="393"/>
        <v>12316.572</v>
      </c>
      <c r="M511" s="167">
        <f t="shared" si="393"/>
        <v>0</v>
      </c>
      <c r="N511" s="167">
        <f t="shared" si="393"/>
        <v>12316.572</v>
      </c>
      <c r="O511" s="167">
        <f t="shared" si="393"/>
        <v>0</v>
      </c>
      <c r="P511" s="167">
        <f t="shared" si="393"/>
        <v>0</v>
      </c>
      <c r="Q511" s="167">
        <f t="shared" si="393"/>
        <v>12316.572</v>
      </c>
      <c r="R511" s="167">
        <f t="shared" si="393"/>
        <v>0</v>
      </c>
      <c r="S511" s="167">
        <f t="shared" si="393"/>
        <v>12316.572</v>
      </c>
      <c r="T511" s="167">
        <f t="shared" si="393"/>
        <v>0</v>
      </c>
      <c r="U511" s="167">
        <f t="shared" si="393"/>
        <v>0</v>
      </c>
      <c r="V511" s="167">
        <f t="shared" si="394"/>
        <v>0</v>
      </c>
      <c r="W511" s="167">
        <f t="shared" si="394"/>
        <v>0</v>
      </c>
      <c r="X511" s="167">
        <f t="shared" si="394"/>
        <v>12316.572</v>
      </c>
      <c r="Y511" s="167">
        <f t="shared" si="394"/>
        <v>16792.400000000001</v>
      </c>
      <c r="Z511" s="167">
        <f t="shared" si="394"/>
        <v>0</v>
      </c>
      <c r="AA511" s="167">
        <f t="shared" si="394"/>
        <v>16792.400000000001</v>
      </c>
      <c r="AB511" s="167">
        <f t="shared" si="394"/>
        <v>-4475.8</v>
      </c>
      <c r="AC511" s="167">
        <f t="shared" si="394"/>
        <v>12316.600000000002</v>
      </c>
      <c r="AD511" s="167">
        <f t="shared" si="394"/>
        <v>0</v>
      </c>
      <c r="AE511" s="167">
        <f t="shared" si="395"/>
        <v>12316.600000000002</v>
      </c>
      <c r="AF511" s="167">
        <f t="shared" si="395"/>
        <v>0</v>
      </c>
      <c r="AG511" s="167">
        <f t="shared" si="395"/>
        <v>12316.600000000002</v>
      </c>
      <c r="AH511" s="167">
        <f t="shared" si="395"/>
        <v>0</v>
      </c>
      <c r="AI511" s="167">
        <f t="shared" si="395"/>
        <v>12316.600000000002</v>
      </c>
      <c r="AJ511" s="167">
        <f t="shared" si="395"/>
        <v>0</v>
      </c>
      <c r="AK511" s="167">
        <f t="shared" si="395"/>
        <v>12316.600000000002</v>
      </c>
      <c r="AL511" s="167">
        <f t="shared" si="395"/>
        <v>0</v>
      </c>
      <c r="AM511" s="167">
        <f t="shared" si="395"/>
        <v>0</v>
      </c>
      <c r="AN511" s="167"/>
      <c r="AO511" s="167">
        <f t="shared" si="396"/>
        <v>12316.6</v>
      </c>
      <c r="AP511" s="167">
        <f t="shared" si="396"/>
        <v>12316.6</v>
      </c>
      <c r="AQ511" s="167">
        <f t="shared" si="396"/>
        <v>0</v>
      </c>
      <c r="AR511" s="167">
        <f t="shared" si="396"/>
        <v>12316.6</v>
      </c>
      <c r="AS511" s="167">
        <f t="shared" si="396"/>
        <v>0</v>
      </c>
      <c r="AT511" s="167">
        <f t="shared" si="396"/>
        <v>12316.6</v>
      </c>
      <c r="AU511" s="167">
        <f t="shared" si="396"/>
        <v>0</v>
      </c>
      <c r="AV511" s="167">
        <f t="shared" si="396"/>
        <v>12316.6</v>
      </c>
      <c r="AW511" s="168"/>
    </row>
    <row r="512" spans="1:49" ht="15.75" hidden="1" outlineLevel="7" x14ac:dyDescent="0.2">
      <c r="A512" s="170" t="s">
        <v>35</v>
      </c>
      <c r="B512" s="170" t="s">
        <v>308</v>
      </c>
      <c r="C512" s="170" t="s">
        <v>310</v>
      </c>
      <c r="D512" s="170" t="s">
        <v>27</v>
      </c>
      <c r="E512" s="171" t="s">
        <v>28</v>
      </c>
      <c r="F512" s="172">
        <v>16792.400000000001</v>
      </c>
      <c r="G512" s="172"/>
      <c r="H512" s="172">
        <f>SUM(F512:G512)</f>
        <v>16792.400000000001</v>
      </c>
      <c r="I512" s="172">
        <v>-4475.8280000000004</v>
      </c>
      <c r="J512" s="172"/>
      <c r="K512" s="172"/>
      <c r="L512" s="172">
        <f>SUM(H512:K512)</f>
        <v>12316.572</v>
      </c>
      <c r="M512" s="172"/>
      <c r="N512" s="172">
        <f>SUM(L512:M512)</f>
        <v>12316.572</v>
      </c>
      <c r="O512" s="172"/>
      <c r="P512" s="172"/>
      <c r="Q512" s="172">
        <f>SUM(N512:P512)</f>
        <v>12316.572</v>
      </c>
      <c r="R512" s="172"/>
      <c r="S512" s="172">
        <f>SUM(Q512:R512)</f>
        <v>12316.572</v>
      </c>
      <c r="T512" s="172"/>
      <c r="U512" s="172"/>
      <c r="V512" s="172"/>
      <c r="W512" s="172"/>
      <c r="X512" s="172">
        <f>SUM(S512:W512)</f>
        <v>12316.572</v>
      </c>
      <c r="Y512" s="172">
        <v>16792.400000000001</v>
      </c>
      <c r="Z512" s="172"/>
      <c r="AA512" s="172">
        <f>SUM(Y512:Z512)</f>
        <v>16792.400000000001</v>
      </c>
      <c r="AB512" s="172">
        <v>-4475.8</v>
      </c>
      <c r="AC512" s="172">
        <f>SUM(AA512:AB512)</f>
        <v>12316.600000000002</v>
      </c>
      <c r="AD512" s="172"/>
      <c r="AE512" s="172">
        <f>SUM(AC512:AD512)</f>
        <v>12316.600000000002</v>
      </c>
      <c r="AF512" s="172"/>
      <c r="AG512" s="172">
        <f>SUM(AE512:AF512)</f>
        <v>12316.600000000002</v>
      </c>
      <c r="AH512" s="172"/>
      <c r="AI512" s="172">
        <f>SUM(AG512:AH512)</f>
        <v>12316.600000000002</v>
      </c>
      <c r="AJ512" s="172"/>
      <c r="AK512" s="172">
        <f>SUM(AI512:AJ512)</f>
        <v>12316.600000000002</v>
      </c>
      <c r="AL512" s="172"/>
      <c r="AM512" s="172"/>
      <c r="AN512" s="172"/>
      <c r="AO512" s="172">
        <v>12316.6</v>
      </c>
      <c r="AP512" s="172">
        <f>SUM(AN512:AO512)</f>
        <v>12316.6</v>
      </c>
      <c r="AQ512" s="172"/>
      <c r="AR512" s="172">
        <f>SUM(AP512:AQ512)</f>
        <v>12316.6</v>
      </c>
      <c r="AS512" s="172"/>
      <c r="AT512" s="172">
        <f>SUM(AR512:AS512)</f>
        <v>12316.6</v>
      </c>
      <c r="AU512" s="172"/>
      <c r="AV512" s="172">
        <f>SUM(AT512:AU512)</f>
        <v>12316.6</v>
      </c>
      <c r="AW512" s="168"/>
    </row>
    <row r="513" spans="1:49" ht="31.5" customHeight="1" outlineLevel="2" x14ac:dyDescent="0.2">
      <c r="A513" s="165" t="s">
        <v>35</v>
      </c>
      <c r="B513" s="165" t="s">
        <v>308</v>
      </c>
      <c r="C513" s="165" t="s">
        <v>42</v>
      </c>
      <c r="D513" s="165"/>
      <c r="E513" s="166" t="s">
        <v>43</v>
      </c>
      <c r="F513" s="167">
        <f t="shared" ref="F513:AV513" si="397">F514</f>
        <v>9391.3391800000009</v>
      </c>
      <c r="G513" s="167">
        <f t="shared" si="397"/>
        <v>0</v>
      </c>
      <c r="H513" s="167">
        <f t="shared" si="397"/>
        <v>9391.3391800000009</v>
      </c>
      <c r="I513" s="167">
        <f t="shared" si="397"/>
        <v>0</v>
      </c>
      <c r="J513" s="167">
        <f t="shared" si="397"/>
        <v>0</v>
      </c>
      <c r="K513" s="167">
        <f t="shared" si="397"/>
        <v>0</v>
      </c>
      <c r="L513" s="167">
        <f t="shared" si="397"/>
        <v>9391.3391800000009</v>
      </c>
      <c r="M513" s="167">
        <f t="shared" si="397"/>
        <v>0</v>
      </c>
      <c r="N513" s="167">
        <f t="shared" si="397"/>
        <v>9391.3391800000009</v>
      </c>
      <c r="O513" s="167">
        <f t="shared" si="397"/>
        <v>-1719.9</v>
      </c>
      <c r="P513" s="167">
        <f t="shared" si="397"/>
        <v>0</v>
      </c>
      <c r="Q513" s="167">
        <f t="shared" si="397"/>
        <v>7671.4391800000003</v>
      </c>
      <c r="R513" s="167">
        <f t="shared" si="397"/>
        <v>0</v>
      </c>
      <c r="S513" s="167">
        <f t="shared" si="397"/>
        <v>7671.4391800000003</v>
      </c>
      <c r="T513" s="167">
        <f t="shared" si="397"/>
        <v>-2681.9270000000001</v>
      </c>
      <c r="U513" s="167">
        <f t="shared" si="397"/>
        <v>-134.80000000000001</v>
      </c>
      <c r="V513" s="167">
        <f t="shared" si="397"/>
        <v>0</v>
      </c>
      <c r="W513" s="167">
        <f t="shared" si="397"/>
        <v>0</v>
      </c>
      <c r="X513" s="167">
        <f t="shared" si="397"/>
        <v>4854.7121800000004</v>
      </c>
      <c r="Y513" s="167">
        <f t="shared" si="397"/>
        <v>1763.52</v>
      </c>
      <c r="Z513" s="167">
        <f t="shared" si="397"/>
        <v>0</v>
      </c>
      <c r="AA513" s="167">
        <f t="shared" si="397"/>
        <v>1763.52</v>
      </c>
      <c r="AB513" s="167">
        <f t="shared" si="397"/>
        <v>0</v>
      </c>
      <c r="AC513" s="167">
        <f t="shared" si="397"/>
        <v>1763.52</v>
      </c>
      <c r="AD513" s="167">
        <f t="shared" si="397"/>
        <v>0</v>
      </c>
      <c r="AE513" s="167">
        <f t="shared" si="397"/>
        <v>1763.52</v>
      </c>
      <c r="AF513" s="167">
        <f t="shared" si="397"/>
        <v>0</v>
      </c>
      <c r="AG513" s="167">
        <f t="shared" si="397"/>
        <v>1763.52</v>
      </c>
      <c r="AH513" s="167">
        <f t="shared" si="397"/>
        <v>0</v>
      </c>
      <c r="AI513" s="167">
        <f t="shared" si="397"/>
        <v>1763.52</v>
      </c>
      <c r="AJ513" s="167">
        <f t="shared" si="397"/>
        <v>0</v>
      </c>
      <c r="AK513" s="167">
        <f t="shared" si="397"/>
        <v>1763.52</v>
      </c>
      <c r="AL513" s="167">
        <f t="shared" si="397"/>
        <v>358.32</v>
      </c>
      <c r="AM513" s="167">
        <f t="shared" si="397"/>
        <v>0</v>
      </c>
      <c r="AN513" s="167">
        <f t="shared" si="397"/>
        <v>358.32</v>
      </c>
      <c r="AO513" s="167">
        <f t="shared" si="397"/>
        <v>0</v>
      </c>
      <c r="AP513" s="167">
        <f t="shared" si="397"/>
        <v>358.32</v>
      </c>
      <c r="AQ513" s="167">
        <f t="shared" si="397"/>
        <v>4871.6000000000004</v>
      </c>
      <c r="AR513" s="167">
        <f t="shared" si="397"/>
        <v>5229.92</v>
      </c>
      <c r="AS513" s="167">
        <f t="shared" si="397"/>
        <v>0</v>
      </c>
      <c r="AT513" s="167">
        <f t="shared" si="397"/>
        <v>5229.92</v>
      </c>
      <c r="AU513" s="167">
        <f t="shared" si="397"/>
        <v>0</v>
      </c>
      <c r="AV513" s="167">
        <f t="shared" si="397"/>
        <v>5229.92</v>
      </c>
      <c r="AW513" s="168"/>
    </row>
    <row r="514" spans="1:49" ht="47.25" customHeight="1" outlineLevel="3" x14ac:dyDescent="0.2">
      <c r="A514" s="165" t="s">
        <v>35</v>
      </c>
      <c r="B514" s="165" t="s">
        <v>308</v>
      </c>
      <c r="C514" s="165" t="s">
        <v>44</v>
      </c>
      <c r="D514" s="165"/>
      <c r="E514" s="166" t="s">
        <v>45</v>
      </c>
      <c r="F514" s="167">
        <f t="shared" ref="F514:AV514" si="398">F515+F520</f>
        <v>9391.3391800000009</v>
      </c>
      <c r="G514" s="167">
        <f t="shared" si="398"/>
        <v>0</v>
      </c>
      <c r="H514" s="167">
        <f t="shared" si="398"/>
        <v>9391.3391800000009</v>
      </c>
      <c r="I514" s="167">
        <f t="shared" si="398"/>
        <v>0</v>
      </c>
      <c r="J514" s="167">
        <f t="shared" si="398"/>
        <v>0</v>
      </c>
      <c r="K514" s="167">
        <f t="shared" si="398"/>
        <v>0</v>
      </c>
      <c r="L514" s="167">
        <f t="shared" si="398"/>
        <v>9391.3391800000009</v>
      </c>
      <c r="M514" s="167">
        <f t="shared" si="398"/>
        <v>0</v>
      </c>
      <c r="N514" s="167">
        <f t="shared" si="398"/>
        <v>9391.3391800000009</v>
      </c>
      <c r="O514" s="167">
        <f t="shared" si="398"/>
        <v>-1719.9</v>
      </c>
      <c r="P514" s="167">
        <f t="shared" si="398"/>
        <v>0</v>
      </c>
      <c r="Q514" s="167">
        <f t="shared" si="398"/>
        <v>7671.4391800000003</v>
      </c>
      <c r="R514" s="167">
        <f t="shared" si="398"/>
        <v>0</v>
      </c>
      <c r="S514" s="167">
        <f t="shared" si="398"/>
        <v>7671.4391800000003</v>
      </c>
      <c r="T514" s="167">
        <f t="shared" si="398"/>
        <v>-2681.9270000000001</v>
      </c>
      <c r="U514" s="167">
        <f t="shared" si="398"/>
        <v>-134.80000000000001</v>
      </c>
      <c r="V514" s="167">
        <f t="shared" si="398"/>
        <v>0</v>
      </c>
      <c r="W514" s="167">
        <f t="shared" si="398"/>
        <v>0</v>
      </c>
      <c r="X514" s="167">
        <f t="shared" si="398"/>
        <v>4854.7121800000004</v>
      </c>
      <c r="Y514" s="167">
        <f t="shared" si="398"/>
        <v>1763.52</v>
      </c>
      <c r="Z514" s="167">
        <f t="shared" si="398"/>
        <v>0</v>
      </c>
      <c r="AA514" s="167">
        <f t="shared" si="398"/>
        <v>1763.52</v>
      </c>
      <c r="AB514" s="167">
        <f t="shared" si="398"/>
        <v>0</v>
      </c>
      <c r="AC514" s="167">
        <f t="shared" si="398"/>
        <v>1763.52</v>
      </c>
      <c r="AD514" s="167">
        <f t="shared" si="398"/>
        <v>0</v>
      </c>
      <c r="AE514" s="167">
        <f t="shared" si="398"/>
        <v>1763.52</v>
      </c>
      <c r="AF514" s="167">
        <f t="shared" si="398"/>
        <v>0</v>
      </c>
      <c r="AG514" s="167">
        <f t="shared" si="398"/>
        <v>1763.52</v>
      </c>
      <c r="AH514" s="167">
        <f t="shared" si="398"/>
        <v>0</v>
      </c>
      <c r="AI514" s="167">
        <f t="shared" si="398"/>
        <v>1763.52</v>
      </c>
      <c r="AJ514" s="167">
        <f t="shared" si="398"/>
        <v>0</v>
      </c>
      <c r="AK514" s="167">
        <f t="shared" si="398"/>
        <v>1763.52</v>
      </c>
      <c r="AL514" s="167">
        <f t="shared" si="398"/>
        <v>358.32</v>
      </c>
      <c r="AM514" s="167">
        <f t="shared" si="398"/>
        <v>0</v>
      </c>
      <c r="AN514" s="167">
        <f t="shared" si="398"/>
        <v>358.32</v>
      </c>
      <c r="AO514" s="167">
        <f t="shared" si="398"/>
        <v>0</v>
      </c>
      <c r="AP514" s="167">
        <f t="shared" si="398"/>
        <v>358.32</v>
      </c>
      <c r="AQ514" s="167">
        <f t="shared" si="398"/>
        <v>4871.6000000000004</v>
      </c>
      <c r="AR514" s="167">
        <f t="shared" si="398"/>
        <v>5229.92</v>
      </c>
      <c r="AS514" s="167">
        <f t="shared" si="398"/>
        <v>0</v>
      </c>
      <c r="AT514" s="167">
        <f t="shared" si="398"/>
        <v>5229.92</v>
      </c>
      <c r="AU514" s="167">
        <f t="shared" si="398"/>
        <v>0</v>
      </c>
      <c r="AV514" s="167">
        <f t="shared" si="398"/>
        <v>5229.92</v>
      </c>
      <c r="AW514" s="168"/>
    </row>
    <row r="515" spans="1:49" ht="31.5" customHeight="1" outlineLevel="4" x14ac:dyDescent="0.2">
      <c r="A515" s="165" t="s">
        <v>35</v>
      </c>
      <c r="B515" s="165" t="s">
        <v>308</v>
      </c>
      <c r="C515" s="165" t="s">
        <v>46</v>
      </c>
      <c r="D515" s="165"/>
      <c r="E515" s="166" t="s">
        <v>47</v>
      </c>
      <c r="F515" s="167">
        <f t="shared" ref="F515:U516" si="399">F516</f>
        <v>7536.6</v>
      </c>
      <c r="G515" s="167">
        <f t="shared" si="399"/>
        <v>0</v>
      </c>
      <c r="H515" s="167">
        <f t="shared" si="399"/>
        <v>7536.6</v>
      </c>
      <c r="I515" s="167">
        <f t="shared" si="399"/>
        <v>0</v>
      </c>
      <c r="J515" s="167">
        <f t="shared" si="399"/>
        <v>0</v>
      </c>
      <c r="K515" s="167">
        <f t="shared" si="399"/>
        <v>0</v>
      </c>
      <c r="L515" s="167">
        <f t="shared" si="399"/>
        <v>7536.6</v>
      </c>
      <c r="M515" s="167">
        <f t="shared" si="399"/>
        <v>0</v>
      </c>
      <c r="N515" s="167">
        <f t="shared" si="399"/>
        <v>7536.6</v>
      </c>
      <c r="O515" s="167">
        <f t="shared" ref="O515:AV515" si="400">O516+O518</f>
        <v>0</v>
      </c>
      <c r="P515" s="167">
        <f t="shared" si="400"/>
        <v>0</v>
      </c>
      <c r="Q515" s="167">
        <f t="shared" si="400"/>
        <v>7536.6</v>
      </c>
      <c r="R515" s="167">
        <f t="shared" si="400"/>
        <v>0</v>
      </c>
      <c r="S515" s="167">
        <f t="shared" si="400"/>
        <v>7536.6</v>
      </c>
      <c r="T515" s="167">
        <f t="shared" si="400"/>
        <v>-2681.9270000000001</v>
      </c>
      <c r="U515" s="167">
        <f t="shared" si="400"/>
        <v>0</v>
      </c>
      <c r="V515" s="167">
        <f t="shared" si="400"/>
        <v>0</v>
      </c>
      <c r="W515" s="167">
        <f t="shared" si="400"/>
        <v>0</v>
      </c>
      <c r="X515" s="167">
        <f t="shared" si="400"/>
        <v>4854.6730000000007</v>
      </c>
      <c r="Y515" s="167">
        <f t="shared" si="400"/>
        <v>1405.2</v>
      </c>
      <c r="Z515" s="167">
        <f t="shared" si="400"/>
        <v>0</v>
      </c>
      <c r="AA515" s="167">
        <f t="shared" si="400"/>
        <v>1405.2</v>
      </c>
      <c r="AB515" s="167">
        <f t="shared" si="400"/>
        <v>0</v>
      </c>
      <c r="AC515" s="167">
        <f t="shared" si="400"/>
        <v>1405.2</v>
      </c>
      <c r="AD515" s="167">
        <f t="shared" si="400"/>
        <v>0</v>
      </c>
      <c r="AE515" s="167">
        <f t="shared" si="400"/>
        <v>1405.2</v>
      </c>
      <c r="AF515" s="167">
        <f t="shared" si="400"/>
        <v>0</v>
      </c>
      <c r="AG515" s="167">
        <f t="shared" si="400"/>
        <v>1405.2</v>
      </c>
      <c r="AH515" s="167">
        <f t="shared" si="400"/>
        <v>0</v>
      </c>
      <c r="AI515" s="167">
        <f t="shared" si="400"/>
        <v>1405.2</v>
      </c>
      <c r="AJ515" s="167">
        <f t="shared" si="400"/>
        <v>0</v>
      </c>
      <c r="AK515" s="167">
        <f t="shared" si="400"/>
        <v>1405.2</v>
      </c>
      <c r="AL515" s="167">
        <f t="shared" si="400"/>
        <v>0</v>
      </c>
      <c r="AM515" s="167">
        <f t="shared" si="400"/>
        <v>0</v>
      </c>
      <c r="AN515" s="167">
        <f t="shared" si="400"/>
        <v>0</v>
      </c>
      <c r="AO515" s="167">
        <f t="shared" si="400"/>
        <v>0</v>
      </c>
      <c r="AP515" s="167">
        <f t="shared" si="400"/>
        <v>0</v>
      </c>
      <c r="AQ515" s="167">
        <f t="shared" si="400"/>
        <v>4871.6000000000004</v>
      </c>
      <c r="AR515" s="167">
        <f t="shared" si="400"/>
        <v>4871.6000000000004</v>
      </c>
      <c r="AS515" s="167">
        <f t="shared" si="400"/>
        <v>0</v>
      </c>
      <c r="AT515" s="167">
        <f t="shared" si="400"/>
        <v>4871.6000000000004</v>
      </c>
      <c r="AU515" s="167">
        <f t="shared" si="400"/>
        <v>0</v>
      </c>
      <c r="AV515" s="167">
        <f t="shared" si="400"/>
        <v>4871.6000000000004</v>
      </c>
      <c r="AW515" s="168"/>
    </row>
    <row r="516" spans="1:49" ht="47.25" customHeight="1" outlineLevel="5" x14ac:dyDescent="0.2">
      <c r="A516" s="165" t="s">
        <v>35</v>
      </c>
      <c r="B516" s="165" t="s">
        <v>308</v>
      </c>
      <c r="C516" s="165" t="s">
        <v>50</v>
      </c>
      <c r="D516" s="165"/>
      <c r="E516" s="166" t="s">
        <v>51</v>
      </c>
      <c r="F516" s="167">
        <f t="shared" si="399"/>
        <v>7536.6</v>
      </c>
      <c r="G516" s="167">
        <f t="shared" si="399"/>
        <v>0</v>
      </c>
      <c r="H516" s="167">
        <f t="shared" si="399"/>
        <v>7536.6</v>
      </c>
      <c r="I516" s="167">
        <f t="shared" si="399"/>
        <v>0</v>
      </c>
      <c r="J516" s="167">
        <f t="shared" si="399"/>
        <v>0</v>
      </c>
      <c r="K516" s="167">
        <f t="shared" si="399"/>
        <v>0</v>
      </c>
      <c r="L516" s="167">
        <f t="shared" si="399"/>
        <v>7536.6</v>
      </c>
      <c r="M516" s="167">
        <f t="shared" si="399"/>
        <v>0</v>
      </c>
      <c r="N516" s="167">
        <f t="shared" si="399"/>
        <v>7536.6</v>
      </c>
      <c r="O516" s="167">
        <f t="shared" si="399"/>
        <v>0</v>
      </c>
      <c r="P516" s="167">
        <f t="shared" si="399"/>
        <v>0</v>
      </c>
      <c r="Q516" s="167">
        <f t="shared" si="399"/>
        <v>7536.6</v>
      </c>
      <c r="R516" s="167">
        <f t="shared" si="399"/>
        <v>0</v>
      </c>
      <c r="S516" s="167">
        <f t="shared" si="399"/>
        <v>7536.6</v>
      </c>
      <c r="T516" s="167">
        <f t="shared" si="399"/>
        <v>-5184.027</v>
      </c>
      <c r="U516" s="167">
        <f t="shared" si="399"/>
        <v>0</v>
      </c>
      <c r="V516" s="167">
        <f t="shared" ref="V516:AM516" si="401">V517</f>
        <v>0</v>
      </c>
      <c r="W516" s="167">
        <f t="shared" si="401"/>
        <v>0</v>
      </c>
      <c r="X516" s="167">
        <f t="shared" si="401"/>
        <v>2352.5730000000003</v>
      </c>
      <c r="Y516" s="167">
        <f t="shared" si="401"/>
        <v>1405.2</v>
      </c>
      <c r="Z516" s="167">
        <f t="shared" si="401"/>
        <v>0</v>
      </c>
      <c r="AA516" s="167">
        <f t="shared" si="401"/>
        <v>1405.2</v>
      </c>
      <c r="AB516" s="167">
        <f t="shared" si="401"/>
        <v>0</v>
      </c>
      <c r="AC516" s="167">
        <f t="shared" si="401"/>
        <v>1405.2</v>
      </c>
      <c r="AD516" s="167">
        <f t="shared" si="401"/>
        <v>0</v>
      </c>
      <c r="AE516" s="167">
        <f t="shared" si="401"/>
        <v>1405.2</v>
      </c>
      <c r="AF516" s="167">
        <f t="shared" si="401"/>
        <v>0</v>
      </c>
      <c r="AG516" s="167">
        <f t="shared" si="401"/>
        <v>1405.2</v>
      </c>
      <c r="AH516" s="167">
        <f t="shared" si="401"/>
        <v>0</v>
      </c>
      <c r="AI516" s="167">
        <f t="shared" si="401"/>
        <v>1405.2</v>
      </c>
      <c r="AJ516" s="167">
        <f t="shared" si="401"/>
        <v>0</v>
      </c>
      <c r="AK516" s="167">
        <f t="shared" si="401"/>
        <v>1405.2</v>
      </c>
      <c r="AL516" s="167">
        <f t="shared" si="401"/>
        <v>0</v>
      </c>
      <c r="AM516" s="167">
        <f t="shared" si="401"/>
        <v>0</v>
      </c>
      <c r="AN516" s="167"/>
      <c r="AO516" s="167">
        <f t="shared" ref="AO516:AV516" si="402">AO517</f>
        <v>0</v>
      </c>
      <c r="AP516" s="167">
        <f t="shared" si="402"/>
        <v>0</v>
      </c>
      <c r="AQ516" s="167">
        <f t="shared" si="402"/>
        <v>0</v>
      </c>
      <c r="AR516" s="167">
        <f t="shared" si="402"/>
        <v>0</v>
      </c>
      <c r="AS516" s="167">
        <f t="shared" si="402"/>
        <v>0</v>
      </c>
      <c r="AT516" s="167">
        <f t="shared" si="402"/>
        <v>0</v>
      </c>
      <c r="AU516" s="167">
        <f t="shared" si="402"/>
        <v>0</v>
      </c>
      <c r="AV516" s="167">
        <f t="shared" si="402"/>
        <v>0</v>
      </c>
      <c r="AW516" s="168"/>
    </row>
    <row r="517" spans="1:49" ht="15.75" customHeight="1" outlineLevel="7" x14ac:dyDescent="0.2">
      <c r="A517" s="170" t="s">
        <v>35</v>
      </c>
      <c r="B517" s="170" t="s">
        <v>308</v>
      </c>
      <c r="C517" s="170" t="s">
        <v>50</v>
      </c>
      <c r="D517" s="170" t="s">
        <v>33</v>
      </c>
      <c r="E517" s="171" t="s">
        <v>34</v>
      </c>
      <c r="F517" s="172">
        <v>7536.6</v>
      </c>
      <c r="G517" s="172"/>
      <c r="H517" s="172">
        <f>SUM(F517:G517)</f>
        <v>7536.6</v>
      </c>
      <c r="I517" s="172"/>
      <c r="J517" s="172"/>
      <c r="K517" s="172"/>
      <c r="L517" s="172">
        <f>SUM(H517:K517)</f>
        <v>7536.6</v>
      </c>
      <c r="M517" s="172"/>
      <c r="N517" s="172">
        <f>SUM(L517:M517)</f>
        <v>7536.6</v>
      </c>
      <c r="O517" s="172"/>
      <c r="P517" s="172"/>
      <c r="Q517" s="172">
        <f>SUM(N517:P517)</f>
        <v>7536.6</v>
      </c>
      <c r="R517" s="172"/>
      <c r="S517" s="172">
        <f>SUM(Q517:R517)</f>
        <v>7536.6</v>
      </c>
      <c r="T517" s="172">
        <v>-5184.027</v>
      </c>
      <c r="U517" s="172"/>
      <c r="V517" s="172"/>
      <c r="W517" s="172"/>
      <c r="X517" s="172">
        <f>SUM(S517:W517)</f>
        <v>2352.5730000000003</v>
      </c>
      <c r="Y517" s="172">
        <v>1405.2</v>
      </c>
      <c r="Z517" s="172"/>
      <c r="AA517" s="172">
        <f>SUM(Y517:Z517)</f>
        <v>1405.2</v>
      </c>
      <c r="AB517" s="172"/>
      <c r="AC517" s="172">
        <f>SUM(AA517:AB517)</f>
        <v>1405.2</v>
      </c>
      <c r="AD517" s="172"/>
      <c r="AE517" s="172">
        <f>SUM(AC517:AD517)</f>
        <v>1405.2</v>
      </c>
      <c r="AF517" s="172"/>
      <c r="AG517" s="172">
        <f>SUM(AE517:AF517)</f>
        <v>1405.2</v>
      </c>
      <c r="AH517" s="172"/>
      <c r="AI517" s="172">
        <f>SUM(AG517:AH517)</f>
        <v>1405.2</v>
      </c>
      <c r="AJ517" s="172"/>
      <c r="AK517" s="172">
        <f>SUM(AI517:AJ517)</f>
        <v>1405.2</v>
      </c>
      <c r="AL517" s="172"/>
      <c r="AM517" s="172"/>
      <c r="AN517" s="172"/>
      <c r="AO517" s="172"/>
      <c r="AP517" s="172">
        <f>SUM(AN517:AO517)</f>
        <v>0</v>
      </c>
      <c r="AQ517" s="172"/>
      <c r="AR517" s="172">
        <f>SUM(AP517:AQ517)</f>
        <v>0</v>
      </c>
      <c r="AS517" s="172"/>
      <c r="AT517" s="172">
        <f>SUM(AR517:AS517)</f>
        <v>0</v>
      </c>
      <c r="AU517" s="172"/>
      <c r="AV517" s="172">
        <f>SUM(AT517:AU517)</f>
        <v>0</v>
      </c>
      <c r="AW517" s="168"/>
    </row>
    <row r="518" spans="1:49" s="164" customFormat="1" ht="57.75" customHeight="1" outlineLevel="7" x14ac:dyDescent="0.2">
      <c r="A518" s="165" t="s">
        <v>35</v>
      </c>
      <c r="B518" s="165" t="s">
        <v>308</v>
      </c>
      <c r="C518" s="32" t="s">
        <v>749</v>
      </c>
      <c r="D518" s="173"/>
      <c r="E518" s="174" t="s">
        <v>748</v>
      </c>
      <c r="F518" s="167"/>
      <c r="G518" s="167"/>
      <c r="H518" s="167"/>
      <c r="I518" s="167"/>
      <c r="J518" s="167"/>
      <c r="K518" s="167"/>
      <c r="L518" s="167"/>
      <c r="M518" s="167"/>
      <c r="N518" s="167"/>
      <c r="O518" s="167">
        <f>O519</f>
        <v>0</v>
      </c>
      <c r="P518" s="167">
        <f>P519</f>
        <v>0</v>
      </c>
      <c r="Q518" s="167"/>
      <c r="R518" s="167">
        <f>R519</f>
        <v>0</v>
      </c>
      <c r="S518" s="167"/>
      <c r="T518" s="167">
        <f>T519</f>
        <v>2502.1</v>
      </c>
      <c r="U518" s="167">
        <f>U519</f>
        <v>0</v>
      </c>
      <c r="V518" s="167">
        <f>V519</f>
        <v>0</v>
      </c>
      <c r="W518" s="167">
        <f>W519</f>
        <v>0</v>
      </c>
      <c r="X518" s="167">
        <f>X519</f>
        <v>2502.1</v>
      </c>
      <c r="Y518" s="167"/>
      <c r="Z518" s="167"/>
      <c r="AA518" s="167"/>
      <c r="AB518" s="167"/>
      <c r="AC518" s="167"/>
      <c r="AD518" s="167"/>
      <c r="AE518" s="167"/>
      <c r="AF518" s="167">
        <f>AF519</f>
        <v>0</v>
      </c>
      <c r="AG518" s="167"/>
      <c r="AH518" s="167">
        <f>AH519</f>
        <v>0</v>
      </c>
      <c r="AI518" s="167">
        <f>AI519</f>
        <v>0</v>
      </c>
      <c r="AJ518" s="167">
        <f>AJ519</f>
        <v>0</v>
      </c>
      <c r="AK518" s="167">
        <f>AK519</f>
        <v>0</v>
      </c>
      <c r="AL518" s="167"/>
      <c r="AM518" s="167"/>
      <c r="AN518" s="167"/>
      <c r="AO518" s="167"/>
      <c r="AP518" s="167"/>
      <c r="AQ518" s="167">
        <f t="shared" ref="AQ518:AV518" si="403">AQ519</f>
        <v>4871.6000000000004</v>
      </c>
      <c r="AR518" s="167">
        <f t="shared" si="403"/>
        <v>4871.6000000000004</v>
      </c>
      <c r="AS518" s="167">
        <f t="shared" si="403"/>
        <v>0</v>
      </c>
      <c r="AT518" s="167">
        <f t="shared" si="403"/>
        <v>4871.6000000000004</v>
      </c>
      <c r="AU518" s="167">
        <f t="shared" si="403"/>
        <v>0</v>
      </c>
      <c r="AV518" s="167">
        <f t="shared" si="403"/>
        <v>4871.6000000000004</v>
      </c>
      <c r="AW518" s="168"/>
    </row>
    <row r="519" spans="1:49" ht="15.75" customHeight="1" outlineLevel="7" x14ac:dyDescent="0.2">
      <c r="A519" s="170" t="s">
        <v>35</v>
      </c>
      <c r="B519" s="170" t="s">
        <v>308</v>
      </c>
      <c r="C519" s="34" t="s">
        <v>749</v>
      </c>
      <c r="D519" s="175" t="s">
        <v>33</v>
      </c>
      <c r="E519" s="176" t="s">
        <v>34</v>
      </c>
      <c r="F519" s="172"/>
      <c r="G519" s="172"/>
      <c r="H519" s="172"/>
      <c r="I519" s="172"/>
      <c r="J519" s="172"/>
      <c r="K519" s="172"/>
      <c r="L519" s="172"/>
      <c r="M519" s="172"/>
      <c r="N519" s="172"/>
      <c r="O519" s="172"/>
      <c r="P519" s="172"/>
      <c r="Q519" s="172"/>
      <c r="R519" s="172"/>
      <c r="S519" s="172"/>
      <c r="T519" s="172">
        <v>2502.1</v>
      </c>
      <c r="U519" s="172"/>
      <c r="V519" s="172"/>
      <c r="W519" s="172"/>
      <c r="X519" s="172">
        <f>SUM(S519:W519)</f>
        <v>2502.1</v>
      </c>
      <c r="Y519" s="172"/>
      <c r="Z519" s="172"/>
      <c r="AA519" s="172"/>
      <c r="AB519" s="172"/>
      <c r="AC519" s="172"/>
      <c r="AD519" s="172"/>
      <c r="AE519" s="172"/>
      <c r="AF519" s="172"/>
      <c r="AG519" s="172"/>
      <c r="AH519" s="172"/>
      <c r="AI519" s="172">
        <f>SUM(AG519:AH519)</f>
        <v>0</v>
      </c>
      <c r="AJ519" s="172"/>
      <c r="AK519" s="172">
        <f>SUM(AI519:AJ519)</f>
        <v>0</v>
      </c>
      <c r="AL519" s="172"/>
      <c r="AM519" s="172"/>
      <c r="AN519" s="172"/>
      <c r="AO519" s="172"/>
      <c r="AP519" s="172"/>
      <c r="AQ519" s="172">
        <v>4871.6000000000004</v>
      </c>
      <c r="AR519" s="172">
        <f>SUM(AP519:AQ519)</f>
        <v>4871.6000000000004</v>
      </c>
      <c r="AS519" s="172"/>
      <c r="AT519" s="172">
        <f>SUM(AR519:AS519)</f>
        <v>4871.6000000000004</v>
      </c>
      <c r="AU519" s="172"/>
      <c r="AV519" s="172">
        <f>SUM(AT519:AU519)</f>
        <v>4871.6000000000004</v>
      </c>
      <c r="AW519" s="168"/>
    </row>
    <row r="520" spans="1:49" ht="15.75" hidden="1" customHeight="1" outlineLevel="4" x14ac:dyDescent="0.2">
      <c r="A520" s="165" t="s">
        <v>35</v>
      </c>
      <c r="B520" s="165" t="s">
        <v>308</v>
      </c>
      <c r="C520" s="165" t="s">
        <v>312</v>
      </c>
      <c r="D520" s="165"/>
      <c r="E520" s="166" t="s">
        <v>252</v>
      </c>
      <c r="F520" s="167">
        <f t="shared" ref="F520:AV520" si="404">F521+F523</f>
        <v>1854.73918</v>
      </c>
      <c r="G520" s="167">
        <f t="shared" si="404"/>
        <v>0</v>
      </c>
      <c r="H520" s="167">
        <f t="shared" si="404"/>
        <v>1854.73918</v>
      </c>
      <c r="I520" s="167">
        <f t="shared" si="404"/>
        <v>0</v>
      </c>
      <c r="J520" s="167">
        <f t="shared" si="404"/>
        <v>0</v>
      </c>
      <c r="K520" s="167">
        <f t="shared" si="404"/>
        <v>0</v>
      </c>
      <c r="L520" s="167">
        <f t="shared" si="404"/>
        <v>1854.73918</v>
      </c>
      <c r="M520" s="167">
        <f t="shared" si="404"/>
        <v>0</v>
      </c>
      <c r="N520" s="167">
        <f t="shared" si="404"/>
        <v>1854.73918</v>
      </c>
      <c r="O520" s="167">
        <f t="shared" si="404"/>
        <v>-1719.9</v>
      </c>
      <c r="P520" s="167">
        <f t="shared" si="404"/>
        <v>0</v>
      </c>
      <c r="Q520" s="167">
        <f t="shared" si="404"/>
        <v>134.83918</v>
      </c>
      <c r="R520" s="167">
        <f t="shared" si="404"/>
        <v>0</v>
      </c>
      <c r="S520" s="167">
        <f t="shared" si="404"/>
        <v>134.83918</v>
      </c>
      <c r="T520" s="167">
        <f t="shared" si="404"/>
        <v>0</v>
      </c>
      <c r="U520" s="167">
        <f t="shared" si="404"/>
        <v>-134.80000000000001</v>
      </c>
      <c r="V520" s="167">
        <f t="shared" si="404"/>
        <v>0</v>
      </c>
      <c r="W520" s="167">
        <f t="shared" si="404"/>
        <v>0</v>
      </c>
      <c r="X520" s="167">
        <f t="shared" si="404"/>
        <v>3.9179999999987558E-2</v>
      </c>
      <c r="Y520" s="167">
        <f t="shared" si="404"/>
        <v>358.32</v>
      </c>
      <c r="Z520" s="167">
        <f t="shared" si="404"/>
        <v>0</v>
      </c>
      <c r="AA520" s="167">
        <f t="shared" si="404"/>
        <v>358.32</v>
      </c>
      <c r="AB520" s="167">
        <f t="shared" si="404"/>
        <v>0</v>
      </c>
      <c r="AC520" s="167">
        <f t="shared" si="404"/>
        <v>358.32</v>
      </c>
      <c r="AD520" s="167">
        <f t="shared" si="404"/>
        <v>0</v>
      </c>
      <c r="AE520" s="167">
        <f t="shared" si="404"/>
        <v>358.32</v>
      </c>
      <c r="AF520" s="167">
        <f t="shared" si="404"/>
        <v>0</v>
      </c>
      <c r="AG520" s="167">
        <f t="shared" si="404"/>
        <v>358.32</v>
      </c>
      <c r="AH520" s="167">
        <f t="shared" si="404"/>
        <v>0</v>
      </c>
      <c r="AI520" s="167">
        <f t="shared" si="404"/>
        <v>358.32</v>
      </c>
      <c r="AJ520" s="167">
        <f t="shared" si="404"/>
        <v>0</v>
      </c>
      <c r="AK520" s="167">
        <f t="shared" si="404"/>
        <v>358.32</v>
      </c>
      <c r="AL520" s="167">
        <f t="shared" si="404"/>
        <v>358.32</v>
      </c>
      <c r="AM520" s="167">
        <f t="shared" si="404"/>
        <v>0</v>
      </c>
      <c r="AN520" s="167">
        <f t="shared" si="404"/>
        <v>358.32</v>
      </c>
      <c r="AO520" s="167">
        <f t="shared" si="404"/>
        <v>0</v>
      </c>
      <c r="AP520" s="167">
        <f t="shared" si="404"/>
        <v>358.32</v>
      </c>
      <c r="AQ520" s="167">
        <f t="shared" si="404"/>
        <v>0</v>
      </c>
      <c r="AR520" s="167">
        <f t="shared" si="404"/>
        <v>358.32</v>
      </c>
      <c r="AS520" s="167">
        <f t="shared" si="404"/>
        <v>0</v>
      </c>
      <c r="AT520" s="167">
        <f t="shared" si="404"/>
        <v>358.32</v>
      </c>
      <c r="AU520" s="167">
        <f t="shared" si="404"/>
        <v>0</v>
      </c>
      <c r="AV520" s="167">
        <f t="shared" si="404"/>
        <v>358.32</v>
      </c>
      <c r="AW520" s="168"/>
    </row>
    <row r="521" spans="1:49" ht="63" hidden="1" customHeight="1" outlineLevel="5" x14ac:dyDescent="0.2">
      <c r="A521" s="165" t="s">
        <v>35</v>
      </c>
      <c r="B521" s="165" t="s">
        <v>308</v>
      </c>
      <c r="C521" s="165" t="s">
        <v>313</v>
      </c>
      <c r="D521" s="165"/>
      <c r="E521" s="166" t="s">
        <v>564</v>
      </c>
      <c r="F521" s="167">
        <f t="shared" ref="F521:AV521" si="405">F522</f>
        <v>134.83918</v>
      </c>
      <c r="G521" s="167">
        <f t="shared" si="405"/>
        <v>0</v>
      </c>
      <c r="H521" s="167">
        <f t="shared" si="405"/>
        <v>134.83918</v>
      </c>
      <c r="I521" s="167">
        <f t="shared" si="405"/>
        <v>0</v>
      </c>
      <c r="J521" s="167">
        <f t="shared" si="405"/>
        <v>0</v>
      </c>
      <c r="K521" s="167">
        <f t="shared" si="405"/>
        <v>0</v>
      </c>
      <c r="L521" s="167">
        <f t="shared" si="405"/>
        <v>134.83918</v>
      </c>
      <c r="M521" s="167">
        <f t="shared" si="405"/>
        <v>0</v>
      </c>
      <c r="N521" s="167">
        <f t="shared" si="405"/>
        <v>134.83918</v>
      </c>
      <c r="O521" s="167">
        <f t="shared" si="405"/>
        <v>0</v>
      </c>
      <c r="P521" s="167">
        <f t="shared" si="405"/>
        <v>0</v>
      </c>
      <c r="Q521" s="167">
        <f t="shared" si="405"/>
        <v>134.83918</v>
      </c>
      <c r="R521" s="167">
        <f t="shared" si="405"/>
        <v>0</v>
      </c>
      <c r="S521" s="167">
        <f t="shared" si="405"/>
        <v>134.83918</v>
      </c>
      <c r="T521" s="167">
        <f t="shared" si="405"/>
        <v>0</v>
      </c>
      <c r="U521" s="167">
        <f t="shared" si="405"/>
        <v>-134.80000000000001</v>
      </c>
      <c r="V521" s="167">
        <f t="shared" si="405"/>
        <v>0</v>
      </c>
      <c r="W521" s="167">
        <f t="shared" si="405"/>
        <v>0</v>
      </c>
      <c r="X521" s="167">
        <f t="shared" si="405"/>
        <v>3.9179999999987558E-2</v>
      </c>
      <c r="Y521" s="167">
        <f t="shared" si="405"/>
        <v>358.32</v>
      </c>
      <c r="Z521" s="167">
        <f t="shared" si="405"/>
        <v>0</v>
      </c>
      <c r="AA521" s="167">
        <f t="shared" si="405"/>
        <v>358.32</v>
      </c>
      <c r="AB521" s="167">
        <f t="shared" si="405"/>
        <v>0</v>
      </c>
      <c r="AC521" s="167">
        <f t="shared" si="405"/>
        <v>358.32</v>
      </c>
      <c r="AD521" s="167">
        <f t="shared" si="405"/>
        <v>0</v>
      </c>
      <c r="AE521" s="167">
        <f t="shared" si="405"/>
        <v>358.32</v>
      </c>
      <c r="AF521" s="167">
        <f t="shared" si="405"/>
        <v>0</v>
      </c>
      <c r="AG521" s="167">
        <f t="shared" si="405"/>
        <v>358.32</v>
      </c>
      <c r="AH521" s="167">
        <f t="shared" si="405"/>
        <v>0</v>
      </c>
      <c r="AI521" s="167">
        <f t="shared" si="405"/>
        <v>358.32</v>
      </c>
      <c r="AJ521" s="167">
        <f t="shared" si="405"/>
        <v>0</v>
      </c>
      <c r="AK521" s="167">
        <f t="shared" si="405"/>
        <v>358.32</v>
      </c>
      <c r="AL521" s="167">
        <f t="shared" si="405"/>
        <v>358.32</v>
      </c>
      <c r="AM521" s="167">
        <f t="shared" si="405"/>
        <v>0</v>
      </c>
      <c r="AN521" s="167">
        <f t="shared" si="405"/>
        <v>358.32</v>
      </c>
      <c r="AO521" s="167">
        <f t="shared" si="405"/>
        <v>0</v>
      </c>
      <c r="AP521" s="167">
        <f t="shared" si="405"/>
        <v>358.32</v>
      </c>
      <c r="AQ521" s="167">
        <f t="shared" si="405"/>
        <v>0</v>
      </c>
      <c r="AR521" s="167">
        <f t="shared" si="405"/>
        <v>358.32</v>
      </c>
      <c r="AS521" s="167">
        <f t="shared" si="405"/>
        <v>0</v>
      </c>
      <c r="AT521" s="167">
        <f t="shared" si="405"/>
        <v>358.32</v>
      </c>
      <c r="AU521" s="167">
        <f t="shared" si="405"/>
        <v>0</v>
      </c>
      <c r="AV521" s="167">
        <f t="shared" si="405"/>
        <v>358.32</v>
      </c>
      <c r="AW521" s="168"/>
    </row>
    <row r="522" spans="1:49" ht="15.75" hidden="1" customHeight="1" outlineLevel="7" x14ac:dyDescent="0.2">
      <c r="A522" s="170" t="s">
        <v>35</v>
      </c>
      <c r="B522" s="170" t="s">
        <v>308</v>
      </c>
      <c r="C522" s="170" t="s">
        <v>313</v>
      </c>
      <c r="D522" s="170" t="s">
        <v>33</v>
      </c>
      <c r="E522" s="171" t="s">
        <v>34</v>
      </c>
      <c r="F522" s="182">
        <v>134.83918</v>
      </c>
      <c r="G522" s="172"/>
      <c r="H522" s="172">
        <f>SUM(F522:G522)</f>
        <v>134.83918</v>
      </c>
      <c r="I522" s="172"/>
      <c r="J522" s="172"/>
      <c r="K522" s="172"/>
      <c r="L522" s="172">
        <f>SUM(H522:K522)</f>
        <v>134.83918</v>
      </c>
      <c r="M522" s="172"/>
      <c r="N522" s="172">
        <f>SUM(L522:M522)</f>
        <v>134.83918</v>
      </c>
      <c r="O522" s="172"/>
      <c r="P522" s="172"/>
      <c r="Q522" s="172">
        <f>SUM(N522:P522)</f>
        <v>134.83918</v>
      </c>
      <c r="R522" s="172"/>
      <c r="S522" s="172">
        <f>SUM(Q522:R522)</f>
        <v>134.83918</v>
      </c>
      <c r="T522" s="172"/>
      <c r="U522" s="172">
        <v>-134.80000000000001</v>
      </c>
      <c r="V522" s="172"/>
      <c r="W522" s="172"/>
      <c r="X522" s="172">
        <f>SUM(S522:W522)</f>
        <v>3.9179999999987558E-2</v>
      </c>
      <c r="Y522" s="182">
        <v>358.32</v>
      </c>
      <c r="Z522" s="172"/>
      <c r="AA522" s="172">
        <f>SUM(Y522:Z522)</f>
        <v>358.32</v>
      </c>
      <c r="AB522" s="172"/>
      <c r="AC522" s="172">
        <f>SUM(AA522:AB522)</f>
        <v>358.32</v>
      </c>
      <c r="AD522" s="172"/>
      <c r="AE522" s="172">
        <f>SUM(AC522:AD522)</f>
        <v>358.32</v>
      </c>
      <c r="AF522" s="172"/>
      <c r="AG522" s="172">
        <f>SUM(AE522:AF522)</f>
        <v>358.32</v>
      </c>
      <c r="AH522" s="172"/>
      <c r="AI522" s="172">
        <f>SUM(AG522:AH522)</f>
        <v>358.32</v>
      </c>
      <c r="AJ522" s="172"/>
      <c r="AK522" s="172">
        <f>SUM(AI522:AJ522)</f>
        <v>358.32</v>
      </c>
      <c r="AL522" s="182">
        <v>358.32</v>
      </c>
      <c r="AM522" s="172"/>
      <c r="AN522" s="172">
        <f>SUM(AL522:AM522)</f>
        <v>358.32</v>
      </c>
      <c r="AO522" s="172"/>
      <c r="AP522" s="172">
        <f>SUM(AN522:AO522)</f>
        <v>358.32</v>
      </c>
      <c r="AQ522" s="172"/>
      <c r="AR522" s="172">
        <f>SUM(AP522:AQ522)</f>
        <v>358.32</v>
      </c>
      <c r="AS522" s="172"/>
      <c r="AT522" s="172">
        <f>SUM(AR522:AS522)</f>
        <v>358.32</v>
      </c>
      <c r="AU522" s="172"/>
      <c r="AV522" s="172">
        <f>SUM(AT522:AU522)</f>
        <v>358.32</v>
      </c>
      <c r="AW522" s="168"/>
    </row>
    <row r="523" spans="1:49" ht="63" hidden="1" customHeight="1" outlineLevel="5" x14ac:dyDescent="0.2">
      <c r="A523" s="165" t="s">
        <v>35</v>
      </c>
      <c r="B523" s="165" t="s">
        <v>308</v>
      </c>
      <c r="C523" s="165" t="s">
        <v>313</v>
      </c>
      <c r="D523" s="165"/>
      <c r="E523" s="166" t="s">
        <v>577</v>
      </c>
      <c r="F523" s="167">
        <f t="shared" ref="F523:Z523" si="406">F524</f>
        <v>1719.9</v>
      </c>
      <c r="G523" s="167">
        <f t="shared" si="406"/>
        <v>0</v>
      </c>
      <c r="H523" s="167">
        <f t="shared" si="406"/>
        <v>1719.9</v>
      </c>
      <c r="I523" s="167">
        <f t="shared" si="406"/>
        <v>0</v>
      </c>
      <c r="J523" s="167">
        <f t="shared" si="406"/>
        <v>0</v>
      </c>
      <c r="K523" s="167">
        <f t="shared" si="406"/>
        <v>0</v>
      </c>
      <c r="L523" s="167">
        <f t="shared" si="406"/>
        <v>1719.9</v>
      </c>
      <c r="M523" s="167">
        <f t="shared" si="406"/>
        <v>0</v>
      </c>
      <c r="N523" s="167">
        <f t="shared" si="406"/>
        <v>1719.9</v>
      </c>
      <c r="O523" s="167">
        <f t="shared" si="406"/>
        <v>-1719.9</v>
      </c>
      <c r="P523" s="167">
        <f t="shared" si="406"/>
        <v>0</v>
      </c>
      <c r="Q523" s="167">
        <f t="shared" si="406"/>
        <v>0</v>
      </c>
      <c r="R523" s="167">
        <f t="shared" si="406"/>
        <v>0</v>
      </c>
      <c r="S523" s="167">
        <f t="shared" si="406"/>
        <v>0</v>
      </c>
      <c r="T523" s="167">
        <f t="shared" si="406"/>
        <v>0</v>
      </c>
      <c r="U523" s="167">
        <f t="shared" si="406"/>
        <v>0</v>
      </c>
      <c r="V523" s="167">
        <f t="shared" si="406"/>
        <v>0</v>
      </c>
      <c r="W523" s="167">
        <f t="shared" si="406"/>
        <v>0</v>
      </c>
      <c r="X523" s="167">
        <f t="shared" si="406"/>
        <v>0</v>
      </c>
      <c r="Y523" s="167">
        <f t="shared" si="406"/>
        <v>0</v>
      </c>
      <c r="Z523" s="167">
        <f t="shared" si="406"/>
        <v>0</v>
      </c>
      <c r="AA523" s="167"/>
      <c r="AB523" s="167">
        <f t="shared" ref="AB523:AM523" si="407">AB524</f>
        <v>0</v>
      </c>
      <c r="AC523" s="167">
        <f t="shared" si="407"/>
        <v>0</v>
      </c>
      <c r="AD523" s="167">
        <f t="shared" si="407"/>
        <v>0</v>
      </c>
      <c r="AE523" s="167">
        <f t="shared" si="407"/>
        <v>0</v>
      </c>
      <c r="AF523" s="167">
        <f t="shared" si="407"/>
        <v>0</v>
      </c>
      <c r="AG523" s="167">
        <f t="shared" si="407"/>
        <v>0</v>
      </c>
      <c r="AH523" s="167">
        <f t="shared" si="407"/>
        <v>0</v>
      </c>
      <c r="AI523" s="167">
        <f t="shared" si="407"/>
        <v>0</v>
      </c>
      <c r="AJ523" s="167">
        <f t="shared" si="407"/>
        <v>0</v>
      </c>
      <c r="AK523" s="167">
        <f t="shared" si="407"/>
        <v>0</v>
      </c>
      <c r="AL523" s="167">
        <f t="shared" si="407"/>
        <v>0</v>
      </c>
      <c r="AM523" s="167">
        <f t="shared" si="407"/>
        <v>0</v>
      </c>
      <c r="AN523" s="167"/>
      <c r="AO523" s="167">
        <f t="shared" ref="AO523:AV523" si="408">AO524</f>
        <v>0</v>
      </c>
      <c r="AP523" s="167">
        <f t="shared" si="408"/>
        <v>0</v>
      </c>
      <c r="AQ523" s="167">
        <f t="shared" si="408"/>
        <v>0</v>
      </c>
      <c r="AR523" s="167">
        <f t="shared" si="408"/>
        <v>0</v>
      </c>
      <c r="AS523" s="167">
        <f t="shared" si="408"/>
        <v>0</v>
      </c>
      <c r="AT523" s="167">
        <f t="shared" si="408"/>
        <v>0</v>
      </c>
      <c r="AU523" s="167">
        <f t="shared" si="408"/>
        <v>0</v>
      </c>
      <c r="AV523" s="167">
        <f t="shared" si="408"/>
        <v>0</v>
      </c>
      <c r="AW523" s="168"/>
    </row>
    <row r="524" spans="1:49" ht="15.75" hidden="1" customHeight="1" outlineLevel="7" x14ac:dyDescent="0.2">
      <c r="A524" s="170" t="s">
        <v>35</v>
      </c>
      <c r="B524" s="170" t="s">
        <v>308</v>
      </c>
      <c r="C524" s="170" t="s">
        <v>313</v>
      </c>
      <c r="D524" s="170" t="s">
        <v>33</v>
      </c>
      <c r="E524" s="171" t="s">
        <v>34</v>
      </c>
      <c r="F524" s="172">
        <v>1719.9</v>
      </c>
      <c r="G524" s="172"/>
      <c r="H524" s="172">
        <f>SUM(F524:G524)</f>
        <v>1719.9</v>
      </c>
      <c r="I524" s="172"/>
      <c r="J524" s="172"/>
      <c r="K524" s="172"/>
      <c r="L524" s="172">
        <f>SUM(H524:K524)</f>
        <v>1719.9</v>
      </c>
      <c r="M524" s="172"/>
      <c r="N524" s="172">
        <f>SUM(L524:M524)</f>
        <v>1719.9</v>
      </c>
      <c r="O524" s="172">
        <v>-1719.9</v>
      </c>
      <c r="P524" s="172"/>
      <c r="Q524" s="172">
        <f>SUM(N524:P524)</f>
        <v>0</v>
      </c>
      <c r="R524" s="172"/>
      <c r="S524" s="172">
        <f>SUM(Q524:R524)</f>
        <v>0</v>
      </c>
      <c r="T524" s="172"/>
      <c r="U524" s="172"/>
      <c r="V524" s="172"/>
      <c r="W524" s="172"/>
      <c r="X524" s="172">
        <f>SUM(S524:W524)</f>
        <v>0</v>
      </c>
      <c r="Y524" s="172"/>
      <c r="Z524" s="172"/>
      <c r="AA524" s="172"/>
      <c r="AB524" s="172"/>
      <c r="AC524" s="172">
        <f>SUM(AA524:AB524)</f>
        <v>0</v>
      </c>
      <c r="AD524" s="172"/>
      <c r="AE524" s="172">
        <f>SUM(AC524:AD524)</f>
        <v>0</v>
      </c>
      <c r="AF524" s="172"/>
      <c r="AG524" s="172">
        <f>SUM(AE524:AF524)</f>
        <v>0</v>
      </c>
      <c r="AH524" s="172"/>
      <c r="AI524" s="172">
        <f>SUM(AG524:AH524)</f>
        <v>0</v>
      </c>
      <c r="AJ524" s="172"/>
      <c r="AK524" s="172">
        <f>SUM(AI524:AJ524)</f>
        <v>0</v>
      </c>
      <c r="AL524" s="172"/>
      <c r="AM524" s="172"/>
      <c r="AN524" s="172"/>
      <c r="AO524" s="172"/>
      <c r="AP524" s="172">
        <f>SUM(AN524:AO524)</f>
        <v>0</v>
      </c>
      <c r="AQ524" s="172"/>
      <c r="AR524" s="172">
        <f>SUM(AP524:AQ524)</f>
        <v>0</v>
      </c>
      <c r="AS524" s="172"/>
      <c r="AT524" s="172">
        <f>SUM(AR524:AS524)</f>
        <v>0</v>
      </c>
      <c r="AU524" s="172"/>
      <c r="AV524" s="172">
        <f>SUM(AT524:AU524)</f>
        <v>0</v>
      </c>
      <c r="AW524" s="168"/>
    </row>
    <row r="525" spans="1:49" ht="15.75" hidden="1" outlineLevel="1" x14ac:dyDescent="0.2">
      <c r="A525" s="165" t="s">
        <v>35</v>
      </c>
      <c r="B525" s="165" t="s">
        <v>314</v>
      </c>
      <c r="C525" s="165"/>
      <c r="D525" s="165"/>
      <c r="E525" s="166" t="s">
        <v>315</v>
      </c>
      <c r="F525" s="167">
        <f t="shared" ref="F525:U527" si="409">F526</f>
        <v>15310.7</v>
      </c>
      <c r="G525" s="167">
        <f t="shared" si="409"/>
        <v>0</v>
      </c>
      <c r="H525" s="167">
        <f t="shared" si="409"/>
        <v>15310.7</v>
      </c>
      <c r="I525" s="167">
        <f t="shared" si="409"/>
        <v>0</v>
      </c>
      <c r="J525" s="167">
        <f t="shared" si="409"/>
        <v>0</v>
      </c>
      <c r="K525" s="167">
        <f t="shared" si="409"/>
        <v>0</v>
      </c>
      <c r="L525" s="167">
        <f t="shared" si="409"/>
        <v>15310.7</v>
      </c>
      <c r="M525" s="167">
        <f t="shared" si="409"/>
        <v>0</v>
      </c>
      <c r="N525" s="167">
        <f t="shared" si="409"/>
        <v>15310.7</v>
      </c>
      <c r="O525" s="167">
        <f t="shared" si="409"/>
        <v>7695.9</v>
      </c>
      <c r="P525" s="167">
        <f t="shared" si="409"/>
        <v>0</v>
      </c>
      <c r="Q525" s="167">
        <f t="shared" si="409"/>
        <v>23006.6</v>
      </c>
      <c r="R525" s="167">
        <f t="shared" si="409"/>
        <v>0</v>
      </c>
      <c r="S525" s="167">
        <f t="shared" si="409"/>
        <v>23006.6</v>
      </c>
      <c r="T525" s="167">
        <f t="shared" si="409"/>
        <v>0</v>
      </c>
      <c r="U525" s="167">
        <f t="shared" si="409"/>
        <v>0</v>
      </c>
      <c r="V525" s="167">
        <f t="shared" ref="V525:AK527" si="410">V526</f>
        <v>0</v>
      </c>
      <c r="W525" s="167">
        <f t="shared" si="410"/>
        <v>0</v>
      </c>
      <c r="X525" s="167">
        <f t="shared" si="410"/>
        <v>23006.6</v>
      </c>
      <c r="Y525" s="167">
        <f t="shared" si="410"/>
        <v>15310.7</v>
      </c>
      <c r="Z525" s="167">
        <f t="shared" si="410"/>
        <v>0</v>
      </c>
      <c r="AA525" s="167">
        <f t="shared" si="410"/>
        <v>15310.7</v>
      </c>
      <c r="AB525" s="167">
        <f t="shared" si="410"/>
        <v>0</v>
      </c>
      <c r="AC525" s="167">
        <f t="shared" si="410"/>
        <v>15310.7</v>
      </c>
      <c r="AD525" s="167">
        <f t="shared" si="410"/>
        <v>0</v>
      </c>
      <c r="AE525" s="167">
        <f t="shared" si="410"/>
        <v>15310.7</v>
      </c>
      <c r="AF525" s="167">
        <f t="shared" si="410"/>
        <v>0</v>
      </c>
      <c r="AG525" s="167">
        <f t="shared" si="410"/>
        <v>15310.7</v>
      </c>
      <c r="AH525" s="167">
        <f t="shared" si="410"/>
        <v>0</v>
      </c>
      <c r="AI525" s="167">
        <f t="shared" si="410"/>
        <v>15310.7</v>
      </c>
      <c r="AJ525" s="167">
        <f t="shared" si="410"/>
        <v>0</v>
      </c>
      <c r="AK525" s="167">
        <f t="shared" si="410"/>
        <v>15310.7</v>
      </c>
      <c r="AL525" s="167">
        <f t="shared" ref="AL525:AV527" si="411">AL526</f>
        <v>15310.6</v>
      </c>
      <c r="AM525" s="167">
        <f t="shared" si="411"/>
        <v>0</v>
      </c>
      <c r="AN525" s="167">
        <f t="shared" si="411"/>
        <v>15310.6</v>
      </c>
      <c r="AO525" s="167">
        <f t="shared" si="411"/>
        <v>0</v>
      </c>
      <c r="AP525" s="167">
        <f t="shared" si="411"/>
        <v>15310.6</v>
      </c>
      <c r="AQ525" s="167">
        <f t="shared" si="411"/>
        <v>0</v>
      </c>
      <c r="AR525" s="167">
        <f t="shared" si="411"/>
        <v>15310.6</v>
      </c>
      <c r="AS525" s="167">
        <f t="shared" si="411"/>
        <v>0</v>
      </c>
      <c r="AT525" s="167">
        <f t="shared" si="411"/>
        <v>15310.6</v>
      </c>
      <c r="AU525" s="167">
        <f t="shared" si="411"/>
        <v>0</v>
      </c>
      <c r="AV525" s="167">
        <f t="shared" si="411"/>
        <v>15310.6</v>
      </c>
      <c r="AW525" s="168"/>
    </row>
    <row r="526" spans="1:49" ht="31.5" hidden="1" outlineLevel="2" x14ac:dyDescent="0.2">
      <c r="A526" s="165" t="s">
        <v>35</v>
      </c>
      <c r="B526" s="165" t="s">
        <v>314</v>
      </c>
      <c r="C526" s="165" t="s">
        <v>42</v>
      </c>
      <c r="D526" s="165"/>
      <c r="E526" s="166" t="s">
        <v>43</v>
      </c>
      <c r="F526" s="167">
        <f t="shared" si="409"/>
        <v>15310.7</v>
      </c>
      <c r="G526" s="167">
        <f t="shared" si="409"/>
        <v>0</v>
      </c>
      <c r="H526" s="167">
        <f t="shared" si="409"/>
        <v>15310.7</v>
      </c>
      <c r="I526" s="167">
        <f t="shared" si="409"/>
        <v>0</v>
      </c>
      <c r="J526" s="167">
        <f t="shared" si="409"/>
        <v>0</v>
      </c>
      <c r="K526" s="167">
        <f t="shared" si="409"/>
        <v>0</v>
      </c>
      <c r="L526" s="167">
        <f t="shared" si="409"/>
        <v>15310.7</v>
      </c>
      <c r="M526" s="167">
        <f t="shared" si="409"/>
        <v>0</v>
      </c>
      <c r="N526" s="167">
        <f t="shared" si="409"/>
        <v>15310.7</v>
      </c>
      <c r="O526" s="167">
        <f t="shared" si="409"/>
        <v>7695.9</v>
      </c>
      <c r="P526" s="167">
        <f t="shared" si="409"/>
        <v>0</v>
      </c>
      <c r="Q526" s="167">
        <f t="shared" si="409"/>
        <v>23006.6</v>
      </c>
      <c r="R526" s="167">
        <f t="shared" si="409"/>
        <v>0</v>
      </c>
      <c r="S526" s="167">
        <f t="shared" si="409"/>
        <v>23006.6</v>
      </c>
      <c r="T526" s="167">
        <f t="shared" si="409"/>
        <v>0</v>
      </c>
      <c r="U526" s="167">
        <f t="shared" si="409"/>
        <v>0</v>
      </c>
      <c r="V526" s="167">
        <f t="shared" si="410"/>
        <v>0</v>
      </c>
      <c r="W526" s="167">
        <f t="shared" si="410"/>
        <v>0</v>
      </c>
      <c r="X526" s="167">
        <f t="shared" si="410"/>
        <v>23006.6</v>
      </c>
      <c r="Y526" s="167">
        <f t="shared" si="410"/>
        <v>15310.7</v>
      </c>
      <c r="Z526" s="167">
        <f t="shared" si="410"/>
        <v>0</v>
      </c>
      <c r="AA526" s="167">
        <f t="shared" si="410"/>
        <v>15310.7</v>
      </c>
      <c r="AB526" s="167">
        <f t="shared" si="410"/>
        <v>0</v>
      </c>
      <c r="AC526" s="167">
        <f t="shared" si="410"/>
        <v>15310.7</v>
      </c>
      <c r="AD526" s="167">
        <f t="shared" si="410"/>
        <v>0</v>
      </c>
      <c r="AE526" s="167">
        <f t="shared" si="410"/>
        <v>15310.7</v>
      </c>
      <c r="AF526" s="167">
        <f t="shared" si="410"/>
        <v>0</v>
      </c>
      <c r="AG526" s="167">
        <f t="shared" si="410"/>
        <v>15310.7</v>
      </c>
      <c r="AH526" s="167">
        <f t="shared" si="410"/>
        <v>0</v>
      </c>
      <c r="AI526" s="167">
        <f t="shared" si="410"/>
        <v>15310.7</v>
      </c>
      <c r="AJ526" s="167">
        <f t="shared" si="410"/>
        <v>0</v>
      </c>
      <c r="AK526" s="167">
        <f t="shared" si="410"/>
        <v>15310.7</v>
      </c>
      <c r="AL526" s="167">
        <f t="shared" si="411"/>
        <v>15310.6</v>
      </c>
      <c r="AM526" s="167">
        <f t="shared" si="411"/>
        <v>0</v>
      </c>
      <c r="AN526" s="167">
        <f t="shared" si="411"/>
        <v>15310.6</v>
      </c>
      <c r="AO526" s="167">
        <f t="shared" si="411"/>
        <v>0</v>
      </c>
      <c r="AP526" s="167">
        <f t="shared" si="411"/>
        <v>15310.6</v>
      </c>
      <c r="AQ526" s="167">
        <f t="shared" si="411"/>
        <v>0</v>
      </c>
      <c r="AR526" s="167">
        <f t="shared" si="411"/>
        <v>15310.6</v>
      </c>
      <c r="AS526" s="167">
        <f t="shared" si="411"/>
        <v>0</v>
      </c>
      <c r="AT526" s="167">
        <f t="shared" si="411"/>
        <v>15310.6</v>
      </c>
      <c r="AU526" s="167">
        <f t="shared" si="411"/>
        <v>0</v>
      </c>
      <c r="AV526" s="167">
        <f t="shared" si="411"/>
        <v>15310.6</v>
      </c>
      <c r="AW526" s="168"/>
    </row>
    <row r="527" spans="1:49" ht="47.25" hidden="1" outlineLevel="3" x14ac:dyDescent="0.2">
      <c r="A527" s="165" t="s">
        <v>35</v>
      </c>
      <c r="B527" s="165" t="s">
        <v>314</v>
      </c>
      <c r="C527" s="165" t="s">
        <v>44</v>
      </c>
      <c r="D527" s="165"/>
      <c r="E527" s="166" t="s">
        <v>45</v>
      </c>
      <c r="F527" s="167">
        <f t="shared" si="409"/>
        <v>15310.7</v>
      </c>
      <c r="G527" s="167">
        <f t="shared" si="409"/>
        <v>0</v>
      </c>
      <c r="H527" s="167">
        <f t="shared" si="409"/>
        <v>15310.7</v>
      </c>
      <c r="I527" s="167">
        <f t="shared" si="409"/>
        <v>0</v>
      </c>
      <c r="J527" s="167">
        <f t="shared" si="409"/>
        <v>0</v>
      </c>
      <c r="K527" s="167">
        <f t="shared" si="409"/>
        <v>0</v>
      </c>
      <c r="L527" s="167">
        <f t="shared" si="409"/>
        <v>15310.7</v>
      </c>
      <c r="M527" s="167">
        <f t="shared" si="409"/>
        <v>0</v>
      </c>
      <c r="N527" s="167">
        <f t="shared" si="409"/>
        <v>15310.7</v>
      </c>
      <c r="O527" s="167">
        <f t="shared" si="409"/>
        <v>7695.9</v>
      </c>
      <c r="P527" s="167">
        <f t="shared" si="409"/>
        <v>0</v>
      </c>
      <c r="Q527" s="167">
        <f t="shared" si="409"/>
        <v>23006.6</v>
      </c>
      <c r="R527" s="167">
        <f t="shared" si="409"/>
        <v>0</v>
      </c>
      <c r="S527" s="167">
        <f t="shared" si="409"/>
        <v>23006.6</v>
      </c>
      <c r="T527" s="167">
        <f t="shared" si="409"/>
        <v>0</v>
      </c>
      <c r="U527" s="167">
        <f t="shared" si="409"/>
        <v>0</v>
      </c>
      <c r="V527" s="167">
        <f t="shared" si="410"/>
        <v>0</v>
      </c>
      <c r="W527" s="167">
        <f t="shared" si="410"/>
        <v>0</v>
      </c>
      <c r="X527" s="167">
        <f t="shared" si="410"/>
        <v>23006.6</v>
      </c>
      <c r="Y527" s="167">
        <f t="shared" si="410"/>
        <v>15310.7</v>
      </c>
      <c r="Z527" s="167">
        <f t="shared" si="410"/>
        <v>0</v>
      </c>
      <c r="AA527" s="167">
        <f t="shared" si="410"/>
        <v>15310.7</v>
      </c>
      <c r="AB527" s="167">
        <f t="shared" si="410"/>
        <v>0</v>
      </c>
      <c r="AC527" s="167">
        <f t="shared" si="410"/>
        <v>15310.7</v>
      </c>
      <c r="AD527" s="167">
        <f t="shared" si="410"/>
        <v>0</v>
      </c>
      <c r="AE527" s="167">
        <f t="shared" si="410"/>
        <v>15310.7</v>
      </c>
      <c r="AF527" s="167">
        <f t="shared" si="410"/>
        <v>0</v>
      </c>
      <c r="AG527" s="167">
        <f t="shared" si="410"/>
        <v>15310.7</v>
      </c>
      <c r="AH527" s="167">
        <f t="shared" si="410"/>
        <v>0</v>
      </c>
      <c r="AI527" s="167">
        <f t="shared" si="410"/>
        <v>15310.7</v>
      </c>
      <c r="AJ527" s="167">
        <f t="shared" si="410"/>
        <v>0</v>
      </c>
      <c r="AK527" s="167">
        <f t="shared" si="410"/>
        <v>15310.7</v>
      </c>
      <c r="AL527" s="167">
        <f t="shared" si="411"/>
        <v>15310.6</v>
      </c>
      <c r="AM527" s="167">
        <f t="shared" si="411"/>
        <v>0</v>
      </c>
      <c r="AN527" s="167">
        <f t="shared" si="411"/>
        <v>15310.6</v>
      </c>
      <c r="AO527" s="167">
        <f t="shared" si="411"/>
        <v>0</v>
      </c>
      <c r="AP527" s="167">
        <f t="shared" si="411"/>
        <v>15310.6</v>
      </c>
      <c r="AQ527" s="167">
        <f t="shared" si="411"/>
        <v>0</v>
      </c>
      <c r="AR527" s="167">
        <f t="shared" si="411"/>
        <v>15310.6</v>
      </c>
      <c r="AS527" s="167">
        <f t="shared" si="411"/>
        <v>0</v>
      </c>
      <c r="AT527" s="167">
        <f t="shared" si="411"/>
        <v>15310.6</v>
      </c>
      <c r="AU527" s="167">
        <f t="shared" si="411"/>
        <v>0</v>
      </c>
      <c r="AV527" s="167">
        <f t="shared" si="411"/>
        <v>15310.6</v>
      </c>
      <c r="AW527" s="168"/>
    </row>
    <row r="528" spans="1:49" ht="31.5" hidden="1" outlineLevel="4" x14ac:dyDescent="0.2">
      <c r="A528" s="165" t="s">
        <v>35</v>
      </c>
      <c r="B528" s="165" t="s">
        <v>314</v>
      </c>
      <c r="C528" s="165" t="s">
        <v>46</v>
      </c>
      <c r="D528" s="165"/>
      <c r="E528" s="166" t="s">
        <v>47</v>
      </c>
      <c r="F528" s="167">
        <f t="shared" ref="F528:AV528" si="412">F529+F531</f>
        <v>15310.7</v>
      </c>
      <c r="G528" s="167">
        <f t="shared" si="412"/>
        <v>0</v>
      </c>
      <c r="H528" s="167">
        <f t="shared" si="412"/>
        <v>15310.7</v>
      </c>
      <c r="I528" s="167">
        <f t="shared" si="412"/>
        <v>0</v>
      </c>
      <c r="J528" s="167">
        <f t="shared" si="412"/>
        <v>0</v>
      </c>
      <c r="K528" s="167">
        <f t="shared" si="412"/>
        <v>0</v>
      </c>
      <c r="L528" s="167">
        <f t="shared" si="412"/>
        <v>15310.7</v>
      </c>
      <c r="M528" s="167">
        <f t="shared" si="412"/>
        <v>0</v>
      </c>
      <c r="N528" s="167">
        <f t="shared" si="412"/>
        <v>15310.7</v>
      </c>
      <c r="O528" s="167">
        <f t="shared" si="412"/>
        <v>7695.9</v>
      </c>
      <c r="P528" s="167">
        <f t="shared" si="412"/>
        <v>0</v>
      </c>
      <c r="Q528" s="167">
        <f t="shared" si="412"/>
        <v>23006.6</v>
      </c>
      <c r="R528" s="167">
        <f t="shared" si="412"/>
        <v>0</v>
      </c>
      <c r="S528" s="167">
        <f t="shared" si="412"/>
        <v>23006.6</v>
      </c>
      <c r="T528" s="167">
        <f t="shared" si="412"/>
        <v>0</v>
      </c>
      <c r="U528" s="167">
        <f t="shared" si="412"/>
        <v>0</v>
      </c>
      <c r="V528" s="167">
        <f t="shared" si="412"/>
        <v>0</v>
      </c>
      <c r="W528" s="167">
        <f t="shared" si="412"/>
        <v>0</v>
      </c>
      <c r="X528" s="167">
        <f t="shared" si="412"/>
        <v>23006.6</v>
      </c>
      <c r="Y528" s="167">
        <f t="shared" si="412"/>
        <v>15310.7</v>
      </c>
      <c r="Z528" s="167">
        <f t="shared" si="412"/>
        <v>0</v>
      </c>
      <c r="AA528" s="167">
        <f t="shared" si="412"/>
        <v>15310.7</v>
      </c>
      <c r="AB528" s="167">
        <f t="shared" si="412"/>
        <v>0</v>
      </c>
      <c r="AC528" s="167">
        <f t="shared" si="412"/>
        <v>15310.7</v>
      </c>
      <c r="AD528" s="167">
        <f t="shared" si="412"/>
        <v>0</v>
      </c>
      <c r="AE528" s="167">
        <f t="shared" si="412"/>
        <v>15310.7</v>
      </c>
      <c r="AF528" s="167">
        <f t="shared" si="412"/>
        <v>0</v>
      </c>
      <c r="AG528" s="167">
        <f t="shared" si="412"/>
        <v>15310.7</v>
      </c>
      <c r="AH528" s="167">
        <f t="shared" si="412"/>
        <v>0</v>
      </c>
      <c r="AI528" s="167">
        <f t="shared" si="412"/>
        <v>15310.7</v>
      </c>
      <c r="AJ528" s="167">
        <f t="shared" si="412"/>
        <v>0</v>
      </c>
      <c r="AK528" s="167">
        <f t="shared" si="412"/>
        <v>15310.7</v>
      </c>
      <c r="AL528" s="167">
        <f t="shared" si="412"/>
        <v>15310.6</v>
      </c>
      <c r="AM528" s="167">
        <f t="shared" si="412"/>
        <v>0</v>
      </c>
      <c r="AN528" s="167">
        <f t="shared" si="412"/>
        <v>15310.6</v>
      </c>
      <c r="AO528" s="167">
        <f t="shared" si="412"/>
        <v>0</v>
      </c>
      <c r="AP528" s="167">
        <f t="shared" si="412"/>
        <v>15310.6</v>
      </c>
      <c r="AQ528" s="167">
        <f t="shared" si="412"/>
        <v>0</v>
      </c>
      <c r="AR528" s="167">
        <f t="shared" si="412"/>
        <v>15310.6</v>
      </c>
      <c r="AS528" s="167">
        <f t="shared" si="412"/>
        <v>0</v>
      </c>
      <c r="AT528" s="167">
        <f t="shared" si="412"/>
        <v>15310.6</v>
      </c>
      <c r="AU528" s="167">
        <f t="shared" si="412"/>
        <v>0</v>
      </c>
      <c r="AV528" s="167">
        <f t="shared" si="412"/>
        <v>15310.6</v>
      </c>
      <c r="AW528" s="168"/>
    </row>
    <row r="529" spans="1:49" ht="84.75" hidden="1" customHeight="1" outlineLevel="5" x14ac:dyDescent="0.2">
      <c r="A529" s="165" t="s">
        <v>35</v>
      </c>
      <c r="B529" s="165" t="s">
        <v>314</v>
      </c>
      <c r="C529" s="165" t="s">
        <v>316</v>
      </c>
      <c r="D529" s="165"/>
      <c r="E529" s="200" t="s">
        <v>317</v>
      </c>
      <c r="F529" s="167">
        <f t="shared" ref="F529:AV529" si="413">F530</f>
        <v>6124.3</v>
      </c>
      <c r="G529" s="167">
        <f t="shared" si="413"/>
        <v>0</v>
      </c>
      <c r="H529" s="167">
        <f t="shared" si="413"/>
        <v>6124.3</v>
      </c>
      <c r="I529" s="167">
        <f t="shared" si="413"/>
        <v>0</v>
      </c>
      <c r="J529" s="167">
        <f t="shared" si="413"/>
        <v>0</v>
      </c>
      <c r="K529" s="167">
        <f t="shared" si="413"/>
        <v>0</v>
      </c>
      <c r="L529" s="167">
        <f t="shared" si="413"/>
        <v>6124.3</v>
      </c>
      <c r="M529" s="167">
        <f t="shared" si="413"/>
        <v>0</v>
      </c>
      <c r="N529" s="167">
        <f t="shared" si="413"/>
        <v>6124.3</v>
      </c>
      <c r="O529" s="167">
        <f t="shared" si="413"/>
        <v>7695.9</v>
      </c>
      <c r="P529" s="167">
        <f t="shared" si="413"/>
        <v>0</v>
      </c>
      <c r="Q529" s="167">
        <f t="shared" si="413"/>
        <v>13820.2</v>
      </c>
      <c r="R529" s="167">
        <f t="shared" si="413"/>
        <v>0</v>
      </c>
      <c r="S529" s="167">
        <f t="shared" si="413"/>
        <v>13820.2</v>
      </c>
      <c r="T529" s="167">
        <f t="shared" si="413"/>
        <v>0</v>
      </c>
      <c r="U529" s="167">
        <f t="shared" si="413"/>
        <v>0</v>
      </c>
      <c r="V529" s="167">
        <f t="shared" si="413"/>
        <v>0</v>
      </c>
      <c r="W529" s="167">
        <f t="shared" si="413"/>
        <v>0</v>
      </c>
      <c r="X529" s="167">
        <f t="shared" si="413"/>
        <v>13820.2</v>
      </c>
      <c r="Y529" s="167">
        <f t="shared" si="413"/>
        <v>3062.1</v>
      </c>
      <c r="Z529" s="167">
        <f t="shared" si="413"/>
        <v>0</v>
      </c>
      <c r="AA529" s="167">
        <f t="shared" si="413"/>
        <v>3062.1</v>
      </c>
      <c r="AB529" s="167">
        <f t="shared" si="413"/>
        <v>0</v>
      </c>
      <c r="AC529" s="167">
        <f t="shared" si="413"/>
        <v>3062.1</v>
      </c>
      <c r="AD529" s="167">
        <f t="shared" si="413"/>
        <v>0</v>
      </c>
      <c r="AE529" s="167">
        <f t="shared" si="413"/>
        <v>3062.1</v>
      </c>
      <c r="AF529" s="167">
        <f t="shared" si="413"/>
        <v>0</v>
      </c>
      <c r="AG529" s="167">
        <f t="shared" si="413"/>
        <v>3062.1</v>
      </c>
      <c r="AH529" s="167">
        <f t="shared" si="413"/>
        <v>0</v>
      </c>
      <c r="AI529" s="167">
        <f t="shared" si="413"/>
        <v>3062.1</v>
      </c>
      <c r="AJ529" s="167">
        <f t="shared" si="413"/>
        <v>0</v>
      </c>
      <c r="AK529" s="167">
        <f t="shared" si="413"/>
        <v>3062.1</v>
      </c>
      <c r="AL529" s="167">
        <f t="shared" si="413"/>
        <v>3062.1</v>
      </c>
      <c r="AM529" s="167">
        <f t="shared" si="413"/>
        <v>0</v>
      </c>
      <c r="AN529" s="167">
        <f t="shared" si="413"/>
        <v>3062.1</v>
      </c>
      <c r="AO529" s="167">
        <f t="shared" si="413"/>
        <v>0</v>
      </c>
      <c r="AP529" s="167">
        <f t="shared" si="413"/>
        <v>3062.1</v>
      </c>
      <c r="AQ529" s="167">
        <f t="shared" si="413"/>
        <v>0</v>
      </c>
      <c r="AR529" s="167">
        <f t="shared" si="413"/>
        <v>3062.1</v>
      </c>
      <c r="AS529" s="167">
        <f t="shared" si="413"/>
        <v>0</v>
      </c>
      <c r="AT529" s="167">
        <f t="shared" si="413"/>
        <v>3062.1</v>
      </c>
      <c r="AU529" s="167">
        <f t="shared" si="413"/>
        <v>0</v>
      </c>
      <c r="AV529" s="167">
        <f t="shared" si="413"/>
        <v>3062.1</v>
      </c>
      <c r="AW529" s="168"/>
    </row>
    <row r="530" spans="1:49" ht="31.5" hidden="1" outlineLevel="7" x14ac:dyDescent="0.2">
      <c r="A530" s="170" t="s">
        <v>35</v>
      </c>
      <c r="B530" s="170" t="s">
        <v>314</v>
      </c>
      <c r="C530" s="170" t="s">
        <v>316</v>
      </c>
      <c r="D530" s="170" t="s">
        <v>143</v>
      </c>
      <c r="E530" s="171" t="s">
        <v>144</v>
      </c>
      <c r="F530" s="172">
        <v>6124.3</v>
      </c>
      <c r="G530" s="172"/>
      <c r="H530" s="172">
        <f>SUM(F530:G530)</f>
        <v>6124.3</v>
      </c>
      <c r="I530" s="172"/>
      <c r="J530" s="172"/>
      <c r="K530" s="172"/>
      <c r="L530" s="172">
        <f>SUM(H530:K530)</f>
        <v>6124.3</v>
      </c>
      <c r="M530" s="172"/>
      <c r="N530" s="172">
        <f>SUM(L530:M530)</f>
        <v>6124.3</v>
      </c>
      <c r="O530" s="172">
        <v>7695.9</v>
      </c>
      <c r="P530" s="172"/>
      <c r="Q530" s="172">
        <f>SUM(N530:P530)</f>
        <v>13820.2</v>
      </c>
      <c r="R530" s="172"/>
      <c r="S530" s="172">
        <f>SUM(Q530:R530)</f>
        <v>13820.2</v>
      </c>
      <c r="T530" s="172"/>
      <c r="U530" s="172"/>
      <c r="V530" s="172"/>
      <c r="W530" s="172"/>
      <c r="X530" s="172">
        <f>SUM(S530:W530)</f>
        <v>13820.2</v>
      </c>
      <c r="Y530" s="172">
        <v>3062.1</v>
      </c>
      <c r="Z530" s="172"/>
      <c r="AA530" s="172">
        <f>SUM(Y530:Z530)</f>
        <v>3062.1</v>
      </c>
      <c r="AB530" s="172"/>
      <c r="AC530" s="172">
        <f>SUM(AA530:AB530)</f>
        <v>3062.1</v>
      </c>
      <c r="AD530" s="172"/>
      <c r="AE530" s="172">
        <f>SUM(AC530:AD530)</f>
        <v>3062.1</v>
      </c>
      <c r="AF530" s="172"/>
      <c r="AG530" s="172">
        <f>SUM(AE530:AF530)</f>
        <v>3062.1</v>
      </c>
      <c r="AH530" s="172"/>
      <c r="AI530" s="172">
        <f>SUM(AG530:AH530)</f>
        <v>3062.1</v>
      </c>
      <c r="AJ530" s="172"/>
      <c r="AK530" s="172">
        <f>SUM(AI530:AJ530)</f>
        <v>3062.1</v>
      </c>
      <c r="AL530" s="172">
        <v>3062.1</v>
      </c>
      <c r="AM530" s="172"/>
      <c r="AN530" s="172">
        <f>SUM(AL530:AM530)</f>
        <v>3062.1</v>
      </c>
      <c r="AO530" s="172"/>
      <c r="AP530" s="172">
        <f>SUM(AN530:AO530)</f>
        <v>3062.1</v>
      </c>
      <c r="AQ530" s="172"/>
      <c r="AR530" s="172">
        <f>SUM(AP530:AQ530)</f>
        <v>3062.1</v>
      </c>
      <c r="AS530" s="172"/>
      <c r="AT530" s="172">
        <f>SUM(AR530:AS530)</f>
        <v>3062.1</v>
      </c>
      <c r="AU530" s="172"/>
      <c r="AV530" s="172">
        <f>SUM(AT530:AU530)</f>
        <v>3062.1</v>
      </c>
      <c r="AW530" s="168"/>
    </row>
    <row r="531" spans="1:49" ht="47.25" hidden="1" outlineLevel="5" x14ac:dyDescent="0.2">
      <c r="A531" s="165" t="s">
        <v>35</v>
      </c>
      <c r="B531" s="165" t="s">
        <v>314</v>
      </c>
      <c r="C531" s="165" t="s">
        <v>753</v>
      </c>
      <c r="D531" s="165"/>
      <c r="E531" s="200" t="s">
        <v>568</v>
      </c>
      <c r="F531" s="167">
        <f t="shared" ref="F531:AV531" si="414">F532</f>
        <v>9186.4</v>
      </c>
      <c r="G531" s="167">
        <f t="shared" si="414"/>
        <v>0</v>
      </c>
      <c r="H531" s="167">
        <f t="shared" si="414"/>
        <v>9186.4</v>
      </c>
      <c r="I531" s="167">
        <f t="shared" si="414"/>
        <v>0</v>
      </c>
      <c r="J531" s="167">
        <f t="shared" si="414"/>
        <v>0</v>
      </c>
      <c r="K531" s="167">
        <f t="shared" si="414"/>
        <v>0</v>
      </c>
      <c r="L531" s="167">
        <f t="shared" si="414"/>
        <v>9186.4</v>
      </c>
      <c r="M531" s="167">
        <f t="shared" si="414"/>
        <v>0</v>
      </c>
      <c r="N531" s="167">
        <f t="shared" si="414"/>
        <v>9186.4</v>
      </c>
      <c r="O531" s="167">
        <f t="shared" si="414"/>
        <v>0</v>
      </c>
      <c r="P531" s="167">
        <f t="shared" si="414"/>
        <v>0</v>
      </c>
      <c r="Q531" s="167">
        <f t="shared" si="414"/>
        <v>9186.4</v>
      </c>
      <c r="R531" s="167">
        <f t="shared" si="414"/>
        <v>0</v>
      </c>
      <c r="S531" s="167">
        <f t="shared" si="414"/>
        <v>9186.4</v>
      </c>
      <c r="T531" s="167">
        <f t="shared" si="414"/>
        <v>0</v>
      </c>
      <c r="U531" s="167">
        <f t="shared" si="414"/>
        <v>0</v>
      </c>
      <c r="V531" s="167">
        <f t="shared" si="414"/>
        <v>0</v>
      </c>
      <c r="W531" s="167">
        <f t="shared" si="414"/>
        <v>0</v>
      </c>
      <c r="X531" s="167">
        <f t="shared" si="414"/>
        <v>9186.4</v>
      </c>
      <c r="Y531" s="167">
        <f t="shared" si="414"/>
        <v>12248.6</v>
      </c>
      <c r="Z531" s="167">
        <f t="shared" si="414"/>
        <v>0</v>
      </c>
      <c r="AA531" s="167">
        <f t="shared" si="414"/>
        <v>12248.6</v>
      </c>
      <c r="AB531" s="167">
        <f t="shared" si="414"/>
        <v>0</v>
      </c>
      <c r="AC531" s="167">
        <f t="shared" si="414"/>
        <v>12248.6</v>
      </c>
      <c r="AD531" s="167">
        <f t="shared" si="414"/>
        <v>0</v>
      </c>
      <c r="AE531" s="167">
        <f t="shared" si="414"/>
        <v>12248.6</v>
      </c>
      <c r="AF531" s="167">
        <f t="shared" si="414"/>
        <v>0</v>
      </c>
      <c r="AG531" s="167">
        <f t="shared" si="414"/>
        <v>12248.6</v>
      </c>
      <c r="AH531" s="167">
        <f t="shared" si="414"/>
        <v>0</v>
      </c>
      <c r="AI531" s="167">
        <f t="shared" si="414"/>
        <v>12248.6</v>
      </c>
      <c r="AJ531" s="167">
        <f t="shared" si="414"/>
        <v>0</v>
      </c>
      <c r="AK531" s="167">
        <f t="shared" si="414"/>
        <v>12248.6</v>
      </c>
      <c r="AL531" s="167">
        <f t="shared" si="414"/>
        <v>12248.5</v>
      </c>
      <c r="AM531" s="167">
        <f t="shared" si="414"/>
        <v>0</v>
      </c>
      <c r="AN531" s="167">
        <f t="shared" si="414"/>
        <v>12248.5</v>
      </c>
      <c r="AO531" s="167">
        <f t="shared" si="414"/>
        <v>0</v>
      </c>
      <c r="AP531" s="167">
        <f t="shared" si="414"/>
        <v>12248.5</v>
      </c>
      <c r="AQ531" s="167">
        <f t="shared" si="414"/>
        <v>0</v>
      </c>
      <c r="AR531" s="167">
        <f t="shared" si="414"/>
        <v>12248.5</v>
      </c>
      <c r="AS531" s="167">
        <f t="shared" si="414"/>
        <v>0</v>
      </c>
      <c r="AT531" s="167">
        <f t="shared" si="414"/>
        <v>12248.5</v>
      </c>
      <c r="AU531" s="167">
        <f t="shared" si="414"/>
        <v>0</v>
      </c>
      <c r="AV531" s="167">
        <f t="shared" si="414"/>
        <v>12248.5</v>
      </c>
      <c r="AW531" s="168"/>
    </row>
    <row r="532" spans="1:49" ht="31.5" hidden="1" outlineLevel="7" x14ac:dyDescent="0.2">
      <c r="A532" s="170" t="s">
        <v>35</v>
      </c>
      <c r="B532" s="170" t="s">
        <v>314</v>
      </c>
      <c r="C532" s="170" t="s">
        <v>753</v>
      </c>
      <c r="D532" s="170" t="s">
        <v>143</v>
      </c>
      <c r="E532" s="171" t="s">
        <v>144</v>
      </c>
      <c r="F532" s="172">
        <v>9186.4</v>
      </c>
      <c r="G532" s="172"/>
      <c r="H532" s="172">
        <f>SUM(F532:G532)</f>
        <v>9186.4</v>
      </c>
      <c r="I532" s="172"/>
      <c r="J532" s="172"/>
      <c r="K532" s="172"/>
      <c r="L532" s="172">
        <f>SUM(H532:K532)</f>
        <v>9186.4</v>
      </c>
      <c r="M532" s="172"/>
      <c r="N532" s="172">
        <f>SUM(L532:M532)</f>
        <v>9186.4</v>
      </c>
      <c r="O532" s="172"/>
      <c r="P532" s="172"/>
      <c r="Q532" s="172">
        <f>SUM(N532:P532)</f>
        <v>9186.4</v>
      </c>
      <c r="R532" s="172"/>
      <c r="S532" s="172">
        <f>SUM(Q532:R532)</f>
        <v>9186.4</v>
      </c>
      <c r="T532" s="172"/>
      <c r="U532" s="172"/>
      <c r="V532" s="172"/>
      <c r="W532" s="172"/>
      <c r="X532" s="172">
        <f>SUM(S532:W532)</f>
        <v>9186.4</v>
      </c>
      <c r="Y532" s="172">
        <v>12248.6</v>
      </c>
      <c r="Z532" s="172"/>
      <c r="AA532" s="172">
        <f>SUM(Y532:Z532)</f>
        <v>12248.6</v>
      </c>
      <c r="AB532" s="172"/>
      <c r="AC532" s="172">
        <f>SUM(AA532:AB532)</f>
        <v>12248.6</v>
      </c>
      <c r="AD532" s="172"/>
      <c r="AE532" s="172">
        <f>SUM(AC532:AD532)</f>
        <v>12248.6</v>
      </c>
      <c r="AF532" s="172"/>
      <c r="AG532" s="172">
        <f>SUM(AE532:AF532)</f>
        <v>12248.6</v>
      </c>
      <c r="AH532" s="172"/>
      <c r="AI532" s="172">
        <f>SUM(AG532:AH532)</f>
        <v>12248.6</v>
      </c>
      <c r="AJ532" s="172"/>
      <c r="AK532" s="172">
        <f>SUM(AI532:AJ532)</f>
        <v>12248.6</v>
      </c>
      <c r="AL532" s="172">
        <v>12248.5</v>
      </c>
      <c r="AM532" s="172"/>
      <c r="AN532" s="172">
        <f>SUM(AL532:AM532)</f>
        <v>12248.5</v>
      </c>
      <c r="AO532" s="172"/>
      <c r="AP532" s="172">
        <f>SUM(AN532:AO532)</f>
        <v>12248.5</v>
      </c>
      <c r="AQ532" s="172"/>
      <c r="AR532" s="172">
        <f>SUM(AP532:AQ532)</f>
        <v>12248.5</v>
      </c>
      <c r="AS532" s="172"/>
      <c r="AT532" s="172">
        <f>SUM(AR532:AS532)</f>
        <v>12248.5</v>
      </c>
      <c r="AU532" s="172"/>
      <c r="AV532" s="172">
        <f>SUM(AT532:AU532)</f>
        <v>12248.5</v>
      </c>
      <c r="AW532" s="168"/>
    </row>
    <row r="533" spans="1:49" ht="15.75" hidden="1" outlineLevel="1" x14ac:dyDescent="0.2">
      <c r="A533" s="165" t="s">
        <v>35</v>
      </c>
      <c r="B533" s="165" t="s">
        <v>318</v>
      </c>
      <c r="C533" s="165"/>
      <c r="D533" s="165"/>
      <c r="E533" s="166" t="s">
        <v>319</v>
      </c>
      <c r="F533" s="167">
        <f t="shared" ref="F533:AV533" si="415">F534+F543+F554</f>
        <v>6140.7999999999993</v>
      </c>
      <c r="G533" s="167">
        <f t="shared" si="415"/>
        <v>0</v>
      </c>
      <c r="H533" s="167">
        <f t="shared" si="415"/>
        <v>6140.7999999999993</v>
      </c>
      <c r="I533" s="167">
        <f t="shared" si="415"/>
        <v>0</v>
      </c>
      <c r="J533" s="167">
        <f t="shared" si="415"/>
        <v>1000</v>
      </c>
      <c r="K533" s="167">
        <f t="shared" si="415"/>
        <v>0</v>
      </c>
      <c r="L533" s="167">
        <f t="shared" si="415"/>
        <v>7140.7999999999993</v>
      </c>
      <c r="M533" s="167">
        <f t="shared" si="415"/>
        <v>511.87</v>
      </c>
      <c r="N533" s="167">
        <f t="shared" si="415"/>
        <v>7652.67</v>
      </c>
      <c r="O533" s="167">
        <f t="shared" si="415"/>
        <v>0</v>
      </c>
      <c r="P533" s="167">
        <f t="shared" si="415"/>
        <v>0</v>
      </c>
      <c r="Q533" s="167">
        <f t="shared" si="415"/>
        <v>7652.67</v>
      </c>
      <c r="R533" s="167">
        <f t="shared" si="415"/>
        <v>1341.548</v>
      </c>
      <c r="S533" s="167">
        <f t="shared" si="415"/>
        <v>8994.2180000000008</v>
      </c>
      <c r="T533" s="167">
        <f t="shared" si="415"/>
        <v>0</v>
      </c>
      <c r="U533" s="167">
        <f t="shared" si="415"/>
        <v>0</v>
      </c>
      <c r="V533" s="167">
        <f t="shared" si="415"/>
        <v>0</v>
      </c>
      <c r="W533" s="167">
        <f t="shared" si="415"/>
        <v>0</v>
      </c>
      <c r="X533" s="167">
        <f t="shared" si="415"/>
        <v>8994.2180000000008</v>
      </c>
      <c r="Y533" s="167">
        <f t="shared" si="415"/>
        <v>5491.4</v>
      </c>
      <c r="Z533" s="167">
        <f t="shared" si="415"/>
        <v>0</v>
      </c>
      <c r="AA533" s="167">
        <f t="shared" si="415"/>
        <v>5491.4</v>
      </c>
      <c r="AB533" s="167">
        <f t="shared" si="415"/>
        <v>0</v>
      </c>
      <c r="AC533" s="167">
        <f t="shared" si="415"/>
        <v>5491.4</v>
      </c>
      <c r="AD533" s="167">
        <f t="shared" si="415"/>
        <v>0</v>
      </c>
      <c r="AE533" s="167">
        <f t="shared" si="415"/>
        <v>5491.4</v>
      </c>
      <c r="AF533" s="167">
        <f t="shared" si="415"/>
        <v>0</v>
      </c>
      <c r="AG533" s="167">
        <f t="shared" si="415"/>
        <v>5491.4</v>
      </c>
      <c r="AH533" s="167">
        <f t="shared" si="415"/>
        <v>0</v>
      </c>
      <c r="AI533" s="167">
        <f t="shared" si="415"/>
        <v>5491.4</v>
      </c>
      <c r="AJ533" s="167">
        <f t="shared" si="415"/>
        <v>0</v>
      </c>
      <c r="AK533" s="167">
        <f t="shared" si="415"/>
        <v>5491.4</v>
      </c>
      <c r="AL533" s="167">
        <f t="shared" si="415"/>
        <v>5490.6</v>
      </c>
      <c r="AM533" s="167">
        <f t="shared" si="415"/>
        <v>0</v>
      </c>
      <c r="AN533" s="167">
        <f t="shared" si="415"/>
        <v>5490.6</v>
      </c>
      <c r="AO533" s="167">
        <f t="shared" si="415"/>
        <v>0</v>
      </c>
      <c r="AP533" s="167">
        <f t="shared" si="415"/>
        <v>5490.6</v>
      </c>
      <c r="AQ533" s="167">
        <f t="shared" si="415"/>
        <v>0</v>
      </c>
      <c r="AR533" s="167">
        <f t="shared" si="415"/>
        <v>5490.6</v>
      </c>
      <c r="AS533" s="167">
        <f t="shared" si="415"/>
        <v>0</v>
      </c>
      <c r="AT533" s="167">
        <f t="shared" si="415"/>
        <v>5490.6</v>
      </c>
      <c r="AU533" s="167">
        <f t="shared" si="415"/>
        <v>0</v>
      </c>
      <c r="AV533" s="167">
        <f t="shared" si="415"/>
        <v>5490.6</v>
      </c>
      <c r="AW533" s="168"/>
    </row>
    <row r="534" spans="1:49" ht="31.5" hidden="1" outlineLevel="2" x14ac:dyDescent="0.2">
      <c r="A534" s="165" t="s">
        <v>35</v>
      </c>
      <c r="B534" s="165" t="s">
        <v>318</v>
      </c>
      <c r="C534" s="165" t="s">
        <v>170</v>
      </c>
      <c r="D534" s="165"/>
      <c r="E534" s="166" t="s">
        <v>171</v>
      </c>
      <c r="F534" s="167">
        <f>F539</f>
        <v>961.5</v>
      </c>
      <c r="G534" s="167">
        <f>G539</f>
        <v>0</v>
      </c>
      <c r="H534" s="167">
        <f>H539</f>
        <v>961.5</v>
      </c>
      <c r="I534" s="167">
        <f t="shared" ref="I534:AV534" si="416">I539+I535</f>
        <v>0</v>
      </c>
      <c r="J534" s="167">
        <f t="shared" si="416"/>
        <v>0</v>
      </c>
      <c r="K534" s="167">
        <f t="shared" si="416"/>
        <v>0</v>
      </c>
      <c r="L534" s="167">
        <f t="shared" si="416"/>
        <v>961.5</v>
      </c>
      <c r="M534" s="167">
        <f t="shared" si="416"/>
        <v>-41.5</v>
      </c>
      <c r="N534" s="167">
        <f t="shared" si="416"/>
        <v>920</v>
      </c>
      <c r="O534" s="167">
        <f t="shared" si="416"/>
        <v>0</v>
      </c>
      <c r="P534" s="167">
        <f t="shared" si="416"/>
        <v>0</v>
      </c>
      <c r="Q534" s="167">
        <f t="shared" si="416"/>
        <v>920</v>
      </c>
      <c r="R534" s="167">
        <f t="shared" si="416"/>
        <v>0</v>
      </c>
      <c r="S534" s="167">
        <f t="shared" si="416"/>
        <v>920</v>
      </c>
      <c r="T534" s="167">
        <f t="shared" si="416"/>
        <v>0</v>
      </c>
      <c r="U534" s="167">
        <f t="shared" si="416"/>
        <v>0</v>
      </c>
      <c r="V534" s="167">
        <f t="shared" si="416"/>
        <v>0</v>
      </c>
      <c r="W534" s="167">
        <f t="shared" si="416"/>
        <v>0</v>
      </c>
      <c r="X534" s="167">
        <f t="shared" si="416"/>
        <v>920</v>
      </c>
      <c r="Y534" s="167">
        <f t="shared" si="416"/>
        <v>865</v>
      </c>
      <c r="Z534" s="167">
        <f t="shared" si="416"/>
        <v>0</v>
      </c>
      <c r="AA534" s="167">
        <f t="shared" si="416"/>
        <v>865</v>
      </c>
      <c r="AB534" s="167">
        <f t="shared" si="416"/>
        <v>0</v>
      </c>
      <c r="AC534" s="167">
        <f t="shared" si="416"/>
        <v>865</v>
      </c>
      <c r="AD534" s="167">
        <f t="shared" si="416"/>
        <v>0</v>
      </c>
      <c r="AE534" s="167">
        <f t="shared" si="416"/>
        <v>865</v>
      </c>
      <c r="AF534" s="167">
        <f t="shared" si="416"/>
        <v>0</v>
      </c>
      <c r="AG534" s="167">
        <f t="shared" si="416"/>
        <v>865</v>
      </c>
      <c r="AH534" s="167">
        <f t="shared" si="416"/>
        <v>0</v>
      </c>
      <c r="AI534" s="167">
        <f t="shared" si="416"/>
        <v>865</v>
      </c>
      <c r="AJ534" s="167">
        <f t="shared" si="416"/>
        <v>0</v>
      </c>
      <c r="AK534" s="167">
        <f t="shared" si="416"/>
        <v>865</v>
      </c>
      <c r="AL534" s="167">
        <f t="shared" si="416"/>
        <v>865</v>
      </c>
      <c r="AM534" s="167">
        <f t="shared" si="416"/>
        <v>0</v>
      </c>
      <c r="AN534" s="167">
        <f t="shared" si="416"/>
        <v>865</v>
      </c>
      <c r="AO534" s="167">
        <f t="shared" si="416"/>
        <v>0</v>
      </c>
      <c r="AP534" s="167">
        <f t="shared" si="416"/>
        <v>865</v>
      </c>
      <c r="AQ534" s="167">
        <f t="shared" si="416"/>
        <v>0</v>
      </c>
      <c r="AR534" s="167">
        <f t="shared" si="416"/>
        <v>865</v>
      </c>
      <c r="AS534" s="167">
        <f t="shared" si="416"/>
        <v>0</v>
      </c>
      <c r="AT534" s="167">
        <f t="shared" si="416"/>
        <v>865</v>
      </c>
      <c r="AU534" s="167">
        <f t="shared" si="416"/>
        <v>0</v>
      </c>
      <c r="AV534" s="167">
        <f t="shared" si="416"/>
        <v>865</v>
      </c>
      <c r="AW534" s="168"/>
    </row>
    <row r="535" spans="1:49" ht="47.25" hidden="1" outlineLevel="2" x14ac:dyDescent="0.2">
      <c r="A535" s="165" t="s">
        <v>35</v>
      </c>
      <c r="B535" s="165" t="s">
        <v>318</v>
      </c>
      <c r="C535" s="173" t="s">
        <v>244</v>
      </c>
      <c r="D535" s="173" t="s">
        <v>663</v>
      </c>
      <c r="E535" s="185" t="s">
        <v>245</v>
      </c>
      <c r="F535" s="167"/>
      <c r="G535" s="167"/>
      <c r="H535" s="167"/>
      <c r="I535" s="167">
        <f t="shared" ref="I535:AB537" si="417">I536</f>
        <v>0</v>
      </c>
      <c r="J535" s="167">
        <f t="shared" si="417"/>
        <v>0</v>
      </c>
      <c r="K535" s="167">
        <f t="shared" si="417"/>
        <v>46.973999999999997</v>
      </c>
      <c r="L535" s="167">
        <f t="shared" si="417"/>
        <v>46.973999999999997</v>
      </c>
      <c r="M535" s="167">
        <f t="shared" si="417"/>
        <v>0</v>
      </c>
      <c r="N535" s="167">
        <f t="shared" si="417"/>
        <v>46.973999999999997</v>
      </c>
      <c r="O535" s="167">
        <f t="shared" si="417"/>
        <v>0</v>
      </c>
      <c r="P535" s="167">
        <f t="shared" si="417"/>
        <v>0</v>
      </c>
      <c r="Q535" s="167">
        <f t="shared" si="417"/>
        <v>46.973999999999997</v>
      </c>
      <c r="R535" s="167">
        <f t="shared" si="417"/>
        <v>93.947999999999993</v>
      </c>
      <c r="S535" s="167">
        <f t="shared" si="417"/>
        <v>140.922</v>
      </c>
      <c r="T535" s="167">
        <f t="shared" si="417"/>
        <v>0</v>
      </c>
      <c r="U535" s="167">
        <f t="shared" si="417"/>
        <v>0</v>
      </c>
      <c r="V535" s="167">
        <f t="shared" si="417"/>
        <v>0</v>
      </c>
      <c r="W535" s="167">
        <f t="shared" si="417"/>
        <v>0</v>
      </c>
      <c r="X535" s="167">
        <f t="shared" si="417"/>
        <v>140.922</v>
      </c>
      <c r="Y535" s="167">
        <f t="shared" si="417"/>
        <v>0</v>
      </c>
      <c r="Z535" s="167">
        <f t="shared" si="417"/>
        <v>0</v>
      </c>
      <c r="AA535" s="167">
        <f t="shared" si="417"/>
        <v>0</v>
      </c>
      <c r="AB535" s="167">
        <f t="shared" si="417"/>
        <v>0</v>
      </c>
      <c r="AC535" s="167"/>
      <c r="AD535" s="167">
        <f t="shared" ref="AD535:AJ537" si="418">AD536</f>
        <v>0</v>
      </c>
      <c r="AE535" s="167">
        <f t="shared" si="418"/>
        <v>0</v>
      </c>
      <c r="AF535" s="167">
        <f t="shared" si="418"/>
        <v>0</v>
      </c>
      <c r="AG535" s="167">
        <f t="shared" si="418"/>
        <v>0</v>
      </c>
      <c r="AH535" s="167">
        <f t="shared" si="418"/>
        <v>0</v>
      </c>
      <c r="AI535" s="167"/>
      <c r="AJ535" s="167">
        <f t="shared" si="418"/>
        <v>0</v>
      </c>
      <c r="AK535" s="167"/>
      <c r="AL535" s="167">
        <f t="shared" ref="AL535:AO537" si="419">AL536</f>
        <v>0</v>
      </c>
      <c r="AM535" s="167">
        <f t="shared" si="419"/>
        <v>0</v>
      </c>
      <c r="AN535" s="167">
        <f t="shared" si="419"/>
        <v>0</v>
      </c>
      <c r="AO535" s="167">
        <f t="shared" si="419"/>
        <v>0</v>
      </c>
      <c r="AP535" s="167"/>
      <c r="AQ535" s="167">
        <f t="shared" ref="AQ535:AS537" si="420">AQ536</f>
        <v>0</v>
      </c>
      <c r="AR535" s="167">
        <f t="shared" si="420"/>
        <v>0</v>
      </c>
      <c r="AS535" s="167">
        <f t="shared" si="420"/>
        <v>0</v>
      </c>
      <c r="AT535" s="167"/>
      <c r="AU535" s="167">
        <f t="shared" ref="AU535:AU537" si="421">AU536</f>
        <v>0</v>
      </c>
      <c r="AV535" s="167"/>
      <c r="AW535" s="168"/>
    </row>
    <row r="536" spans="1:49" ht="31.5" hidden="1" outlineLevel="2" x14ac:dyDescent="0.2">
      <c r="A536" s="165" t="s">
        <v>35</v>
      </c>
      <c r="B536" s="165" t="s">
        <v>318</v>
      </c>
      <c r="C536" s="173" t="s">
        <v>592</v>
      </c>
      <c r="D536" s="173"/>
      <c r="E536" s="185" t="s">
        <v>589</v>
      </c>
      <c r="F536" s="167"/>
      <c r="G536" s="167"/>
      <c r="H536" s="167"/>
      <c r="I536" s="167">
        <f t="shared" si="417"/>
        <v>0</v>
      </c>
      <c r="J536" s="167">
        <f t="shared" si="417"/>
        <v>0</v>
      </c>
      <c r="K536" s="167">
        <f t="shared" si="417"/>
        <v>46.973999999999997</v>
      </c>
      <c r="L536" s="167">
        <f t="shared" si="417"/>
        <v>46.973999999999997</v>
      </c>
      <c r="M536" s="167">
        <f t="shared" si="417"/>
        <v>0</v>
      </c>
      <c r="N536" s="167">
        <f t="shared" si="417"/>
        <v>46.973999999999997</v>
      </c>
      <c r="O536" s="167">
        <f t="shared" si="417"/>
        <v>0</v>
      </c>
      <c r="P536" s="167">
        <f t="shared" si="417"/>
        <v>0</v>
      </c>
      <c r="Q536" s="167">
        <f t="shared" si="417"/>
        <v>46.973999999999997</v>
      </c>
      <c r="R536" s="167">
        <f t="shared" si="417"/>
        <v>93.947999999999993</v>
      </c>
      <c r="S536" s="167">
        <f t="shared" si="417"/>
        <v>140.922</v>
      </c>
      <c r="T536" s="167">
        <f t="shared" si="417"/>
        <v>0</v>
      </c>
      <c r="U536" s="167">
        <f t="shared" si="417"/>
        <v>0</v>
      </c>
      <c r="V536" s="167">
        <f t="shared" si="417"/>
        <v>0</v>
      </c>
      <c r="W536" s="167">
        <f t="shared" si="417"/>
        <v>0</v>
      </c>
      <c r="X536" s="167">
        <f t="shared" si="417"/>
        <v>140.922</v>
      </c>
      <c r="Y536" s="167">
        <f t="shared" si="417"/>
        <v>0</v>
      </c>
      <c r="Z536" s="167">
        <f t="shared" si="417"/>
        <v>0</v>
      </c>
      <c r="AA536" s="167">
        <f t="shared" si="417"/>
        <v>0</v>
      </c>
      <c r="AB536" s="167">
        <f t="shared" si="417"/>
        <v>0</v>
      </c>
      <c r="AC536" s="167"/>
      <c r="AD536" s="167">
        <f t="shared" si="418"/>
        <v>0</v>
      </c>
      <c r="AE536" s="167">
        <f t="shared" si="418"/>
        <v>0</v>
      </c>
      <c r="AF536" s="167">
        <f t="shared" si="418"/>
        <v>0</v>
      </c>
      <c r="AG536" s="167">
        <f t="shared" si="418"/>
        <v>0</v>
      </c>
      <c r="AH536" s="167">
        <f t="shared" si="418"/>
        <v>0</v>
      </c>
      <c r="AI536" s="167"/>
      <c r="AJ536" s="167">
        <f t="shared" si="418"/>
        <v>0</v>
      </c>
      <c r="AK536" s="167"/>
      <c r="AL536" s="167">
        <f t="shared" si="419"/>
        <v>0</v>
      </c>
      <c r="AM536" s="167">
        <f t="shared" si="419"/>
        <v>0</v>
      </c>
      <c r="AN536" s="167">
        <f t="shared" si="419"/>
        <v>0</v>
      </c>
      <c r="AO536" s="167">
        <f t="shared" si="419"/>
        <v>0</v>
      </c>
      <c r="AP536" s="167"/>
      <c r="AQ536" s="167">
        <f t="shared" si="420"/>
        <v>0</v>
      </c>
      <c r="AR536" s="167">
        <f t="shared" si="420"/>
        <v>0</v>
      </c>
      <c r="AS536" s="167">
        <f t="shared" si="420"/>
        <v>0</v>
      </c>
      <c r="AT536" s="167"/>
      <c r="AU536" s="167">
        <f t="shared" si="421"/>
        <v>0</v>
      </c>
      <c r="AV536" s="167"/>
      <c r="AW536" s="168"/>
    </row>
    <row r="537" spans="1:49" s="164" customFormat="1" ht="31.5" hidden="1" outlineLevel="2" x14ac:dyDescent="0.2">
      <c r="A537" s="165" t="s">
        <v>35</v>
      </c>
      <c r="B537" s="165" t="s">
        <v>318</v>
      </c>
      <c r="C537" s="173" t="s">
        <v>711</v>
      </c>
      <c r="D537" s="173"/>
      <c r="E537" s="185" t="s">
        <v>710</v>
      </c>
      <c r="F537" s="167"/>
      <c r="G537" s="167"/>
      <c r="H537" s="167"/>
      <c r="I537" s="167">
        <f t="shared" si="417"/>
        <v>0</v>
      </c>
      <c r="J537" s="167">
        <f t="shared" si="417"/>
        <v>0</v>
      </c>
      <c r="K537" s="167">
        <f t="shared" si="417"/>
        <v>46.973999999999997</v>
      </c>
      <c r="L537" s="167">
        <f t="shared" si="417"/>
        <v>46.973999999999997</v>
      </c>
      <c r="M537" s="167">
        <f t="shared" si="417"/>
        <v>0</v>
      </c>
      <c r="N537" s="167">
        <f t="shared" si="417"/>
        <v>46.973999999999997</v>
      </c>
      <c r="O537" s="167">
        <f t="shared" si="417"/>
        <v>0</v>
      </c>
      <c r="P537" s="167">
        <f t="shared" si="417"/>
        <v>0</v>
      </c>
      <c r="Q537" s="167">
        <f t="shared" si="417"/>
        <v>46.973999999999997</v>
      </c>
      <c r="R537" s="167">
        <f t="shared" si="417"/>
        <v>93.947999999999993</v>
      </c>
      <c r="S537" s="167">
        <f t="shared" si="417"/>
        <v>140.922</v>
      </c>
      <c r="T537" s="167">
        <f t="shared" si="417"/>
        <v>0</v>
      </c>
      <c r="U537" s="167">
        <f t="shared" si="417"/>
        <v>0</v>
      </c>
      <c r="V537" s="167">
        <f t="shared" si="417"/>
        <v>0</v>
      </c>
      <c r="W537" s="167">
        <f t="shared" si="417"/>
        <v>0</v>
      </c>
      <c r="X537" s="167">
        <f t="shared" si="417"/>
        <v>140.922</v>
      </c>
      <c r="Y537" s="167">
        <f t="shared" si="417"/>
        <v>0</v>
      </c>
      <c r="Z537" s="167">
        <f t="shared" si="417"/>
        <v>0</v>
      </c>
      <c r="AA537" s="167">
        <f t="shared" si="417"/>
        <v>0</v>
      </c>
      <c r="AB537" s="167">
        <f t="shared" si="417"/>
        <v>0</v>
      </c>
      <c r="AC537" s="167"/>
      <c r="AD537" s="167">
        <f t="shared" si="418"/>
        <v>0</v>
      </c>
      <c r="AE537" s="167">
        <f t="shared" si="418"/>
        <v>0</v>
      </c>
      <c r="AF537" s="167">
        <f t="shared" si="418"/>
        <v>0</v>
      </c>
      <c r="AG537" s="167">
        <f t="shared" si="418"/>
        <v>0</v>
      </c>
      <c r="AH537" s="167">
        <f t="shared" si="418"/>
        <v>0</v>
      </c>
      <c r="AI537" s="167"/>
      <c r="AJ537" s="167">
        <f t="shared" si="418"/>
        <v>0</v>
      </c>
      <c r="AK537" s="167"/>
      <c r="AL537" s="167">
        <f t="shared" si="419"/>
        <v>0</v>
      </c>
      <c r="AM537" s="167">
        <f t="shared" si="419"/>
        <v>0</v>
      </c>
      <c r="AN537" s="167">
        <f t="shared" si="419"/>
        <v>0</v>
      </c>
      <c r="AO537" s="167">
        <f t="shared" si="419"/>
        <v>0</v>
      </c>
      <c r="AP537" s="167"/>
      <c r="AQ537" s="167">
        <f t="shared" si="420"/>
        <v>0</v>
      </c>
      <c r="AR537" s="167">
        <f t="shared" si="420"/>
        <v>0</v>
      </c>
      <c r="AS537" s="167">
        <f t="shared" si="420"/>
        <v>0</v>
      </c>
      <c r="AT537" s="167"/>
      <c r="AU537" s="167">
        <f t="shared" si="421"/>
        <v>0</v>
      </c>
      <c r="AV537" s="167"/>
      <c r="AW537" s="168"/>
    </row>
    <row r="538" spans="1:49" ht="15.75" hidden="1" outlineLevel="2" x14ac:dyDescent="0.2">
      <c r="A538" s="170" t="s">
        <v>35</v>
      </c>
      <c r="B538" s="170" t="s">
        <v>318</v>
      </c>
      <c r="C538" s="175" t="s">
        <v>711</v>
      </c>
      <c r="D538" s="175" t="s">
        <v>33</v>
      </c>
      <c r="E538" s="176" t="s">
        <v>34</v>
      </c>
      <c r="F538" s="167"/>
      <c r="G538" s="167"/>
      <c r="H538" s="167"/>
      <c r="I538" s="167"/>
      <c r="J538" s="167"/>
      <c r="K538" s="172">
        <v>46.973999999999997</v>
      </c>
      <c r="L538" s="172">
        <f>SUM(H538:K538)</f>
        <v>46.973999999999997</v>
      </c>
      <c r="M538" s="172"/>
      <c r="N538" s="172">
        <f>SUM(L538:M538)</f>
        <v>46.973999999999997</v>
      </c>
      <c r="O538" s="167"/>
      <c r="P538" s="172"/>
      <c r="Q538" s="172">
        <f>SUM(N538:P538)</f>
        <v>46.973999999999997</v>
      </c>
      <c r="R538" s="172">
        <v>93.947999999999993</v>
      </c>
      <c r="S538" s="172">
        <f>SUM(Q538:R538)</f>
        <v>140.922</v>
      </c>
      <c r="T538" s="167"/>
      <c r="U538" s="167"/>
      <c r="V538" s="167"/>
      <c r="W538" s="167"/>
      <c r="X538" s="172">
        <f>SUM(S538:W538)</f>
        <v>140.922</v>
      </c>
      <c r="Y538" s="167"/>
      <c r="Z538" s="167"/>
      <c r="AA538" s="167"/>
      <c r="AB538" s="167"/>
      <c r="AC538" s="167"/>
      <c r="AD538" s="172"/>
      <c r="AE538" s="172">
        <f>SUM(AC538:AD538)</f>
        <v>0</v>
      </c>
      <c r="AF538" s="167"/>
      <c r="AG538" s="172">
        <f>SUM(AE538:AF538)</f>
        <v>0</v>
      </c>
      <c r="AH538" s="167"/>
      <c r="AI538" s="172"/>
      <c r="AJ538" s="167"/>
      <c r="AK538" s="172"/>
      <c r="AL538" s="167"/>
      <c r="AM538" s="167"/>
      <c r="AN538" s="167"/>
      <c r="AO538" s="167"/>
      <c r="AP538" s="167"/>
      <c r="AQ538" s="167"/>
      <c r="AR538" s="172">
        <f>SUM(AP538:AQ538)</f>
        <v>0</v>
      </c>
      <c r="AS538" s="167"/>
      <c r="AT538" s="172"/>
      <c r="AU538" s="167"/>
      <c r="AV538" s="172"/>
      <c r="AW538" s="168"/>
    </row>
    <row r="539" spans="1:49" ht="47.25" hidden="1" outlineLevel="3" x14ac:dyDescent="0.2">
      <c r="A539" s="165" t="s">
        <v>35</v>
      </c>
      <c r="B539" s="165" t="s">
        <v>318</v>
      </c>
      <c r="C539" s="165" t="s">
        <v>188</v>
      </c>
      <c r="D539" s="165"/>
      <c r="E539" s="166" t="s">
        <v>189</v>
      </c>
      <c r="F539" s="167">
        <f t="shared" ref="F539:U541" si="422">F540</f>
        <v>961.5</v>
      </c>
      <c r="G539" s="167">
        <f t="shared" si="422"/>
        <v>0</v>
      </c>
      <c r="H539" s="167">
        <f t="shared" si="422"/>
        <v>961.5</v>
      </c>
      <c r="I539" s="167">
        <f t="shared" si="422"/>
        <v>0</v>
      </c>
      <c r="J539" s="167">
        <f t="shared" si="422"/>
        <v>0</v>
      </c>
      <c r="K539" s="167">
        <f t="shared" si="422"/>
        <v>-46.973999999999997</v>
      </c>
      <c r="L539" s="167">
        <f t="shared" si="422"/>
        <v>914.52599999999995</v>
      </c>
      <c r="M539" s="167">
        <f t="shared" si="422"/>
        <v>-41.5</v>
      </c>
      <c r="N539" s="167">
        <f t="shared" si="422"/>
        <v>873.02599999999995</v>
      </c>
      <c r="O539" s="167">
        <f t="shared" si="422"/>
        <v>0</v>
      </c>
      <c r="P539" s="167">
        <f t="shared" si="422"/>
        <v>0</v>
      </c>
      <c r="Q539" s="167">
        <f t="shared" si="422"/>
        <v>873.02599999999995</v>
      </c>
      <c r="R539" s="167">
        <f t="shared" si="422"/>
        <v>-93.947999999999993</v>
      </c>
      <c r="S539" s="167">
        <f t="shared" si="422"/>
        <v>779.07799999999997</v>
      </c>
      <c r="T539" s="167">
        <f t="shared" si="422"/>
        <v>0</v>
      </c>
      <c r="U539" s="167">
        <f t="shared" si="422"/>
        <v>0</v>
      </c>
      <c r="V539" s="167">
        <f t="shared" ref="V539:AK541" si="423">V540</f>
        <v>0</v>
      </c>
      <c r="W539" s="167">
        <f t="shared" si="423"/>
        <v>0</v>
      </c>
      <c r="X539" s="167">
        <f t="shared" si="423"/>
        <v>779.07799999999997</v>
      </c>
      <c r="Y539" s="167">
        <f t="shared" si="423"/>
        <v>865</v>
      </c>
      <c r="Z539" s="167">
        <f t="shared" si="423"/>
        <v>0</v>
      </c>
      <c r="AA539" s="167">
        <f t="shared" si="423"/>
        <v>865</v>
      </c>
      <c r="AB539" s="167">
        <f t="shared" si="423"/>
        <v>0</v>
      </c>
      <c r="AC539" s="167">
        <f t="shared" si="423"/>
        <v>865</v>
      </c>
      <c r="AD539" s="167">
        <f t="shared" si="423"/>
        <v>0</v>
      </c>
      <c r="AE539" s="167">
        <f t="shared" si="423"/>
        <v>865</v>
      </c>
      <c r="AF539" s="167">
        <f t="shared" si="423"/>
        <v>0</v>
      </c>
      <c r="AG539" s="167">
        <f t="shared" si="423"/>
        <v>865</v>
      </c>
      <c r="AH539" s="167">
        <f t="shared" si="423"/>
        <v>0</v>
      </c>
      <c r="AI539" s="167">
        <f t="shared" si="423"/>
        <v>865</v>
      </c>
      <c r="AJ539" s="167">
        <f t="shared" si="423"/>
        <v>0</v>
      </c>
      <c r="AK539" s="167">
        <f t="shared" si="423"/>
        <v>865</v>
      </c>
      <c r="AL539" s="167">
        <f t="shared" ref="AL539:AV541" si="424">AL540</f>
        <v>865</v>
      </c>
      <c r="AM539" s="167">
        <f t="shared" si="424"/>
        <v>0</v>
      </c>
      <c r="AN539" s="167">
        <f t="shared" si="424"/>
        <v>865</v>
      </c>
      <c r="AO539" s="167">
        <f t="shared" si="424"/>
        <v>0</v>
      </c>
      <c r="AP539" s="167">
        <f t="shared" si="424"/>
        <v>865</v>
      </c>
      <c r="AQ539" s="167">
        <f t="shared" si="424"/>
        <v>0</v>
      </c>
      <c r="AR539" s="167">
        <f t="shared" si="424"/>
        <v>865</v>
      </c>
      <c r="AS539" s="167">
        <f t="shared" si="424"/>
        <v>0</v>
      </c>
      <c r="AT539" s="167">
        <f t="shared" si="424"/>
        <v>865</v>
      </c>
      <c r="AU539" s="167">
        <f t="shared" si="424"/>
        <v>0</v>
      </c>
      <c r="AV539" s="167">
        <f t="shared" si="424"/>
        <v>865</v>
      </c>
      <c r="AW539" s="168"/>
    </row>
    <row r="540" spans="1:49" ht="47.25" hidden="1" outlineLevel="4" x14ac:dyDescent="0.2">
      <c r="A540" s="165" t="s">
        <v>35</v>
      </c>
      <c r="B540" s="165" t="s">
        <v>318</v>
      </c>
      <c r="C540" s="165" t="s">
        <v>190</v>
      </c>
      <c r="D540" s="165"/>
      <c r="E540" s="166" t="s">
        <v>114</v>
      </c>
      <c r="F540" s="167">
        <f t="shared" si="422"/>
        <v>961.5</v>
      </c>
      <c r="G540" s="167">
        <f t="shared" si="422"/>
        <v>0</v>
      </c>
      <c r="H540" s="167">
        <f t="shared" si="422"/>
        <v>961.5</v>
      </c>
      <c r="I540" s="167">
        <f t="shared" si="422"/>
        <v>0</v>
      </c>
      <c r="J540" s="167">
        <f t="shared" si="422"/>
        <v>0</v>
      </c>
      <c r="K540" s="167">
        <f t="shared" si="422"/>
        <v>-46.973999999999997</v>
      </c>
      <c r="L540" s="167">
        <f t="shared" si="422"/>
        <v>914.52599999999995</v>
      </c>
      <c r="M540" s="167">
        <f t="shared" si="422"/>
        <v>-41.5</v>
      </c>
      <c r="N540" s="167">
        <f t="shared" si="422"/>
        <v>873.02599999999995</v>
      </c>
      <c r="O540" s="167">
        <f t="shared" si="422"/>
        <v>0</v>
      </c>
      <c r="P540" s="167">
        <f t="shared" si="422"/>
        <v>0</v>
      </c>
      <c r="Q540" s="167">
        <f t="shared" si="422"/>
        <v>873.02599999999995</v>
      </c>
      <c r="R540" s="167">
        <f t="shared" si="422"/>
        <v>-93.947999999999993</v>
      </c>
      <c r="S540" s="167">
        <f t="shared" si="422"/>
        <v>779.07799999999997</v>
      </c>
      <c r="T540" s="167">
        <f t="shared" si="422"/>
        <v>0</v>
      </c>
      <c r="U540" s="167">
        <f t="shared" si="422"/>
        <v>0</v>
      </c>
      <c r="V540" s="167">
        <f t="shared" si="423"/>
        <v>0</v>
      </c>
      <c r="W540" s="167">
        <f t="shared" si="423"/>
        <v>0</v>
      </c>
      <c r="X540" s="167">
        <f t="shared" si="423"/>
        <v>779.07799999999997</v>
      </c>
      <c r="Y540" s="167">
        <f t="shared" si="423"/>
        <v>865</v>
      </c>
      <c r="Z540" s="167">
        <f t="shared" si="423"/>
        <v>0</v>
      </c>
      <c r="AA540" s="167">
        <f t="shared" si="423"/>
        <v>865</v>
      </c>
      <c r="AB540" s="167">
        <f t="shared" si="423"/>
        <v>0</v>
      </c>
      <c r="AC540" s="167">
        <f t="shared" si="423"/>
        <v>865</v>
      </c>
      <c r="AD540" s="167">
        <f t="shared" si="423"/>
        <v>0</v>
      </c>
      <c r="AE540" s="167">
        <f t="shared" si="423"/>
        <v>865</v>
      </c>
      <c r="AF540" s="167">
        <f t="shared" si="423"/>
        <v>0</v>
      </c>
      <c r="AG540" s="167">
        <f t="shared" si="423"/>
        <v>865</v>
      </c>
      <c r="AH540" s="167">
        <f t="shared" si="423"/>
        <v>0</v>
      </c>
      <c r="AI540" s="167">
        <f t="shared" si="423"/>
        <v>865</v>
      </c>
      <c r="AJ540" s="167">
        <f t="shared" si="423"/>
        <v>0</v>
      </c>
      <c r="AK540" s="167">
        <f t="shared" si="423"/>
        <v>865</v>
      </c>
      <c r="AL540" s="167">
        <f t="shared" si="424"/>
        <v>865</v>
      </c>
      <c r="AM540" s="167">
        <f t="shared" si="424"/>
        <v>0</v>
      </c>
      <c r="AN540" s="167">
        <f t="shared" si="424"/>
        <v>865</v>
      </c>
      <c r="AO540" s="167">
        <f t="shared" si="424"/>
        <v>0</v>
      </c>
      <c r="AP540" s="167">
        <f t="shared" si="424"/>
        <v>865</v>
      </c>
      <c r="AQ540" s="167">
        <f t="shared" si="424"/>
        <v>0</v>
      </c>
      <c r="AR540" s="167">
        <f t="shared" si="424"/>
        <v>865</v>
      </c>
      <c r="AS540" s="167">
        <f t="shared" si="424"/>
        <v>0</v>
      </c>
      <c r="AT540" s="167">
        <f t="shared" si="424"/>
        <v>865</v>
      </c>
      <c r="AU540" s="167">
        <f t="shared" si="424"/>
        <v>0</v>
      </c>
      <c r="AV540" s="167">
        <f t="shared" si="424"/>
        <v>865</v>
      </c>
      <c r="AW540" s="168"/>
    </row>
    <row r="541" spans="1:49" ht="31.5" hidden="1" outlineLevel="5" x14ac:dyDescent="0.2">
      <c r="A541" s="165" t="s">
        <v>35</v>
      </c>
      <c r="B541" s="165" t="s">
        <v>318</v>
      </c>
      <c r="C541" s="165" t="s">
        <v>191</v>
      </c>
      <c r="D541" s="165"/>
      <c r="E541" s="166" t="s">
        <v>192</v>
      </c>
      <c r="F541" s="167">
        <f t="shared" si="422"/>
        <v>961.5</v>
      </c>
      <c r="G541" s="167">
        <f t="shared" si="422"/>
        <v>0</v>
      </c>
      <c r="H541" s="167">
        <f t="shared" si="422"/>
        <v>961.5</v>
      </c>
      <c r="I541" s="167">
        <f t="shared" si="422"/>
        <v>0</v>
      </c>
      <c r="J541" s="167">
        <f t="shared" si="422"/>
        <v>0</v>
      </c>
      <c r="K541" s="167">
        <f t="shared" si="422"/>
        <v>-46.973999999999997</v>
      </c>
      <c r="L541" s="167">
        <f t="shared" si="422"/>
        <v>914.52599999999995</v>
      </c>
      <c r="M541" s="167">
        <f t="shared" si="422"/>
        <v>-41.5</v>
      </c>
      <c r="N541" s="167">
        <f t="shared" si="422"/>
        <v>873.02599999999995</v>
      </c>
      <c r="O541" s="167">
        <f t="shared" si="422"/>
        <v>0</v>
      </c>
      <c r="P541" s="167">
        <f t="shared" si="422"/>
        <v>0</v>
      </c>
      <c r="Q541" s="167">
        <f t="shared" si="422"/>
        <v>873.02599999999995</v>
      </c>
      <c r="R541" s="167">
        <f t="shared" si="422"/>
        <v>-93.947999999999993</v>
      </c>
      <c r="S541" s="167">
        <f t="shared" si="422"/>
        <v>779.07799999999997</v>
      </c>
      <c r="T541" s="167">
        <f t="shared" si="422"/>
        <v>0</v>
      </c>
      <c r="U541" s="167">
        <f t="shared" si="422"/>
        <v>0</v>
      </c>
      <c r="V541" s="167">
        <f t="shared" si="423"/>
        <v>0</v>
      </c>
      <c r="W541" s="167">
        <f t="shared" si="423"/>
        <v>0</v>
      </c>
      <c r="X541" s="167">
        <f t="shared" si="423"/>
        <v>779.07799999999997</v>
      </c>
      <c r="Y541" s="167">
        <f t="shared" si="423"/>
        <v>865</v>
      </c>
      <c r="Z541" s="167">
        <f t="shared" si="423"/>
        <v>0</v>
      </c>
      <c r="AA541" s="167">
        <f t="shared" si="423"/>
        <v>865</v>
      </c>
      <c r="AB541" s="167">
        <f t="shared" si="423"/>
        <v>0</v>
      </c>
      <c r="AC541" s="167">
        <f t="shared" si="423"/>
        <v>865</v>
      </c>
      <c r="AD541" s="167">
        <f t="shared" si="423"/>
        <v>0</v>
      </c>
      <c r="AE541" s="167">
        <f t="shared" si="423"/>
        <v>865</v>
      </c>
      <c r="AF541" s="167">
        <f t="shared" si="423"/>
        <v>0</v>
      </c>
      <c r="AG541" s="167">
        <f t="shared" si="423"/>
        <v>865</v>
      </c>
      <c r="AH541" s="167">
        <f t="shared" si="423"/>
        <v>0</v>
      </c>
      <c r="AI541" s="167">
        <f t="shared" si="423"/>
        <v>865</v>
      </c>
      <c r="AJ541" s="167">
        <f t="shared" si="423"/>
        <v>0</v>
      </c>
      <c r="AK541" s="167">
        <f t="shared" si="423"/>
        <v>865</v>
      </c>
      <c r="AL541" s="167">
        <f t="shared" si="424"/>
        <v>865</v>
      </c>
      <c r="AM541" s="167">
        <f t="shared" si="424"/>
        <v>0</v>
      </c>
      <c r="AN541" s="167">
        <f t="shared" si="424"/>
        <v>865</v>
      </c>
      <c r="AO541" s="167">
        <f t="shared" si="424"/>
        <v>0</v>
      </c>
      <c r="AP541" s="167">
        <f t="shared" si="424"/>
        <v>865</v>
      </c>
      <c r="AQ541" s="167">
        <f t="shared" si="424"/>
        <v>0</v>
      </c>
      <c r="AR541" s="167">
        <f t="shared" si="424"/>
        <v>865</v>
      </c>
      <c r="AS541" s="167">
        <f t="shared" si="424"/>
        <v>0</v>
      </c>
      <c r="AT541" s="167">
        <f t="shared" si="424"/>
        <v>865</v>
      </c>
      <c r="AU541" s="167">
        <f t="shared" si="424"/>
        <v>0</v>
      </c>
      <c r="AV541" s="167">
        <f t="shared" si="424"/>
        <v>865</v>
      </c>
      <c r="AW541" s="168"/>
    </row>
    <row r="542" spans="1:49" ht="23.25" hidden="1" customHeight="1" outlineLevel="7" x14ac:dyDescent="0.2">
      <c r="A542" s="170" t="s">
        <v>35</v>
      </c>
      <c r="B542" s="170" t="s">
        <v>318</v>
      </c>
      <c r="C542" s="170" t="s">
        <v>191</v>
      </c>
      <c r="D542" s="170" t="s">
        <v>27</v>
      </c>
      <c r="E542" s="171" t="s">
        <v>28</v>
      </c>
      <c r="F542" s="172">
        <v>961.5</v>
      </c>
      <c r="G542" s="172"/>
      <c r="H542" s="172">
        <f>SUM(F542:G542)</f>
        <v>961.5</v>
      </c>
      <c r="I542" s="172"/>
      <c r="J542" s="172"/>
      <c r="K542" s="172">
        <v>-46.973999999999997</v>
      </c>
      <c r="L542" s="172">
        <f>SUM(H542:K542)</f>
        <v>914.52599999999995</v>
      </c>
      <c r="M542" s="172">
        <v>-41.5</v>
      </c>
      <c r="N542" s="172">
        <f>SUM(L542:M542)</f>
        <v>873.02599999999995</v>
      </c>
      <c r="O542" s="172"/>
      <c r="P542" s="172"/>
      <c r="Q542" s="172">
        <f>SUM(N542:P542)</f>
        <v>873.02599999999995</v>
      </c>
      <c r="R542" s="172">
        <v>-93.947999999999993</v>
      </c>
      <c r="S542" s="172">
        <f>SUM(Q542:R542)</f>
        <v>779.07799999999997</v>
      </c>
      <c r="T542" s="172"/>
      <c r="U542" s="172"/>
      <c r="V542" s="172"/>
      <c r="W542" s="172"/>
      <c r="X542" s="172">
        <f>SUM(S542:W542)</f>
        <v>779.07799999999997</v>
      </c>
      <c r="Y542" s="172">
        <v>865</v>
      </c>
      <c r="Z542" s="172"/>
      <c r="AA542" s="172">
        <f>SUM(Y542:Z542)</f>
        <v>865</v>
      </c>
      <c r="AB542" s="172"/>
      <c r="AC542" s="172">
        <f>SUM(AA542:AB542)</f>
        <v>865</v>
      </c>
      <c r="AD542" s="172"/>
      <c r="AE542" s="172">
        <f>SUM(AC542:AD542)</f>
        <v>865</v>
      </c>
      <c r="AF542" s="172"/>
      <c r="AG542" s="172">
        <f>SUM(AE542:AF542)</f>
        <v>865</v>
      </c>
      <c r="AH542" s="172"/>
      <c r="AI542" s="172">
        <f>SUM(AG542:AH542)</f>
        <v>865</v>
      </c>
      <c r="AJ542" s="172"/>
      <c r="AK542" s="172">
        <f>SUM(AI542:AJ542)</f>
        <v>865</v>
      </c>
      <c r="AL542" s="172">
        <v>865</v>
      </c>
      <c r="AM542" s="172"/>
      <c r="AN542" s="172">
        <f>SUM(AL542:AM542)</f>
        <v>865</v>
      </c>
      <c r="AO542" s="172"/>
      <c r="AP542" s="172">
        <f>SUM(AN542:AO542)</f>
        <v>865</v>
      </c>
      <c r="AQ542" s="172"/>
      <c r="AR542" s="172">
        <f>SUM(AP542:AQ542)</f>
        <v>865</v>
      </c>
      <c r="AS542" s="172"/>
      <c r="AT542" s="172">
        <f>SUM(AR542:AS542)</f>
        <v>865</v>
      </c>
      <c r="AU542" s="172"/>
      <c r="AV542" s="172">
        <f>SUM(AT542:AU542)</f>
        <v>865</v>
      </c>
      <c r="AW542" s="168"/>
    </row>
    <row r="543" spans="1:49" ht="31.5" hidden="1" outlineLevel="2" x14ac:dyDescent="0.2">
      <c r="A543" s="165" t="s">
        <v>35</v>
      </c>
      <c r="B543" s="165" t="s">
        <v>318</v>
      </c>
      <c r="C543" s="165" t="s">
        <v>84</v>
      </c>
      <c r="D543" s="165"/>
      <c r="E543" s="166" t="s">
        <v>85</v>
      </c>
      <c r="F543" s="167">
        <f t="shared" ref="F543:AV543" si="425">F544+F550</f>
        <v>3567.9</v>
      </c>
      <c r="G543" s="167">
        <f t="shared" si="425"/>
        <v>0</v>
      </c>
      <c r="H543" s="167">
        <f t="shared" si="425"/>
        <v>3567.9</v>
      </c>
      <c r="I543" s="167">
        <f t="shared" si="425"/>
        <v>0</v>
      </c>
      <c r="J543" s="167">
        <f t="shared" si="425"/>
        <v>0</v>
      </c>
      <c r="K543" s="167">
        <f t="shared" si="425"/>
        <v>0</v>
      </c>
      <c r="L543" s="167">
        <f t="shared" si="425"/>
        <v>3567.9</v>
      </c>
      <c r="M543" s="167">
        <f t="shared" si="425"/>
        <v>0</v>
      </c>
      <c r="N543" s="167">
        <f t="shared" si="425"/>
        <v>3567.9</v>
      </c>
      <c r="O543" s="167">
        <f t="shared" si="425"/>
        <v>0</v>
      </c>
      <c r="P543" s="167">
        <f t="shared" si="425"/>
        <v>0</v>
      </c>
      <c r="Q543" s="167">
        <f t="shared" si="425"/>
        <v>3567.9</v>
      </c>
      <c r="R543" s="167">
        <f t="shared" si="425"/>
        <v>441.548</v>
      </c>
      <c r="S543" s="167">
        <f t="shared" si="425"/>
        <v>4009.4479999999999</v>
      </c>
      <c r="T543" s="167">
        <f t="shared" si="425"/>
        <v>0</v>
      </c>
      <c r="U543" s="167">
        <f t="shared" si="425"/>
        <v>0</v>
      </c>
      <c r="V543" s="167">
        <f t="shared" si="425"/>
        <v>0</v>
      </c>
      <c r="W543" s="167">
        <f t="shared" si="425"/>
        <v>0</v>
      </c>
      <c r="X543" s="167">
        <f t="shared" si="425"/>
        <v>4009.4479999999999</v>
      </c>
      <c r="Y543" s="167">
        <f t="shared" si="425"/>
        <v>3215</v>
      </c>
      <c r="Z543" s="167">
        <f t="shared" si="425"/>
        <v>0</v>
      </c>
      <c r="AA543" s="167">
        <f t="shared" si="425"/>
        <v>3215</v>
      </c>
      <c r="AB543" s="167">
        <f t="shared" si="425"/>
        <v>0</v>
      </c>
      <c r="AC543" s="167">
        <f t="shared" si="425"/>
        <v>3215</v>
      </c>
      <c r="AD543" s="167">
        <f t="shared" si="425"/>
        <v>0</v>
      </c>
      <c r="AE543" s="167">
        <f t="shared" si="425"/>
        <v>3215</v>
      </c>
      <c r="AF543" s="167">
        <f t="shared" si="425"/>
        <v>0</v>
      </c>
      <c r="AG543" s="167">
        <f t="shared" si="425"/>
        <v>3215</v>
      </c>
      <c r="AH543" s="167">
        <f t="shared" si="425"/>
        <v>0</v>
      </c>
      <c r="AI543" s="167">
        <f t="shared" si="425"/>
        <v>3215</v>
      </c>
      <c r="AJ543" s="167">
        <f t="shared" si="425"/>
        <v>0</v>
      </c>
      <c r="AK543" s="167">
        <f t="shared" si="425"/>
        <v>3215</v>
      </c>
      <c r="AL543" s="167">
        <f t="shared" si="425"/>
        <v>3215</v>
      </c>
      <c r="AM543" s="167">
        <f t="shared" si="425"/>
        <v>0</v>
      </c>
      <c r="AN543" s="167">
        <f t="shared" si="425"/>
        <v>3215</v>
      </c>
      <c r="AO543" s="167">
        <f t="shared" si="425"/>
        <v>0</v>
      </c>
      <c r="AP543" s="167">
        <f t="shared" si="425"/>
        <v>3215</v>
      </c>
      <c r="AQ543" s="167">
        <f t="shared" si="425"/>
        <v>0</v>
      </c>
      <c r="AR543" s="167">
        <f t="shared" si="425"/>
        <v>3215</v>
      </c>
      <c r="AS543" s="167">
        <f t="shared" si="425"/>
        <v>0</v>
      </c>
      <c r="AT543" s="167">
        <f t="shared" si="425"/>
        <v>3215</v>
      </c>
      <c r="AU543" s="167">
        <f t="shared" si="425"/>
        <v>0</v>
      </c>
      <c r="AV543" s="167">
        <f t="shared" si="425"/>
        <v>3215</v>
      </c>
      <c r="AW543" s="168"/>
    </row>
    <row r="544" spans="1:49" ht="31.5" hidden="1" outlineLevel="3" x14ac:dyDescent="0.2">
      <c r="A544" s="165" t="s">
        <v>35</v>
      </c>
      <c r="B544" s="165" t="s">
        <v>318</v>
      </c>
      <c r="C544" s="165" t="s">
        <v>320</v>
      </c>
      <c r="D544" s="165"/>
      <c r="E544" s="166" t="s">
        <v>321</v>
      </c>
      <c r="F544" s="167">
        <f t="shared" ref="F544:AV544" si="426">F545</f>
        <v>2326.3000000000002</v>
      </c>
      <c r="G544" s="167">
        <f t="shared" si="426"/>
        <v>0</v>
      </c>
      <c r="H544" s="167">
        <f t="shared" si="426"/>
        <v>2326.3000000000002</v>
      </c>
      <c r="I544" s="167">
        <f t="shared" si="426"/>
        <v>0</v>
      </c>
      <c r="J544" s="167">
        <f t="shared" si="426"/>
        <v>0</v>
      </c>
      <c r="K544" s="167">
        <f t="shared" si="426"/>
        <v>0</v>
      </c>
      <c r="L544" s="167">
        <f t="shared" si="426"/>
        <v>2326.3000000000002</v>
      </c>
      <c r="M544" s="167">
        <f t="shared" si="426"/>
        <v>0</v>
      </c>
      <c r="N544" s="167">
        <f t="shared" si="426"/>
        <v>2326.3000000000002</v>
      </c>
      <c r="O544" s="167">
        <f t="shared" si="426"/>
        <v>0</v>
      </c>
      <c r="P544" s="167">
        <f t="shared" si="426"/>
        <v>0</v>
      </c>
      <c r="Q544" s="167">
        <f t="shared" si="426"/>
        <v>2326.3000000000002</v>
      </c>
      <c r="R544" s="167">
        <f t="shared" si="426"/>
        <v>276.37</v>
      </c>
      <c r="S544" s="167">
        <f t="shared" si="426"/>
        <v>2602.67</v>
      </c>
      <c r="T544" s="167">
        <f t="shared" si="426"/>
        <v>0</v>
      </c>
      <c r="U544" s="167">
        <f t="shared" si="426"/>
        <v>0</v>
      </c>
      <c r="V544" s="167">
        <f t="shared" si="426"/>
        <v>0</v>
      </c>
      <c r="W544" s="167">
        <f t="shared" si="426"/>
        <v>0</v>
      </c>
      <c r="X544" s="167">
        <f t="shared" si="426"/>
        <v>2602.67</v>
      </c>
      <c r="Y544" s="167">
        <f t="shared" si="426"/>
        <v>2095</v>
      </c>
      <c r="Z544" s="167">
        <f t="shared" si="426"/>
        <v>0</v>
      </c>
      <c r="AA544" s="167">
        <f t="shared" si="426"/>
        <v>2095</v>
      </c>
      <c r="AB544" s="167">
        <f t="shared" si="426"/>
        <v>0</v>
      </c>
      <c r="AC544" s="167">
        <f t="shared" si="426"/>
        <v>2095</v>
      </c>
      <c r="AD544" s="167">
        <f t="shared" si="426"/>
        <v>0</v>
      </c>
      <c r="AE544" s="167">
        <f t="shared" si="426"/>
        <v>2095</v>
      </c>
      <c r="AF544" s="167">
        <f t="shared" si="426"/>
        <v>0</v>
      </c>
      <c r="AG544" s="167">
        <f t="shared" si="426"/>
        <v>2095</v>
      </c>
      <c r="AH544" s="167">
        <f t="shared" si="426"/>
        <v>0</v>
      </c>
      <c r="AI544" s="167">
        <f t="shared" si="426"/>
        <v>2095</v>
      </c>
      <c r="AJ544" s="167">
        <f t="shared" si="426"/>
        <v>0</v>
      </c>
      <c r="AK544" s="167">
        <f t="shared" si="426"/>
        <v>2095</v>
      </c>
      <c r="AL544" s="167">
        <f t="shared" si="426"/>
        <v>2095</v>
      </c>
      <c r="AM544" s="167">
        <f t="shared" si="426"/>
        <v>0</v>
      </c>
      <c r="AN544" s="167">
        <f t="shared" si="426"/>
        <v>2095</v>
      </c>
      <c r="AO544" s="167">
        <f t="shared" si="426"/>
        <v>0</v>
      </c>
      <c r="AP544" s="167">
        <f t="shared" si="426"/>
        <v>2095</v>
      </c>
      <c r="AQ544" s="167">
        <f t="shared" si="426"/>
        <v>0</v>
      </c>
      <c r="AR544" s="167">
        <f t="shared" si="426"/>
        <v>2095</v>
      </c>
      <c r="AS544" s="167">
        <f t="shared" si="426"/>
        <v>0</v>
      </c>
      <c r="AT544" s="167">
        <f t="shared" si="426"/>
        <v>2095</v>
      </c>
      <c r="AU544" s="167">
        <f t="shared" si="426"/>
        <v>0</v>
      </c>
      <c r="AV544" s="167">
        <f t="shared" si="426"/>
        <v>2095</v>
      </c>
      <c r="AW544" s="168"/>
    </row>
    <row r="545" spans="1:49" ht="31.5" hidden="1" outlineLevel="4" x14ac:dyDescent="0.2">
      <c r="A545" s="165" t="s">
        <v>35</v>
      </c>
      <c r="B545" s="165" t="s">
        <v>318</v>
      </c>
      <c r="C545" s="165" t="s">
        <v>322</v>
      </c>
      <c r="D545" s="165"/>
      <c r="E545" s="166" t="s">
        <v>323</v>
      </c>
      <c r="F545" s="167">
        <f t="shared" ref="F545:AV545" si="427">F546+F548</f>
        <v>2326.3000000000002</v>
      </c>
      <c r="G545" s="167">
        <f t="shared" si="427"/>
        <v>0</v>
      </c>
      <c r="H545" s="167">
        <f t="shared" si="427"/>
        <v>2326.3000000000002</v>
      </c>
      <c r="I545" s="167">
        <f t="shared" si="427"/>
        <v>0</v>
      </c>
      <c r="J545" s="167">
        <f t="shared" si="427"/>
        <v>0</v>
      </c>
      <c r="K545" s="167">
        <f t="shared" si="427"/>
        <v>0</v>
      </c>
      <c r="L545" s="167">
        <f t="shared" si="427"/>
        <v>2326.3000000000002</v>
      </c>
      <c r="M545" s="167">
        <f t="shared" si="427"/>
        <v>0</v>
      </c>
      <c r="N545" s="167">
        <f t="shared" si="427"/>
        <v>2326.3000000000002</v>
      </c>
      <c r="O545" s="167">
        <f t="shared" si="427"/>
        <v>0</v>
      </c>
      <c r="P545" s="167">
        <f t="shared" si="427"/>
        <v>0</v>
      </c>
      <c r="Q545" s="167">
        <f t="shared" si="427"/>
        <v>2326.3000000000002</v>
      </c>
      <c r="R545" s="167">
        <f t="shared" si="427"/>
        <v>276.37</v>
      </c>
      <c r="S545" s="167">
        <f t="shared" si="427"/>
        <v>2602.67</v>
      </c>
      <c r="T545" s="167">
        <f t="shared" si="427"/>
        <v>0</v>
      </c>
      <c r="U545" s="167">
        <f t="shared" si="427"/>
        <v>0</v>
      </c>
      <c r="V545" s="167">
        <f t="shared" si="427"/>
        <v>0</v>
      </c>
      <c r="W545" s="167">
        <f t="shared" si="427"/>
        <v>0</v>
      </c>
      <c r="X545" s="167">
        <f t="shared" si="427"/>
        <v>2602.67</v>
      </c>
      <c r="Y545" s="167">
        <f t="shared" si="427"/>
        <v>2095</v>
      </c>
      <c r="Z545" s="167">
        <f t="shared" si="427"/>
        <v>0</v>
      </c>
      <c r="AA545" s="167">
        <f t="shared" si="427"/>
        <v>2095</v>
      </c>
      <c r="AB545" s="167">
        <f t="shared" si="427"/>
        <v>0</v>
      </c>
      <c r="AC545" s="167">
        <f t="shared" si="427"/>
        <v>2095</v>
      </c>
      <c r="AD545" s="167">
        <f t="shared" si="427"/>
        <v>0</v>
      </c>
      <c r="AE545" s="167">
        <f t="shared" si="427"/>
        <v>2095</v>
      </c>
      <c r="AF545" s="167">
        <f t="shared" si="427"/>
        <v>0</v>
      </c>
      <c r="AG545" s="167">
        <f t="shared" si="427"/>
        <v>2095</v>
      </c>
      <c r="AH545" s="167">
        <f t="shared" si="427"/>
        <v>0</v>
      </c>
      <c r="AI545" s="167">
        <f t="shared" si="427"/>
        <v>2095</v>
      </c>
      <c r="AJ545" s="167">
        <f t="shared" si="427"/>
        <v>0</v>
      </c>
      <c r="AK545" s="167">
        <f t="shared" si="427"/>
        <v>2095</v>
      </c>
      <c r="AL545" s="167">
        <f t="shared" si="427"/>
        <v>2095</v>
      </c>
      <c r="AM545" s="167">
        <f t="shared" si="427"/>
        <v>0</v>
      </c>
      <c r="AN545" s="167">
        <f t="shared" si="427"/>
        <v>2095</v>
      </c>
      <c r="AO545" s="167">
        <f t="shared" si="427"/>
        <v>0</v>
      </c>
      <c r="AP545" s="167">
        <f t="shared" si="427"/>
        <v>2095</v>
      </c>
      <c r="AQ545" s="167">
        <f t="shared" si="427"/>
        <v>0</v>
      </c>
      <c r="AR545" s="167">
        <f t="shared" si="427"/>
        <v>2095</v>
      </c>
      <c r="AS545" s="167">
        <f t="shared" si="427"/>
        <v>0</v>
      </c>
      <c r="AT545" s="167">
        <f t="shared" si="427"/>
        <v>2095</v>
      </c>
      <c r="AU545" s="167">
        <f t="shared" si="427"/>
        <v>0</v>
      </c>
      <c r="AV545" s="167">
        <f t="shared" si="427"/>
        <v>2095</v>
      </c>
      <c r="AW545" s="168"/>
    </row>
    <row r="546" spans="1:49" ht="31.5" hidden="1" outlineLevel="5" x14ac:dyDescent="0.2">
      <c r="A546" s="165" t="s">
        <v>35</v>
      </c>
      <c r="B546" s="165" t="s">
        <v>318</v>
      </c>
      <c r="C546" s="165" t="s">
        <v>324</v>
      </c>
      <c r="D546" s="165"/>
      <c r="E546" s="166" t="s">
        <v>91</v>
      </c>
      <c r="F546" s="167">
        <f t="shared" ref="F546:AV546" si="428">F547</f>
        <v>1089.8</v>
      </c>
      <c r="G546" s="167">
        <f t="shared" si="428"/>
        <v>0</v>
      </c>
      <c r="H546" s="167">
        <f t="shared" si="428"/>
        <v>1089.8</v>
      </c>
      <c r="I546" s="167">
        <f t="shared" si="428"/>
        <v>0</v>
      </c>
      <c r="J546" s="167">
        <f t="shared" si="428"/>
        <v>0</v>
      </c>
      <c r="K546" s="167">
        <f t="shared" si="428"/>
        <v>0</v>
      </c>
      <c r="L546" s="167">
        <f t="shared" si="428"/>
        <v>1089.8</v>
      </c>
      <c r="M546" s="167">
        <f t="shared" si="428"/>
        <v>0</v>
      </c>
      <c r="N546" s="167">
        <f t="shared" si="428"/>
        <v>1089.8</v>
      </c>
      <c r="O546" s="167">
        <f t="shared" si="428"/>
        <v>0</v>
      </c>
      <c r="P546" s="167">
        <f t="shared" si="428"/>
        <v>0</v>
      </c>
      <c r="Q546" s="167">
        <f t="shared" si="428"/>
        <v>1089.8</v>
      </c>
      <c r="R546" s="167">
        <f t="shared" si="428"/>
        <v>276.37</v>
      </c>
      <c r="S546" s="167">
        <f t="shared" si="428"/>
        <v>1366.17</v>
      </c>
      <c r="T546" s="167">
        <f t="shared" si="428"/>
        <v>0</v>
      </c>
      <c r="U546" s="167">
        <f t="shared" si="428"/>
        <v>0</v>
      </c>
      <c r="V546" s="167">
        <f t="shared" si="428"/>
        <v>0</v>
      </c>
      <c r="W546" s="167">
        <f t="shared" si="428"/>
        <v>0</v>
      </c>
      <c r="X546" s="167">
        <f t="shared" si="428"/>
        <v>1366.17</v>
      </c>
      <c r="Y546" s="167">
        <f t="shared" si="428"/>
        <v>980</v>
      </c>
      <c r="Z546" s="167">
        <f t="shared" si="428"/>
        <v>0</v>
      </c>
      <c r="AA546" s="167">
        <f t="shared" si="428"/>
        <v>980</v>
      </c>
      <c r="AB546" s="167">
        <f t="shared" si="428"/>
        <v>0</v>
      </c>
      <c r="AC546" s="167">
        <f t="shared" si="428"/>
        <v>980</v>
      </c>
      <c r="AD546" s="167">
        <f t="shared" si="428"/>
        <v>0</v>
      </c>
      <c r="AE546" s="167">
        <f t="shared" si="428"/>
        <v>980</v>
      </c>
      <c r="AF546" s="167">
        <f t="shared" si="428"/>
        <v>0</v>
      </c>
      <c r="AG546" s="167">
        <f t="shared" si="428"/>
        <v>980</v>
      </c>
      <c r="AH546" s="167">
        <f t="shared" si="428"/>
        <v>0</v>
      </c>
      <c r="AI546" s="167">
        <f t="shared" si="428"/>
        <v>980</v>
      </c>
      <c r="AJ546" s="167">
        <f t="shared" si="428"/>
        <v>0</v>
      </c>
      <c r="AK546" s="167">
        <f t="shared" si="428"/>
        <v>980</v>
      </c>
      <c r="AL546" s="167">
        <f t="shared" si="428"/>
        <v>980</v>
      </c>
      <c r="AM546" s="167">
        <f t="shared" si="428"/>
        <v>0</v>
      </c>
      <c r="AN546" s="167">
        <f t="shared" si="428"/>
        <v>980</v>
      </c>
      <c r="AO546" s="167">
        <f t="shared" si="428"/>
        <v>0</v>
      </c>
      <c r="AP546" s="167">
        <f t="shared" si="428"/>
        <v>980</v>
      </c>
      <c r="AQ546" s="167">
        <f t="shared" si="428"/>
        <v>0</v>
      </c>
      <c r="AR546" s="167">
        <f t="shared" si="428"/>
        <v>980</v>
      </c>
      <c r="AS546" s="167">
        <f t="shared" si="428"/>
        <v>0</v>
      </c>
      <c r="AT546" s="167">
        <f t="shared" si="428"/>
        <v>980</v>
      </c>
      <c r="AU546" s="167">
        <f t="shared" si="428"/>
        <v>0</v>
      </c>
      <c r="AV546" s="167">
        <f t="shared" si="428"/>
        <v>980</v>
      </c>
      <c r="AW546" s="168"/>
    </row>
    <row r="547" spans="1:49" ht="31.5" hidden="1" outlineLevel="7" x14ac:dyDescent="0.2">
      <c r="A547" s="170" t="s">
        <v>35</v>
      </c>
      <c r="B547" s="170" t="s">
        <v>318</v>
      </c>
      <c r="C547" s="170" t="s">
        <v>324</v>
      </c>
      <c r="D547" s="170" t="s">
        <v>92</v>
      </c>
      <c r="E547" s="171" t="s">
        <v>93</v>
      </c>
      <c r="F547" s="172">
        <v>1089.8</v>
      </c>
      <c r="G547" s="172"/>
      <c r="H547" s="172">
        <f>SUM(F547:G547)</f>
        <v>1089.8</v>
      </c>
      <c r="I547" s="172"/>
      <c r="J547" s="172"/>
      <c r="K547" s="172"/>
      <c r="L547" s="172">
        <f>SUM(H547:K547)</f>
        <v>1089.8</v>
      </c>
      <c r="M547" s="172"/>
      <c r="N547" s="172">
        <f>SUM(L547:M547)</f>
        <v>1089.8</v>
      </c>
      <c r="O547" s="172"/>
      <c r="P547" s="172"/>
      <c r="Q547" s="172">
        <f>SUM(N547:P547)</f>
        <v>1089.8</v>
      </c>
      <c r="R547" s="172">
        <f>131.555+144.815</f>
        <v>276.37</v>
      </c>
      <c r="S547" s="172">
        <f>SUM(Q547:R547)</f>
        <v>1366.17</v>
      </c>
      <c r="T547" s="172"/>
      <c r="U547" s="172"/>
      <c r="V547" s="172"/>
      <c r="W547" s="172"/>
      <c r="X547" s="172">
        <f>SUM(S547:W547)</f>
        <v>1366.17</v>
      </c>
      <c r="Y547" s="172">
        <v>980</v>
      </c>
      <c r="Z547" s="172"/>
      <c r="AA547" s="172">
        <f>SUM(Y547:Z547)</f>
        <v>980</v>
      </c>
      <c r="AB547" s="172"/>
      <c r="AC547" s="172">
        <f>SUM(AA547:AB547)</f>
        <v>980</v>
      </c>
      <c r="AD547" s="172"/>
      <c r="AE547" s="172">
        <f>SUM(AC547:AD547)</f>
        <v>980</v>
      </c>
      <c r="AF547" s="172"/>
      <c r="AG547" s="172">
        <f>SUM(AE547:AF547)</f>
        <v>980</v>
      </c>
      <c r="AH547" s="172"/>
      <c r="AI547" s="172">
        <f>SUM(AG547:AH547)</f>
        <v>980</v>
      </c>
      <c r="AJ547" s="172"/>
      <c r="AK547" s="172">
        <f>SUM(AI547:AJ547)</f>
        <v>980</v>
      </c>
      <c r="AL547" s="172">
        <v>980</v>
      </c>
      <c r="AM547" s="172"/>
      <c r="AN547" s="172">
        <f>SUM(AL547:AM547)</f>
        <v>980</v>
      </c>
      <c r="AO547" s="172"/>
      <c r="AP547" s="172">
        <f>SUM(AN547:AO547)</f>
        <v>980</v>
      </c>
      <c r="AQ547" s="172"/>
      <c r="AR547" s="172">
        <f>SUM(AP547:AQ547)</f>
        <v>980</v>
      </c>
      <c r="AS547" s="172"/>
      <c r="AT547" s="172">
        <f>SUM(AR547:AS547)</f>
        <v>980</v>
      </c>
      <c r="AU547" s="172"/>
      <c r="AV547" s="172">
        <f>SUM(AT547:AU547)</f>
        <v>980</v>
      </c>
      <c r="AW547" s="168"/>
    </row>
    <row r="548" spans="1:49" ht="15.75" hidden="1" outlineLevel="5" x14ac:dyDescent="0.2">
      <c r="A548" s="165" t="s">
        <v>35</v>
      </c>
      <c r="B548" s="165" t="s">
        <v>318</v>
      </c>
      <c r="C548" s="165" t="s">
        <v>325</v>
      </c>
      <c r="D548" s="165"/>
      <c r="E548" s="166" t="s">
        <v>326</v>
      </c>
      <c r="F548" s="167">
        <f t="shared" ref="F548:AV548" si="429">F549</f>
        <v>1236.5</v>
      </c>
      <c r="G548" s="167">
        <f t="shared" si="429"/>
        <v>0</v>
      </c>
      <c r="H548" s="167">
        <f t="shared" si="429"/>
        <v>1236.5</v>
      </c>
      <c r="I548" s="167">
        <f t="shared" si="429"/>
        <v>0</v>
      </c>
      <c r="J548" s="167">
        <f t="shared" si="429"/>
        <v>0</v>
      </c>
      <c r="K548" s="167">
        <f t="shared" si="429"/>
        <v>0</v>
      </c>
      <c r="L548" s="167">
        <f t="shared" si="429"/>
        <v>1236.5</v>
      </c>
      <c r="M548" s="167">
        <f t="shared" si="429"/>
        <v>0</v>
      </c>
      <c r="N548" s="167">
        <f t="shared" si="429"/>
        <v>1236.5</v>
      </c>
      <c r="O548" s="167">
        <f t="shared" si="429"/>
        <v>0</v>
      </c>
      <c r="P548" s="167">
        <f t="shared" si="429"/>
        <v>0</v>
      </c>
      <c r="Q548" s="167">
        <f t="shared" si="429"/>
        <v>1236.5</v>
      </c>
      <c r="R548" s="167">
        <f t="shared" si="429"/>
        <v>0</v>
      </c>
      <c r="S548" s="167">
        <f t="shared" si="429"/>
        <v>1236.5</v>
      </c>
      <c r="T548" s="167">
        <f t="shared" si="429"/>
        <v>0</v>
      </c>
      <c r="U548" s="167">
        <f t="shared" si="429"/>
        <v>0</v>
      </c>
      <c r="V548" s="167">
        <f t="shared" si="429"/>
        <v>0</v>
      </c>
      <c r="W548" s="167">
        <f t="shared" si="429"/>
        <v>0</v>
      </c>
      <c r="X548" s="167">
        <f t="shared" si="429"/>
        <v>1236.5</v>
      </c>
      <c r="Y548" s="167">
        <f t="shared" si="429"/>
        <v>1115</v>
      </c>
      <c r="Z548" s="167">
        <f t="shared" si="429"/>
        <v>0</v>
      </c>
      <c r="AA548" s="167">
        <f t="shared" si="429"/>
        <v>1115</v>
      </c>
      <c r="AB548" s="167">
        <f t="shared" si="429"/>
        <v>0</v>
      </c>
      <c r="AC548" s="167">
        <f t="shared" si="429"/>
        <v>1115</v>
      </c>
      <c r="AD548" s="167">
        <f t="shared" si="429"/>
        <v>0</v>
      </c>
      <c r="AE548" s="167">
        <f t="shared" si="429"/>
        <v>1115</v>
      </c>
      <c r="AF548" s="167">
        <f t="shared" si="429"/>
        <v>0</v>
      </c>
      <c r="AG548" s="167">
        <f t="shared" si="429"/>
        <v>1115</v>
      </c>
      <c r="AH548" s="167">
        <f t="shared" si="429"/>
        <v>0</v>
      </c>
      <c r="AI548" s="167">
        <f t="shared" si="429"/>
        <v>1115</v>
      </c>
      <c r="AJ548" s="167">
        <f t="shared" si="429"/>
        <v>0</v>
      </c>
      <c r="AK548" s="167">
        <f t="shared" si="429"/>
        <v>1115</v>
      </c>
      <c r="AL548" s="167">
        <f t="shared" si="429"/>
        <v>1115</v>
      </c>
      <c r="AM548" s="167">
        <f t="shared" si="429"/>
        <v>0</v>
      </c>
      <c r="AN548" s="167">
        <f t="shared" si="429"/>
        <v>1115</v>
      </c>
      <c r="AO548" s="167">
        <f t="shared" si="429"/>
        <v>0</v>
      </c>
      <c r="AP548" s="167">
        <f t="shared" si="429"/>
        <v>1115</v>
      </c>
      <c r="AQ548" s="167">
        <f t="shared" si="429"/>
        <v>0</v>
      </c>
      <c r="AR548" s="167">
        <f t="shared" si="429"/>
        <v>1115</v>
      </c>
      <c r="AS548" s="167">
        <f t="shared" si="429"/>
        <v>0</v>
      </c>
      <c r="AT548" s="167">
        <f t="shared" si="429"/>
        <v>1115</v>
      </c>
      <c r="AU548" s="167">
        <f t="shared" si="429"/>
        <v>0</v>
      </c>
      <c r="AV548" s="167">
        <f t="shared" si="429"/>
        <v>1115</v>
      </c>
      <c r="AW548" s="168"/>
    </row>
    <row r="549" spans="1:49" ht="15.75" hidden="1" outlineLevel="7" x14ac:dyDescent="0.2">
      <c r="A549" s="170" t="s">
        <v>35</v>
      </c>
      <c r="B549" s="170" t="s">
        <v>318</v>
      </c>
      <c r="C549" s="170" t="s">
        <v>325</v>
      </c>
      <c r="D549" s="170" t="s">
        <v>33</v>
      </c>
      <c r="E549" s="171" t="s">
        <v>34</v>
      </c>
      <c r="F549" s="172">
        <v>1236.5</v>
      </c>
      <c r="G549" s="172"/>
      <c r="H549" s="172">
        <f>SUM(F549:G549)</f>
        <v>1236.5</v>
      </c>
      <c r="I549" s="172"/>
      <c r="J549" s="172"/>
      <c r="K549" s="172"/>
      <c r="L549" s="172">
        <f>SUM(H549:K549)</f>
        <v>1236.5</v>
      </c>
      <c r="M549" s="172"/>
      <c r="N549" s="172">
        <f>SUM(L549:M549)</f>
        <v>1236.5</v>
      </c>
      <c r="O549" s="172"/>
      <c r="P549" s="172"/>
      <c r="Q549" s="172">
        <f>SUM(N549:P549)</f>
        <v>1236.5</v>
      </c>
      <c r="R549" s="172"/>
      <c r="S549" s="172">
        <f>SUM(Q549:R549)</f>
        <v>1236.5</v>
      </c>
      <c r="T549" s="172"/>
      <c r="U549" s="172"/>
      <c r="V549" s="172"/>
      <c r="W549" s="172"/>
      <c r="X549" s="172">
        <f>SUM(S549:W549)</f>
        <v>1236.5</v>
      </c>
      <c r="Y549" s="172">
        <v>1115</v>
      </c>
      <c r="Z549" s="172"/>
      <c r="AA549" s="172">
        <f>SUM(Y549:Z549)</f>
        <v>1115</v>
      </c>
      <c r="AB549" s="172"/>
      <c r="AC549" s="172">
        <f>SUM(AA549:AB549)</f>
        <v>1115</v>
      </c>
      <c r="AD549" s="172"/>
      <c r="AE549" s="172">
        <f>SUM(AC549:AD549)</f>
        <v>1115</v>
      </c>
      <c r="AF549" s="172"/>
      <c r="AG549" s="172">
        <f>SUM(AE549:AF549)</f>
        <v>1115</v>
      </c>
      <c r="AH549" s="172"/>
      <c r="AI549" s="172">
        <f>SUM(AG549:AH549)</f>
        <v>1115</v>
      </c>
      <c r="AJ549" s="172"/>
      <c r="AK549" s="172">
        <f>SUM(AI549:AJ549)</f>
        <v>1115</v>
      </c>
      <c r="AL549" s="172">
        <v>1115</v>
      </c>
      <c r="AM549" s="172"/>
      <c r="AN549" s="172">
        <f>SUM(AL549:AM549)</f>
        <v>1115</v>
      </c>
      <c r="AO549" s="172"/>
      <c r="AP549" s="172">
        <f>SUM(AN549:AO549)</f>
        <v>1115</v>
      </c>
      <c r="AQ549" s="172"/>
      <c r="AR549" s="172">
        <f>SUM(AP549:AQ549)</f>
        <v>1115</v>
      </c>
      <c r="AS549" s="172"/>
      <c r="AT549" s="172">
        <f>SUM(AR549:AS549)</f>
        <v>1115</v>
      </c>
      <c r="AU549" s="172"/>
      <c r="AV549" s="172">
        <f>SUM(AT549:AU549)</f>
        <v>1115</v>
      </c>
      <c r="AW549" s="168"/>
    </row>
    <row r="550" spans="1:49" ht="31.5" hidden="1" outlineLevel="3" x14ac:dyDescent="0.2">
      <c r="A550" s="165" t="s">
        <v>35</v>
      </c>
      <c r="B550" s="165" t="s">
        <v>318</v>
      </c>
      <c r="C550" s="165" t="s">
        <v>327</v>
      </c>
      <c r="D550" s="165"/>
      <c r="E550" s="166" t="s">
        <v>328</v>
      </c>
      <c r="F550" s="167">
        <f t="shared" ref="F550:U552" si="430">F551</f>
        <v>1241.5999999999999</v>
      </c>
      <c r="G550" s="167">
        <f t="shared" si="430"/>
        <v>0</v>
      </c>
      <c r="H550" s="167">
        <f t="shared" si="430"/>
        <v>1241.5999999999999</v>
      </c>
      <c r="I550" s="167">
        <f t="shared" si="430"/>
        <v>0</v>
      </c>
      <c r="J550" s="167">
        <f t="shared" si="430"/>
        <v>0</v>
      </c>
      <c r="K550" s="167">
        <f t="shared" si="430"/>
        <v>0</v>
      </c>
      <c r="L550" s="167">
        <f t="shared" si="430"/>
        <v>1241.5999999999999</v>
      </c>
      <c r="M550" s="167">
        <f t="shared" si="430"/>
        <v>0</v>
      </c>
      <c r="N550" s="167">
        <f t="shared" si="430"/>
        <v>1241.5999999999999</v>
      </c>
      <c r="O550" s="167">
        <f t="shared" si="430"/>
        <v>0</v>
      </c>
      <c r="P550" s="167">
        <f t="shared" si="430"/>
        <v>0</v>
      </c>
      <c r="Q550" s="167">
        <f t="shared" si="430"/>
        <v>1241.5999999999999</v>
      </c>
      <c r="R550" s="167">
        <f t="shared" si="430"/>
        <v>165.178</v>
      </c>
      <c r="S550" s="167">
        <f t="shared" si="430"/>
        <v>1406.7779999999998</v>
      </c>
      <c r="T550" s="167">
        <f t="shared" si="430"/>
        <v>0</v>
      </c>
      <c r="U550" s="167">
        <f t="shared" si="430"/>
        <v>0</v>
      </c>
      <c r="V550" s="167">
        <f t="shared" ref="V550:AK552" si="431">V551</f>
        <v>0</v>
      </c>
      <c r="W550" s="167">
        <f t="shared" si="431"/>
        <v>0</v>
      </c>
      <c r="X550" s="167">
        <f t="shared" si="431"/>
        <v>1406.7779999999998</v>
      </c>
      <c r="Y550" s="167">
        <f t="shared" si="431"/>
        <v>1120</v>
      </c>
      <c r="Z550" s="167">
        <f t="shared" si="431"/>
        <v>0</v>
      </c>
      <c r="AA550" s="167">
        <f t="shared" si="431"/>
        <v>1120</v>
      </c>
      <c r="AB550" s="167">
        <f t="shared" si="431"/>
        <v>0</v>
      </c>
      <c r="AC550" s="167">
        <f t="shared" si="431"/>
        <v>1120</v>
      </c>
      <c r="AD550" s="167">
        <f t="shared" si="431"/>
        <v>0</v>
      </c>
      <c r="AE550" s="167">
        <f t="shared" si="431"/>
        <v>1120</v>
      </c>
      <c r="AF550" s="167">
        <f t="shared" si="431"/>
        <v>0</v>
      </c>
      <c r="AG550" s="167">
        <f t="shared" si="431"/>
        <v>1120</v>
      </c>
      <c r="AH550" s="167">
        <f t="shared" si="431"/>
        <v>0</v>
      </c>
      <c r="AI550" s="167">
        <f t="shared" si="431"/>
        <v>1120</v>
      </c>
      <c r="AJ550" s="167">
        <f t="shared" si="431"/>
        <v>0</v>
      </c>
      <c r="AK550" s="167">
        <f t="shared" si="431"/>
        <v>1120</v>
      </c>
      <c r="AL550" s="167">
        <f t="shared" ref="AL550:AV552" si="432">AL551</f>
        <v>1120</v>
      </c>
      <c r="AM550" s="167">
        <f t="shared" si="432"/>
        <v>0</v>
      </c>
      <c r="AN550" s="167">
        <f t="shared" si="432"/>
        <v>1120</v>
      </c>
      <c r="AO550" s="167">
        <f t="shared" si="432"/>
        <v>0</v>
      </c>
      <c r="AP550" s="167">
        <f t="shared" si="432"/>
        <v>1120</v>
      </c>
      <c r="AQ550" s="167">
        <f t="shared" si="432"/>
        <v>0</v>
      </c>
      <c r="AR550" s="167">
        <f t="shared" si="432"/>
        <v>1120</v>
      </c>
      <c r="AS550" s="167">
        <f t="shared" si="432"/>
        <v>0</v>
      </c>
      <c r="AT550" s="167">
        <f t="shared" si="432"/>
        <v>1120</v>
      </c>
      <c r="AU550" s="167">
        <f t="shared" si="432"/>
        <v>0</v>
      </c>
      <c r="AV550" s="167">
        <f t="shared" si="432"/>
        <v>1120</v>
      </c>
      <c r="AW550" s="168"/>
    </row>
    <row r="551" spans="1:49" ht="31.5" hidden="1" outlineLevel="4" x14ac:dyDescent="0.2">
      <c r="A551" s="165" t="s">
        <v>35</v>
      </c>
      <c r="B551" s="165" t="s">
        <v>318</v>
      </c>
      <c r="C551" s="165" t="s">
        <v>329</v>
      </c>
      <c r="D551" s="165"/>
      <c r="E551" s="166" t="s">
        <v>330</v>
      </c>
      <c r="F551" s="167">
        <f t="shared" si="430"/>
        <v>1241.5999999999999</v>
      </c>
      <c r="G551" s="167">
        <f t="shared" si="430"/>
        <v>0</v>
      </c>
      <c r="H551" s="167">
        <f t="shared" si="430"/>
        <v>1241.5999999999999</v>
      </c>
      <c r="I551" s="167">
        <f t="shared" si="430"/>
        <v>0</v>
      </c>
      <c r="J551" s="167">
        <f t="shared" si="430"/>
        <v>0</v>
      </c>
      <c r="K551" s="167">
        <f t="shared" si="430"/>
        <v>0</v>
      </c>
      <c r="L551" s="167">
        <f t="shared" si="430"/>
        <v>1241.5999999999999</v>
      </c>
      <c r="M551" s="167">
        <f t="shared" si="430"/>
        <v>0</v>
      </c>
      <c r="N551" s="167">
        <f t="shared" si="430"/>
        <v>1241.5999999999999</v>
      </c>
      <c r="O551" s="167">
        <f t="shared" si="430"/>
        <v>0</v>
      </c>
      <c r="P551" s="167">
        <f t="shared" si="430"/>
        <v>0</v>
      </c>
      <c r="Q551" s="167">
        <f t="shared" si="430"/>
        <v>1241.5999999999999</v>
      </c>
      <c r="R551" s="167">
        <f t="shared" si="430"/>
        <v>165.178</v>
      </c>
      <c r="S551" s="167">
        <f t="shared" si="430"/>
        <v>1406.7779999999998</v>
      </c>
      <c r="T551" s="167">
        <f t="shared" si="430"/>
        <v>0</v>
      </c>
      <c r="U551" s="167">
        <f t="shared" si="430"/>
        <v>0</v>
      </c>
      <c r="V551" s="167">
        <f t="shared" si="431"/>
        <v>0</v>
      </c>
      <c r="W551" s="167">
        <f t="shared" si="431"/>
        <v>0</v>
      </c>
      <c r="X551" s="167">
        <f t="shared" si="431"/>
        <v>1406.7779999999998</v>
      </c>
      <c r="Y551" s="167">
        <f t="shared" si="431"/>
        <v>1120</v>
      </c>
      <c r="Z551" s="167">
        <f t="shared" si="431"/>
        <v>0</v>
      </c>
      <c r="AA551" s="167">
        <f t="shared" si="431"/>
        <v>1120</v>
      </c>
      <c r="AB551" s="167">
        <f t="shared" si="431"/>
        <v>0</v>
      </c>
      <c r="AC551" s="167">
        <f t="shared" si="431"/>
        <v>1120</v>
      </c>
      <c r="AD551" s="167">
        <f t="shared" si="431"/>
        <v>0</v>
      </c>
      <c r="AE551" s="167">
        <f t="shared" si="431"/>
        <v>1120</v>
      </c>
      <c r="AF551" s="167">
        <f t="shared" si="431"/>
        <v>0</v>
      </c>
      <c r="AG551" s="167">
        <f t="shared" si="431"/>
        <v>1120</v>
      </c>
      <c r="AH551" s="167">
        <f t="shared" si="431"/>
        <v>0</v>
      </c>
      <c r="AI551" s="167">
        <f t="shared" si="431"/>
        <v>1120</v>
      </c>
      <c r="AJ551" s="167">
        <f t="shared" si="431"/>
        <v>0</v>
      </c>
      <c r="AK551" s="167">
        <f t="shared" si="431"/>
        <v>1120</v>
      </c>
      <c r="AL551" s="167">
        <f t="shared" si="432"/>
        <v>1120</v>
      </c>
      <c r="AM551" s="167">
        <f t="shared" si="432"/>
        <v>0</v>
      </c>
      <c r="AN551" s="167">
        <f t="shared" si="432"/>
        <v>1120</v>
      </c>
      <c r="AO551" s="167">
        <f t="shared" si="432"/>
        <v>0</v>
      </c>
      <c r="AP551" s="167">
        <f t="shared" si="432"/>
        <v>1120</v>
      </c>
      <c r="AQ551" s="167">
        <f t="shared" si="432"/>
        <v>0</v>
      </c>
      <c r="AR551" s="167">
        <f t="shared" si="432"/>
        <v>1120</v>
      </c>
      <c r="AS551" s="167">
        <f t="shared" si="432"/>
        <v>0</v>
      </c>
      <c r="AT551" s="167">
        <f t="shared" si="432"/>
        <v>1120</v>
      </c>
      <c r="AU551" s="167">
        <f t="shared" si="432"/>
        <v>0</v>
      </c>
      <c r="AV551" s="167">
        <f t="shared" si="432"/>
        <v>1120</v>
      </c>
      <c r="AW551" s="168"/>
    </row>
    <row r="552" spans="1:49" ht="31.5" hidden="1" outlineLevel="5" x14ac:dyDescent="0.2">
      <c r="A552" s="165" t="s">
        <v>35</v>
      </c>
      <c r="B552" s="165" t="s">
        <v>318</v>
      </c>
      <c r="C552" s="165" t="s">
        <v>331</v>
      </c>
      <c r="D552" s="165"/>
      <c r="E552" s="166" t="s">
        <v>91</v>
      </c>
      <c r="F552" s="167">
        <f t="shared" si="430"/>
        <v>1241.5999999999999</v>
      </c>
      <c r="G552" s="167">
        <f t="shared" si="430"/>
        <v>0</v>
      </c>
      <c r="H552" s="167">
        <f t="shared" si="430"/>
        <v>1241.5999999999999</v>
      </c>
      <c r="I552" s="167">
        <f t="shared" si="430"/>
        <v>0</v>
      </c>
      <c r="J552" s="167">
        <f t="shared" si="430"/>
        <v>0</v>
      </c>
      <c r="K552" s="167">
        <f t="shared" si="430"/>
        <v>0</v>
      </c>
      <c r="L552" s="167">
        <f t="shared" si="430"/>
        <v>1241.5999999999999</v>
      </c>
      <c r="M552" s="167">
        <f t="shared" si="430"/>
        <v>0</v>
      </c>
      <c r="N552" s="167">
        <f t="shared" si="430"/>
        <v>1241.5999999999999</v>
      </c>
      <c r="O552" s="167">
        <f t="shared" si="430"/>
        <v>0</v>
      </c>
      <c r="P552" s="167">
        <f t="shared" si="430"/>
        <v>0</v>
      </c>
      <c r="Q552" s="167">
        <f t="shared" si="430"/>
        <v>1241.5999999999999</v>
      </c>
      <c r="R552" s="167">
        <f t="shared" si="430"/>
        <v>165.178</v>
      </c>
      <c r="S552" s="167">
        <f t="shared" si="430"/>
        <v>1406.7779999999998</v>
      </c>
      <c r="T552" s="167">
        <f t="shared" si="430"/>
        <v>0</v>
      </c>
      <c r="U552" s="167">
        <f t="shared" si="430"/>
        <v>0</v>
      </c>
      <c r="V552" s="167">
        <f t="shared" si="431"/>
        <v>0</v>
      </c>
      <c r="W552" s="167">
        <f t="shared" si="431"/>
        <v>0</v>
      </c>
      <c r="X552" s="167">
        <f t="shared" si="431"/>
        <v>1406.7779999999998</v>
      </c>
      <c r="Y552" s="167">
        <f t="shared" si="431"/>
        <v>1120</v>
      </c>
      <c r="Z552" s="167">
        <f t="shared" si="431"/>
        <v>0</v>
      </c>
      <c r="AA552" s="167">
        <f t="shared" si="431"/>
        <v>1120</v>
      </c>
      <c r="AB552" s="167">
        <f t="shared" si="431"/>
        <v>0</v>
      </c>
      <c r="AC552" s="167">
        <f t="shared" si="431"/>
        <v>1120</v>
      </c>
      <c r="AD552" s="167">
        <f t="shared" si="431"/>
        <v>0</v>
      </c>
      <c r="AE552" s="167">
        <f t="shared" si="431"/>
        <v>1120</v>
      </c>
      <c r="AF552" s="167">
        <f t="shared" si="431"/>
        <v>0</v>
      </c>
      <c r="AG552" s="167">
        <f t="shared" si="431"/>
        <v>1120</v>
      </c>
      <c r="AH552" s="167">
        <f t="shared" si="431"/>
        <v>0</v>
      </c>
      <c r="AI552" s="167">
        <f t="shared" si="431"/>
        <v>1120</v>
      </c>
      <c r="AJ552" s="167">
        <f t="shared" si="431"/>
        <v>0</v>
      </c>
      <c r="AK552" s="167">
        <f t="shared" si="431"/>
        <v>1120</v>
      </c>
      <c r="AL552" s="167">
        <f t="shared" si="432"/>
        <v>1120</v>
      </c>
      <c r="AM552" s="167">
        <f t="shared" si="432"/>
        <v>0</v>
      </c>
      <c r="AN552" s="167">
        <f t="shared" si="432"/>
        <v>1120</v>
      </c>
      <c r="AO552" s="167">
        <f t="shared" si="432"/>
        <v>0</v>
      </c>
      <c r="AP552" s="167">
        <f t="shared" si="432"/>
        <v>1120</v>
      </c>
      <c r="AQ552" s="167">
        <f t="shared" si="432"/>
        <v>0</v>
      </c>
      <c r="AR552" s="167">
        <f t="shared" si="432"/>
        <v>1120</v>
      </c>
      <c r="AS552" s="167">
        <f t="shared" si="432"/>
        <v>0</v>
      </c>
      <c r="AT552" s="167">
        <f t="shared" si="432"/>
        <v>1120</v>
      </c>
      <c r="AU552" s="167">
        <f t="shared" si="432"/>
        <v>0</v>
      </c>
      <c r="AV552" s="167">
        <f t="shared" si="432"/>
        <v>1120</v>
      </c>
      <c r="AW552" s="168"/>
    </row>
    <row r="553" spans="1:49" ht="31.5" hidden="1" outlineLevel="7" x14ac:dyDescent="0.2">
      <c r="A553" s="170" t="s">
        <v>35</v>
      </c>
      <c r="B553" s="170" t="s">
        <v>318</v>
      </c>
      <c r="C553" s="170" t="s">
        <v>331</v>
      </c>
      <c r="D553" s="170" t="s">
        <v>92</v>
      </c>
      <c r="E553" s="171" t="s">
        <v>93</v>
      </c>
      <c r="F553" s="172">
        <v>1241.5999999999999</v>
      </c>
      <c r="G553" s="172"/>
      <c r="H553" s="172">
        <f>SUM(F553:G553)</f>
        <v>1241.5999999999999</v>
      </c>
      <c r="I553" s="172"/>
      <c r="J553" s="172"/>
      <c r="K553" s="172"/>
      <c r="L553" s="172">
        <f>SUM(H553:K553)</f>
        <v>1241.5999999999999</v>
      </c>
      <c r="M553" s="172"/>
      <c r="N553" s="172">
        <f>SUM(L553:M553)</f>
        <v>1241.5999999999999</v>
      </c>
      <c r="O553" s="172"/>
      <c r="P553" s="172"/>
      <c r="Q553" s="172">
        <f>SUM(N553:P553)</f>
        <v>1241.5999999999999</v>
      </c>
      <c r="R553" s="172">
        <f>-20+20+33.623+131.555</f>
        <v>165.178</v>
      </c>
      <c r="S553" s="172">
        <f>SUM(Q553:R553)</f>
        <v>1406.7779999999998</v>
      </c>
      <c r="T553" s="172"/>
      <c r="U553" s="172"/>
      <c r="V553" s="172"/>
      <c r="W553" s="172"/>
      <c r="X553" s="172">
        <f>SUM(S553:W553)</f>
        <v>1406.7779999999998</v>
      </c>
      <c r="Y553" s="172">
        <v>1120</v>
      </c>
      <c r="Z553" s="172"/>
      <c r="AA553" s="172">
        <f>SUM(Y553:Z553)</f>
        <v>1120</v>
      </c>
      <c r="AB553" s="172"/>
      <c r="AC553" s="172">
        <f>SUM(AA553:AB553)</f>
        <v>1120</v>
      </c>
      <c r="AD553" s="172"/>
      <c r="AE553" s="172">
        <f>SUM(AC553:AD553)</f>
        <v>1120</v>
      </c>
      <c r="AF553" s="172"/>
      <c r="AG553" s="172">
        <f>SUM(AE553:AF553)</f>
        <v>1120</v>
      </c>
      <c r="AH553" s="172"/>
      <c r="AI553" s="172">
        <f>SUM(AG553:AH553)</f>
        <v>1120</v>
      </c>
      <c r="AJ553" s="172"/>
      <c r="AK553" s="172">
        <f>SUM(AI553:AJ553)</f>
        <v>1120</v>
      </c>
      <c r="AL553" s="172">
        <v>1120</v>
      </c>
      <c r="AM553" s="172"/>
      <c r="AN553" s="172">
        <f>SUM(AL553:AM553)</f>
        <v>1120</v>
      </c>
      <c r="AO553" s="172"/>
      <c r="AP553" s="172">
        <f>SUM(AN553:AO553)</f>
        <v>1120</v>
      </c>
      <c r="AQ553" s="172"/>
      <c r="AR553" s="172">
        <f>SUM(AP553:AQ553)</f>
        <v>1120</v>
      </c>
      <c r="AS553" s="172"/>
      <c r="AT553" s="172">
        <f>SUM(AR553:AS553)</f>
        <v>1120</v>
      </c>
      <c r="AU553" s="172"/>
      <c r="AV553" s="172">
        <f>SUM(AT553:AU553)</f>
        <v>1120</v>
      </c>
      <c r="AW553" s="168"/>
    </row>
    <row r="554" spans="1:49" ht="31.5" hidden="1" outlineLevel="2" x14ac:dyDescent="0.2">
      <c r="A554" s="165" t="s">
        <v>35</v>
      </c>
      <c r="B554" s="165" t="s">
        <v>318</v>
      </c>
      <c r="C554" s="165" t="s">
        <v>42</v>
      </c>
      <c r="D554" s="165"/>
      <c r="E554" s="166" t="s">
        <v>43</v>
      </c>
      <c r="F554" s="167">
        <f t="shared" ref="F554:AV554" si="433">F555+F561</f>
        <v>1611.4</v>
      </c>
      <c r="G554" s="167">
        <f t="shared" si="433"/>
        <v>0</v>
      </c>
      <c r="H554" s="167">
        <f t="shared" si="433"/>
        <v>1611.4</v>
      </c>
      <c r="I554" s="167">
        <f t="shared" si="433"/>
        <v>0</v>
      </c>
      <c r="J554" s="167">
        <f t="shared" si="433"/>
        <v>1000</v>
      </c>
      <c r="K554" s="167">
        <f t="shared" si="433"/>
        <v>0</v>
      </c>
      <c r="L554" s="167">
        <f t="shared" si="433"/>
        <v>2611.4</v>
      </c>
      <c r="M554" s="167">
        <f t="shared" si="433"/>
        <v>553.37</v>
      </c>
      <c r="N554" s="167">
        <f t="shared" si="433"/>
        <v>3164.77</v>
      </c>
      <c r="O554" s="167">
        <f t="shared" si="433"/>
        <v>0</v>
      </c>
      <c r="P554" s="167">
        <f t="shared" si="433"/>
        <v>0</v>
      </c>
      <c r="Q554" s="167">
        <f t="shared" si="433"/>
        <v>3164.77</v>
      </c>
      <c r="R554" s="167">
        <f t="shared" si="433"/>
        <v>900</v>
      </c>
      <c r="S554" s="167">
        <f t="shared" si="433"/>
        <v>4064.77</v>
      </c>
      <c r="T554" s="167">
        <f t="shared" si="433"/>
        <v>0</v>
      </c>
      <c r="U554" s="167">
        <f t="shared" si="433"/>
        <v>0</v>
      </c>
      <c r="V554" s="167">
        <f t="shared" si="433"/>
        <v>0</v>
      </c>
      <c r="W554" s="167">
        <f t="shared" si="433"/>
        <v>0</v>
      </c>
      <c r="X554" s="167">
        <f t="shared" si="433"/>
        <v>4064.77</v>
      </c>
      <c r="Y554" s="167">
        <f t="shared" si="433"/>
        <v>1411.4</v>
      </c>
      <c r="Z554" s="167">
        <f t="shared" si="433"/>
        <v>0</v>
      </c>
      <c r="AA554" s="167">
        <f t="shared" si="433"/>
        <v>1411.4</v>
      </c>
      <c r="AB554" s="167">
        <f t="shared" si="433"/>
        <v>0</v>
      </c>
      <c r="AC554" s="167">
        <f t="shared" si="433"/>
        <v>1411.4</v>
      </c>
      <c r="AD554" s="167">
        <f t="shared" si="433"/>
        <v>0</v>
      </c>
      <c r="AE554" s="167">
        <f t="shared" si="433"/>
        <v>1411.4</v>
      </c>
      <c r="AF554" s="167">
        <f t="shared" si="433"/>
        <v>0</v>
      </c>
      <c r="AG554" s="167">
        <f t="shared" si="433"/>
        <v>1411.4</v>
      </c>
      <c r="AH554" s="167">
        <f t="shared" si="433"/>
        <v>0</v>
      </c>
      <c r="AI554" s="167">
        <f t="shared" si="433"/>
        <v>1411.4</v>
      </c>
      <c r="AJ554" s="167">
        <f t="shared" si="433"/>
        <v>0</v>
      </c>
      <c r="AK554" s="167">
        <f t="shared" si="433"/>
        <v>1411.4</v>
      </c>
      <c r="AL554" s="167">
        <f t="shared" si="433"/>
        <v>1410.6</v>
      </c>
      <c r="AM554" s="167">
        <f t="shared" si="433"/>
        <v>0</v>
      </c>
      <c r="AN554" s="167">
        <f t="shared" si="433"/>
        <v>1410.6</v>
      </c>
      <c r="AO554" s="167">
        <f t="shared" si="433"/>
        <v>0</v>
      </c>
      <c r="AP554" s="167">
        <f t="shared" si="433"/>
        <v>1410.6</v>
      </c>
      <c r="AQ554" s="167">
        <f t="shared" si="433"/>
        <v>0</v>
      </c>
      <c r="AR554" s="167">
        <f t="shared" si="433"/>
        <v>1410.6</v>
      </c>
      <c r="AS554" s="167">
        <f t="shared" si="433"/>
        <v>0</v>
      </c>
      <c r="AT554" s="167">
        <f t="shared" si="433"/>
        <v>1410.6</v>
      </c>
      <c r="AU554" s="167">
        <f t="shared" si="433"/>
        <v>0</v>
      </c>
      <c r="AV554" s="167">
        <f t="shared" si="433"/>
        <v>1410.6</v>
      </c>
      <c r="AW554" s="168"/>
    </row>
    <row r="555" spans="1:49" ht="47.25" hidden="1" outlineLevel="3" x14ac:dyDescent="0.2">
      <c r="A555" s="165" t="s">
        <v>35</v>
      </c>
      <c r="B555" s="165" t="s">
        <v>318</v>
      </c>
      <c r="C555" s="165" t="s">
        <v>44</v>
      </c>
      <c r="D555" s="165"/>
      <c r="E555" s="166" t="s">
        <v>45</v>
      </c>
      <c r="F555" s="167">
        <f t="shared" ref="F555:AV555" si="434">F556</f>
        <v>1011.4</v>
      </c>
      <c r="G555" s="167">
        <f t="shared" si="434"/>
        <v>0</v>
      </c>
      <c r="H555" s="167">
        <f t="shared" si="434"/>
        <v>1011.4</v>
      </c>
      <c r="I555" s="167">
        <f t="shared" si="434"/>
        <v>0</v>
      </c>
      <c r="J555" s="167">
        <f t="shared" si="434"/>
        <v>0</v>
      </c>
      <c r="K555" s="167">
        <f t="shared" si="434"/>
        <v>0</v>
      </c>
      <c r="L555" s="167">
        <f t="shared" si="434"/>
        <v>1011.4</v>
      </c>
      <c r="M555" s="167">
        <f t="shared" si="434"/>
        <v>553.37</v>
      </c>
      <c r="N555" s="167">
        <f t="shared" si="434"/>
        <v>1564.77</v>
      </c>
      <c r="O555" s="167">
        <f t="shared" si="434"/>
        <v>0</v>
      </c>
      <c r="P555" s="167">
        <f t="shared" si="434"/>
        <v>0</v>
      </c>
      <c r="Q555" s="167">
        <f t="shared" si="434"/>
        <v>1564.77</v>
      </c>
      <c r="R555" s="167">
        <f t="shared" si="434"/>
        <v>0</v>
      </c>
      <c r="S555" s="167">
        <f t="shared" si="434"/>
        <v>1564.77</v>
      </c>
      <c r="T555" s="167">
        <f t="shared" si="434"/>
        <v>0</v>
      </c>
      <c r="U555" s="167">
        <f t="shared" si="434"/>
        <v>0</v>
      </c>
      <c r="V555" s="167">
        <f t="shared" si="434"/>
        <v>0</v>
      </c>
      <c r="W555" s="167">
        <f t="shared" si="434"/>
        <v>0</v>
      </c>
      <c r="X555" s="167">
        <f t="shared" si="434"/>
        <v>1564.77</v>
      </c>
      <c r="Y555" s="167">
        <f t="shared" si="434"/>
        <v>811.4</v>
      </c>
      <c r="Z555" s="167">
        <f t="shared" si="434"/>
        <v>0</v>
      </c>
      <c r="AA555" s="167">
        <f t="shared" si="434"/>
        <v>811.4</v>
      </c>
      <c r="AB555" s="167">
        <f t="shared" si="434"/>
        <v>0</v>
      </c>
      <c r="AC555" s="167">
        <f t="shared" si="434"/>
        <v>811.4</v>
      </c>
      <c r="AD555" s="167">
        <f t="shared" si="434"/>
        <v>0</v>
      </c>
      <c r="AE555" s="167">
        <f t="shared" si="434"/>
        <v>811.4</v>
      </c>
      <c r="AF555" s="167">
        <f t="shared" si="434"/>
        <v>0</v>
      </c>
      <c r="AG555" s="167">
        <f t="shared" si="434"/>
        <v>811.4</v>
      </c>
      <c r="AH555" s="167">
        <f t="shared" si="434"/>
        <v>0</v>
      </c>
      <c r="AI555" s="167">
        <f t="shared" si="434"/>
        <v>811.4</v>
      </c>
      <c r="AJ555" s="167">
        <f t="shared" si="434"/>
        <v>0</v>
      </c>
      <c r="AK555" s="167">
        <f t="shared" si="434"/>
        <v>811.4</v>
      </c>
      <c r="AL555" s="167">
        <f t="shared" si="434"/>
        <v>810.6</v>
      </c>
      <c r="AM555" s="167">
        <f t="shared" si="434"/>
        <v>0</v>
      </c>
      <c r="AN555" s="167">
        <f t="shared" si="434"/>
        <v>810.6</v>
      </c>
      <c r="AO555" s="167">
        <f t="shared" si="434"/>
        <v>0</v>
      </c>
      <c r="AP555" s="167">
        <f t="shared" si="434"/>
        <v>810.6</v>
      </c>
      <c r="AQ555" s="167">
        <f t="shared" si="434"/>
        <v>0</v>
      </c>
      <c r="AR555" s="167">
        <f t="shared" si="434"/>
        <v>810.6</v>
      </c>
      <c r="AS555" s="167">
        <f t="shared" si="434"/>
        <v>0</v>
      </c>
      <c r="AT555" s="167">
        <f t="shared" si="434"/>
        <v>810.6</v>
      </c>
      <c r="AU555" s="167">
        <f t="shared" si="434"/>
        <v>0</v>
      </c>
      <c r="AV555" s="167">
        <f t="shared" si="434"/>
        <v>810.6</v>
      </c>
      <c r="AW555" s="168"/>
    </row>
    <row r="556" spans="1:49" ht="31.5" hidden="1" outlineLevel="4" x14ac:dyDescent="0.2">
      <c r="A556" s="165" t="s">
        <v>35</v>
      </c>
      <c r="B556" s="165" t="s">
        <v>318</v>
      </c>
      <c r="C556" s="165" t="s">
        <v>332</v>
      </c>
      <c r="D556" s="165"/>
      <c r="E556" s="166" t="s">
        <v>333</v>
      </c>
      <c r="F556" s="167">
        <f t="shared" ref="F556:AV556" si="435">F557+F559</f>
        <v>1011.4</v>
      </c>
      <c r="G556" s="167">
        <f t="shared" si="435"/>
        <v>0</v>
      </c>
      <c r="H556" s="167">
        <f t="shared" si="435"/>
        <v>1011.4</v>
      </c>
      <c r="I556" s="167">
        <f t="shared" si="435"/>
        <v>0</v>
      </c>
      <c r="J556" s="167">
        <f t="shared" si="435"/>
        <v>0</v>
      </c>
      <c r="K556" s="167">
        <f t="shared" si="435"/>
        <v>0</v>
      </c>
      <c r="L556" s="167">
        <f t="shared" si="435"/>
        <v>1011.4</v>
      </c>
      <c r="M556" s="167">
        <f t="shared" si="435"/>
        <v>553.37</v>
      </c>
      <c r="N556" s="167">
        <f t="shared" si="435"/>
        <v>1564.77</v>
      </c>
      <c r="O556" s="167">
        <f t="shared" si="435"/>
        <v>0</v>
      </c>
      <c r="P556" s="167">
        <f t="shared" si="435"/>
        <v>0</v>
      </c>
      <c r="Q556" s="167">
        <f t="shared" si="435"/>
        <v>1564.77</v>
      </c>
      <c r="R556" s="167">
        <f t="shared" si="435"/>
        <v>0</v>
      </c>
      <c r="S556" s="167">
        <f t="shared" si="435"/>
        <v>1564.77</v>
      </c>
      <c r="T556" s="167">
        <f t="shared" si="435"/>
        <v>0</v>
      </c>
      <c r="U556" s="167">
        <f t="shared" si="435"/>
        <v>0</v>
      </c>
      <c r="V556" s="167">
        <f t="shared" si="435"/>
        <v>0</v>
      </c>
      <c r="W556" s="167">
        <f t="shared" si="435"/>
        <v>0</v>
      </c>
      <c r="X556" s="167">
        <f t="shared" si="435"/>
        <v>1564.77</v>
      </c>
      <c r="Y556" s="167">
        <f t="shared" si="435"/>
        <v>811.4</v>
      </c>
      <c r="Z556" s="167">
        <f t="shared" si="435"/>
        <v>0</v>
      </c>
      <c r="AA556" s="167">
        <f t="shared" si="435"/>
        <v>811.4</v>
      </c>
      <c r="AB556" s="167">
        <f t="shared" si="435"/>
        <v>0</v>
      </c>
      <c r="AC556" s="167">
        <f t="shared" si="435"/>
        <v>811.4</v>
      </c>
      <c r="AD556" s="167">
        <f t="shared" si="435"/>
        <v>0</v>
      </c>
      <c r="AE556" s="167">
        <f t="shared" si="435"/>
        <v>811.4</v>
      </c>
      <c r="AF556" s="167">
        <f t="shared" si="435"/>
        <v>0</v>
      </c>
      <c r="AG556" s="167">
        <f t="shared" si="435"/>
        <v>811.4</v>
      </c>
      <c r="AH556" s="167">
        <f t="shared" si="435"/>
        <v>0</v>
      </c>
      <c r="AI556" s="167">
        <f t="shared" si="435"/>
        <v>811.4</v>
      </c>
      <c r="AJ556" s="167">
        <f t="shared" si="435"/>
        <v>0</v>
      </c>
      <c r="AK556" s="167">
        <f t="shared" si="435"/>
        <v>811.4</v>
      </c>
      <c r="AL556" s="167">
        <f t="shared" si="435"/>
        <v>810.6</v>
      </c>
      <c r="AM556" s="167">
        <f t="shared" si="435"/>
        <v>0</v>
      </c>
      <c r="AN556" s="167">
        <f t="shared" si="435"/>
        <v>810.6</v>
      </c>
      <c r="AO556" s="167">
        <f t="shared" si="435"/>
        <v>0</v>
      </c>
      <c r="AP556" s="167">
        <f t="shared" si="435"/>
        <v>810.6</v>
      </c>
      <c r="AQ556" s="167">
        <f t="shared" si="435"/>
        <v>0</v>
      </c>
      <c r="AR556" s="167">
        <f t="shared" si="435"/>
        <v>810.6</v>
      </c>
      <c r="AS556" s="167">
        <f t="shared" si="435"/>
        <v>0</v>
      </c>
      <c r="AT556" s="167">
        <f t="shared" si="435"/>
        <v>810.6</v>
      </c>
      <c r="AU556" s="167">
        <f t="shared" si="435"/>
        <v>0</v>
      </c>
      <c r="AV556" s="167">
        <f t="shared" si="435"/>
        <v>810.6</v>
      </c>
      <c r="AW556" s="168"/>
    </row>
    <row r="557" spans="1:49" ht="22.5" hidden="1" customHeight="1" outlineLevel="5" x14ac:dyDescent="0.2">
      <c r="A557" s="165" t="s">
        <v>35</v>
      </c>
      <c r="B557" s="165" t="s">
        <v>318</v>
      </c>
      <c r="C557" s="165" t="s">
        <v>334</v>
      </c>
      <c r="D557" s="165"/>
      <c r="E557" s="166" t="s">
        <v>335</v>
      </c>
      <c r="F557" s="167">
        <f t="shared" ref="F557:AV557" si="436">F558</f>
        <v>11.4</v>
      </c>
      <c r="G557" s="167">
        <f t="shared" si="436"/>
        <v>0</v>
      </c>
      <c r="H557" s="167">
        <f t="shared" si="436"/>
        <v>11.4</v>
      </c>
      <c r="I557" s="167">
        <f t="shared" si="436"/>
        <v>0</v>
      </c>
      <c r="J557" s="167">
        <f t="shared" si="436"/>
        <v>0</v>
      </c>
      <c r="K557" s="167">
        <f t="shared" si="436"/>
        <v>0</v>
      </c>
      <c r="L557" s="167">
        <f t="shared" si="436"/>
        <v>11.4</v>
      </c>
      <c r="M557" s="167">
        <f t="shared" si="436"/>
        <v>0</v>
      </c>
      <c r="N557" s="167">
        <f t="shared" si="436"/>
        <v>11.4</v>
      </c>
      <c r="O557" s="167">
        <f t="shared" si="436"/>
        <v>0</v>
      </c>
      <c r="P557" s="167">
        <f t="shared" si="436"/>
        <v>0</v>
      </c>
      <c r="Q557" s="167">
        <f t="shared" si="436"/>
        <v>11.4</v>
      </c>
      <c r="R557" s="167">
        <f t="shared" si="436"/>
        <v>0</v>
      </c>
      <c r="S557" s="167">
        <f t="shared" si="436"/>
        <v>11.4</v>
      </c>
      <c r="T557" s="167">
        <f t="shared" si="436"/>
        <v>0</v>
      </c>
      <c r="U557" s="167">
        <f t="shared" si="436"/>
        <v>0</v>
      </c>
      <c r="V557" s="167">
        <f t="shared" si="436"/>
        <v>0</v>
      </c>
      <c r="W557" s="167">
        <f t="shared" si="436"/>
        <v>0</v>
      </c>
      <c r="X557" s="167">
        <f t="shared" si="436"/>
        <v>11.4</v>
      </c>
      <c r="Y557" s="167">
        <f t="shared" si="436"/>
        <v>11.4</v>
      </c>
      <c r="Z557" s="167">
        <f t="shared" si="436"/>
        <v>0</v>
      </c>
      <c r="AA557" s="167">
        <f t="shared" si="436"/>
        <v>11.4</v>
      </c>
      <c r="AB557" s="167">
        <f t="shared" si="436"/>
        <v>0</v>
      </c>
      <c r="AC557" s="167">
        <f t="shared" si="436"/>
        <v>11.4</v>
      </c>
      <c r="AD557" s="167">
        <f t="shared" si="436"/>
        <v>0</v>
      </c>
      <c r="AE557" s="167">
        <f t="shared" si="436"/>
        <v>11.4</v>
      </c>
      <c r="AF557" s="167">
        <f t="shared" si="436"/>
        <v>0</v>
      </c>
      <c r="AG557" s="167">
        <f t="shared" si="436"/>
        <v>11.4</v>
      </c>
      <c r="AH557" s="167">
        <f t="shared" si="436"/>
        <v>0</v>
      </c>
      <c r="AI557" s="167">
        <f t="shared" si="436"/>
        <v>11.4</v>
      </c>
      <c r="AJ557" s="167">
        <f t="shared" si="436"/>
        <v>0</v>
      </c>
      <c r="AK557" s="167">
        <f t="shared" si="436"/>
        <v>11.4</v>
      </c>
      <c r="AL557" s="167">
        <f t="shared" si="436"/>
        <v>10.6</v>
      </c>
      <c r="AM557" s="167">
        <f t="shared" si="436"/>
        <v>0</v>
      </c>
      <c r="AN557" s="167">
        <f t="shared" si="436"/>
        <v>10.6</v>
      </c>
      <c r="AO557" s="167">
        <f t="shared" si="436"/>
        <v>0</v>
      </c>
      <c r="AP557" s="167">
        <f t="shared" si="436"/>
        <v>10.6</v>
      </c>
      <c r="AQ557" s="167">
        <f t="shared" si="436"/>
        <v>0</v>
      </c>
      <c r="AR557" s="167">
        <f t="shared" si="436"/>
        <v>10.6</v>
      </c>
      <c r="AS557" s="167">
        <f t="shared" si="436"/>
        <v>0</v>
      </c>
      <c r="AT557" s="167">
        <f t="shared" si="436"/>
        <v>10.6</v>
      </c>
      <c r="AU557" s="167">
        <f t="shared" si="436"/>
        <v>0</v>
      </c>
      <c r="AV557" s="167">
        <f t="shared" si="436"/>
        <v>10.6</v>
      </c>
      <c r="AW557" s="168"/>
    </row>
    <row r="558" spans="1:49" ht="31.5" hidden="1" outlineLevel="7" x14ac:dyDescent="0.2">
      <c r="A558" s="170" t="s">
        <v>35</v>
      </c>
      <c r="B558" s="170" t="s">
        <v>318</v>
      </c>
      <c r="C558" s="170" t="s">
        <v>334</v>
      </c>
      <c r="D558" s="170" t="s">
        <v>11</v>
      </c>
      <c r="E558" s="171" t="s">
        <v>12</v>
      </c>
      <c r="F558" s="172">
        <v>11.4</v>
      </c>
      <c r="G558" s="172"/>
      <c r="H558" s="172">
        <f>SUM(F558:G558)</f>
        <v>11.4</v>
      </c>
      <c r="I558" s="172"/>
      <c r="J558" s="172"/>
      <c r="K558" s="172"/>
      <c r="L558" s="172">
        <f>SUM(H558:K558)</f>
        <v>11.4</v>
      </c>
      <c r="M558" s="172"/>
      <c r="N558" s="172">
        <f>SUM(L558:M558)</f>
        <v>11.4</v>
      </c>
      <c r="O558" s="172"/>
      <c r="P558" s="172"/>
      <c r="Q558" s="172">
        <f>SUM(N558:P558)</f>
        <v>11.4</v>
      </c>
      <c r="R558" s="172"/>
      <c r="S558" s="172">
        <f>SUM(Q558:R558)</f>
        <v>11.4</v>
      </c>
      <c r="T558" s="172"/>
      <c r="U558" s="172"/>
      <c r="V558" s="172"/>
      <c r="W558" s="172"/>
      <c r="X558" s="172">
        <f>SUM(S558:W558)</f>
        <v>11.4</v>
      </c>
      <c r="Y558" s="172">
        <v>11.4</v>
      </c>
      <c r="Z558" s="172"/>
      <c r="AA558" s="172">
        <f>SUM(Y558:Z558)</f>
        <v>11.4</v>
      </c>
      <c r="AB558" s="172"/>
      <c r="AC558" s="172">
        <f>SUM(AA558:AB558)</f>
        <v>11.4</v>
      </c>
      <c r="AD558" s="172"/>
      <c r="AE558" s="172">
        <f>SUM(AC558:AD558)</f>
        <v>11.4</v>
      </c>
      <c r="AF558" s="172"/>
      <c r="AG558" s="172">
        <f>SUM(AE558:AF558)</f>
        <v>11.4</v>
      </c>
      <c r="AH558" s="172"/>
      <c r="AI558" s="172">
        <f>SUM(AG558:AH558)</f>
        <v>11.4</v>
      </c>
      <c r="AJ558" s="172"/>
      <c r="AK558" s="172">
        <f>SUM(AI558:AJ558)</f>
        <v>11.4</v>
      </c>
      <c r="AL558" s="172">
        <v>10.6</v>
      </c>
      <c r="AM558" s="172"/>
      <c r="AN558" s="172">
        <f>SUM(AL558:AM558)</f>
        <v>10.6</v>
      </c>
      <c r="AO558" s="172"/>
      <c r="AP558" s="172">
        <f>SUM(AN558:AO558)</f>
        <v>10.6</v>
      </c>
      <c r="AQ558" s="172"/>
      <c r="AR558" s="172">
        <f>SUM(AP558:AQ558)</f>
        <v>10.6</v>
      </c>
      <c r="AS558" s="172"/>
      <c r="AT558" s="172">
        <f>SUM(AR558:AS558)</f>
        <v>10.6</v>
      </c>
      <c r="AU558" s="172"/>
      <c r="AV558" s="172">
        <f>SUM(AT558:AU558)</f>
        <v>10.6</v>
      </c>
      <c r="AW558" s="168"/>
    </row>
    <row r="559" spans="1:49" ht="47.25" hidden="1" outlineLevel="5" x14ac:dyDescent="0.2">
      <c r="A559" s="165" t="s">
        <v>35</v>
      </c>
      <c r="B559" s="165" t="s">
        <v>318</v>
      </c>
      <c r="C559" s="165" t="s">
        <v>336</v>
      </c>
      <c r="D559" s="165"/>
      <c r="E559" s="166" t="s">
        <v>337</v>
      </c>
      <c r="F559" s="167">
        <f t="shared" ref="F559:AV559" si="437">F560</f>
        <v>1000</v>
      </c>
      <c r="G559" s="167">
        <f t="shared" si="437"/>
        <v>0</v>
      </c>
      <c r="H559" s="167">
        <f t="shared" si="437"/>
        <v>1000</v>
      </c>
      <c r="I559" s="167">
        <f t="shared" si="437"/>
        <v>0</v>
      </c>
      <c r="J559" s="167">
        <f t="shared" si="437"/>
        <v>0</v>
      </c>
      <c r="K559" s="167">
        <f t="shared" si="437"/>
        <v>0</v>
      </c>
      <c r="L559" s="167">
        <f t="shared" si="437"/>
        <v>1000</v>
      </c>
      <c r="M559" s="167">
        <f t="shared" si="437"/>
        <v>553.37</v>
      </c>
      <c r="N559" s="167">
        <f t="shared" si="437"/>
        <v>1553.37</v>
      </c>
      <c r="O559" s="167">
        <f t="shared" si="437"/>
        <v>0</v>
      </c>
      <c r="P559" s="167">
        <f t="shared" si="437"/>
        <v>0</v>
      </c>
      <c r="Q559" s="167">
        <f t="shared" si="437"/>
        <v>1553.37</v>
      </c>
      <c r="R559" s="167">
        <f t="shared" si="437"/>
        <v>0</v>
      </c>
      <c r="S559" s="167">
        <f t="shared" si="437"/>
        <v>1553.37</v>
      </c>
      <c r="T559" s="167">
        <f t="shared" si="437"/>
        <v>0</v>
      </c>
      <c r="U559" s="167">
        <f t="shared" si="437"/>
        <v>0</v>
      </c>
      <c r="V559" s="167">
        <f t="shared" si="437"/>
        <v>0</v>
      </c>
      <c r="W559" s="167">
        <f t="shared" si="437"/>
        <v>0</v>
      </c>
      <c r="X559" s="167">
        <f t="shared" si="437"/>
        <v>1553.37</v>
      </c>
      <c r="Y559" s="167">
        <f t="shared" si="437"/>
        <v>800</v>
      </c>
      <c r="Z559" s="167">
        <f t="shared" si="437"/>
        <v>0</v>
      </c>
      <c r="AA559" s="167">
        <f t="shared" si="437"/>
        <v>800</v>
      </c>
      <c r="AB559" s="167">
        <f t="shared" si="437"/>
        <v>0</v>
      </c>
      <c r="AC559" s="167">
        <f t="shared" si="437"/>
        <v>800</v>
      </c>
      <c r="AD559" s="167">
        <f t="shared" si="437"/>
        <v>0</v>
      </c>
      <c r="AE559" s="167">
        <f t="shared" si="437"/>
        <v>800</v>
      </c>
      <c r="AF559" s="167">
        <f t="shared" si="437"/>
        <v>0</v>
      </c>
      <c r="AG559" s="167">
        <f t="shared" si="437"/>
        <v>800</v>
      </c>
      <c r="AH559" s="167">
        <f t="shared" si="437"/>
        <v>0</v>
      </c>
      <c r="AI559" s="167">
        <f t="shared" si="437"/>
        <v>800</v>
      </c>
      <c r="AJ559" s="167">
        <f t="shared" si="437"/>
        <v>0</v>
      </c>
      <c r="AK559" s="167">
        <f t="shared" si="437"/>
        <v>800</v>
      </c>
      <c r="AL559" s="167">
        <f t="shared" si="437"/>
        <v>800</v>
      </c>
      <c r="AM559" s="167">
        <f t="shared" si="437"/>
        <v>0</v>
      </c>
      <c r="AN559" s="167">
        <f t="shared" si="437"/>
        <v>800</v>
      </c>
      <c r="AO559" s="167">
        <f t="shared" si="437"/>
        <v>0</v>
      </c>
      <c r="AP559" s="167">
        <f t="shared" si="437"/>
        <v>800</v>
      </c>
      <c r="AQ559" s="167">
        <f t="shared" si="437"/>
        <v>0</v>
      </c>
      <c r="AR559" s="167">
        <f t="shared" si="437"/>
        <v>800</v>
      </c>
      <c r="AS559" s="167">
        <f t="shared" si="437"/>
        <v>0</v>
      </c>
      <c r="AT559" s="167">
        <f t="shared" si="437"/>
        <v>800</v>
      </c>
      <c r="AU559" s="167">
        <f t="shared" si="437"/>
        <v>0</v>
      </c>
      <c r="AV559" s="167">
        <f t="shared" si="437"/>
        <v>800</v>
      </c>
      <c r="AW559" s="168"/>
    </row>
    <row r="560" spans="1:49" ht="15.75" hidden="1" outlineLevel="7" x14ac:dyDescent="0.2">
      <c r="A560" s="170" t="s">
        <v>35</v>
      </c>
      <c r="B560" s="170" t="s">
        <v>318</v>
      </c>
      <c r="C560" s="170" t="s">
        <v>336</v>
      </c>
      <c r="D560" s="170" t="s">
        <v>33</v>
      </c>
      <c r="E560" s="171" t="s">
        <v>34</v>
      </c>
      <c r="F560" s="172">
        <v>1000</v>
      </c>
      <c r="G560" s="172"/>
      <c r="H560" s="172">
        <f>SUM(F560:G560)</f>
        <v>1000</v>
      </c>
      <c r="I560" s="172"/>
      <c r="J560" s="172"/>
      <c r="K560" s="172"/>
      <c r="L560" s="172">
        <f>SUM(H560:K560)</f>
        <v>1000</v>
      </c>
      <c r="M560" s="172">
        <v>553.37</v>
      </c>
      <c r="N560" s="172">
        <f>SUM(L560:M560)</f>
        <v>1553.37</v>
      </c>
      <c r="O560" s="172"/>
      <c r="P560" s="172"/>
      <c r="Q560" s="172">
        <f>SUM(N560:P560)</f>
        <v>1553.37</v>
      </c>
      <c r="R560" s="172"/>
      <c r="S560" s="172">
        <f>SUM(Q560:R560)</f>
        <v>1553.37</v>
      </c>
      <c r="T560" s="172"/>
      <c r="U560" s="172"/>
      <c r="V560" s="172"/>
      <c r="W560" s="172"/>
      <c r="X560" s="172">
        <f>SUM(S560:W560)</f>
        <v>1553.37</v>
      </c>
      <c r="Y560" s="172">
        <v>800</v>
      </c>
      <c r="Z560" s="172"/>
      <c r="AA560" s="172">
        <f>SUM(Y560:Z560)</f>
        <v>800</v>
      </c>
      <c r="AB560" s="172"/>
      <c r="AC560" s="172">
        <f>SUM(AA560:AB560)</f>
        <v>800</v>
      </c>
      <c r="AD560" s="172"/>
      <c r="AE560" s="172">
        <f>SUM(AC560:AD560)</f>
        <v>800</v>
      </c>
      <c r="AF560" s="172"/>
      <c r="AG560" s="172">
        <f>SUM(AE560:AF560)</f>
        <v>800</v>
      </c>
      <c r="AH560" s="172"/>
      <c r="AI560" s="172">
        <f>SUM(AG560:AH560)</f>
        <v>800</v>
      </c>
      <c r="AJ560" s="172"/>
      <c r="AK560" s="172">
        <f>SUM(AI560:AJ560)</f>
        <v>800</v>
      </c>
      <c r="AL560" s="172">
        <v>800</v>
      </c>
      <c r="AM560" s="172"/>
      <c r="AN560" s="172">
        <f>SUM(AL560:AM560)</f>
        <v>800</v>
      </c>
      <c r="AO560" s="172"/>
      <c r="AP560" s="172">
        <f>SUM(AN560:AO560)</f>
        <v>800</v>
      </c>
      <c r="AQ560" s="172"/>
      <c r="AR560" s="172">
        <f>SUM(AP560:AQ560)</f>
        <v>800</v>
      </c>
      <c r="AS560" s="172"/>
      <c r="AT560" s="172">
        <f>SUM(AR560:AS560)</f>
        <v>800</v>
      </c>
      <c r="AU560" s="172"/>
      <c r="AV560" s="172">
        <f>SUM(AT560:AU560)</f>
        <v>800</v>
      </c>
      <c r="AW560" s="168"/>
    </row>
    <row r="561" spans="1:49" ht="15.75" hidden="1" outlineLevel="3" x14ac:dyDescent="0.2">
      <c r="A561" s="165" t="s">
        <v>35</v>
      </c>
      <c r="B561" s="165" t="s">
        <v>318</v>
      </c>
      <c r="C561" s="165" t="s">
        <v>338</v>
      </c>
      <c r="D561" s="165"/>
      <c r="E561" s="166" t="s">
        <v>339</v>
      </c>
      <c r="F561" s="167">
        <f t="shared" ref="F561:U563" si="438">F562</f>
        <v>600</v>
      </c>
      <c r="G561" s="167">
        <f t="shared" si="438"/>
        <v>0</v>
      </c>
      <c r="H561" s="167">
        <f t="shared" si="438"/>
        <v>600</v>
      </c>
      <c r="I561" s="167">
        <f t="shared" si="438"/>
        <v>0</v>
      </c>
      <c r="J561" s="167">
        <f t="shared" si="438"/>
        <v>1000</v>
      </c>
      <c r="K561" s="167">
        <f t="shared" si="438"/>
        <v>0</v>
      </c>
      <c r="L561" s="167">
        <f t="shared" si="438"/>
        <v>1600</v>
      </c>
      <c r="M561" s="167">
        <f t="shared" si="438"/>
        <v>0</v>
      </c>
      <c r="N561" s="167">
        <f t="shared" si="438"/>
        <v>1600</v>
      </c>
      <c r="O561" s="167">
        <f t="shared" si="438"/>
        <v>0</v>
      </c>
      <c r="P561" s="167">
        <f t="shared" si="438"/>
        <v>0</v>
      </c>
      <c r="Q561" s="167">
        <f t="shared" si="438"/>
        <v>1600</v>
      </c>
      <c r="R561" s="167">
        <f t="shared" si="438"/>
        <v>900</v>
      </c>
      <c r="S561" s="167">
        <f t="shared" si="438"/>
        <v>2500</v>
      </c>
      <c r="T561" s="167">
        <f t="shared" si="438"/>
        <v>0</v>
      </c>
      <c r="U561" s="167">
        <f t="shared" si="438"/>
        <v>0</v>
      </c>
      <c r="V561" s="167">
        <f t="shared" ref="V561:AK563" si="439">V562</f>
        <v>0</v>
      </c>
      <c r="W561" s="167">
        <f t="shared" si="439"/>
        <v>0</v>
      </c>
      <c r="X561" s="167">
        <f t="shared" si="439"/>
        <v>2500</v>
      </c>
      <c r="Y561" s="167">
        <f t="shared" si="439"/>
        <v>600</v>
      </c>
      <c r="Z561" s="167">
        <f t="shared" si="439"/>
        <v>0</v>
      </c>
      <c r="AA561" s="167">
        <f t="shared" si="439"/>
        <v>600</v>
      </c>
      <c r="AB561" s="167">
        <f t="shared" si="439"/>
        <v>0</v>
      </c>
      <c r="AC561" s="167">
        <f t="shared" si="439"/>
        <v>600</v>
      </c>
      <c r="AD561" s="167">
        <f t="shared" si="439"/>
        <v>0</v>
      </c>
      <c r="AE561" s="167">
        <f t="shared" si="439"/>
        <v>600</v>
      </c>
      <c r="AF561" s="167">
        <f t="shared" si="439"/>
        <v>0</v>
      </c>
      <c r="AG561" s="167">
        <f t="shared" si="439"/>
        <v>600</v>
      </c>
      <c r="AH561" s="167">
        <f t="shared" si="439"/>
        <v>0</v>
      </c>
      <c r="AI561" s="167">
        <f t="shared" si="439"/>
        <v>600</v>
      </c>
      <c r="AJ561" s="167">
        <f t="shared" si="439"/>
        <v>0</v>
      </c>
      <c r="AK561" s="167">
        <f t="shared" si="439"/>
        <v>600</v>
      </c>
      <c r="AL561" s="167">
        <f t="shared" ref="AL561:AV563" si="440">AL562</f>
        <v>600</v>
      </c>
      <c r="AM561" s="167">
        <f t="shared" si="440"/>
        <v>0</v>
      </c>
      <c r="AN561" s="167">
        <f t="shared" si="440"/>
        <v>600</v>
      </c>
      <c r="AO561" s="167">
        <f t="shared" si="440"/>
        <v>0</v>
      </c>
      <c r="AP561" s="167">
        <f t="shared" si="440"/>
        <v>600</v>
      </c>
      <c r="AQ561" s="167">
        <f t="shared" si="440"/>
        <v>0</v>
      </c>
      <c r="AR561" s="167">
        <f t="shared" si="440"/>
        <v>600</v>
      </c>
      <c r="AS561" s="167">
        <f t="shared" si="440"/>
        <v>0</v>
      </c>
      <c r="AT561" s="167">
        <f t="shared" si="440"/>
        <v>600</v>
      </c>
      <c r="AU561" s="167">
        <f t="shared" si="440"/>
        <v>0</v>
      </c>
      <c r="AV561" s="167">
        <f t="shared" si="440"/>
        <v>600</v>
      </c>
      <c r="AW561" s="168"/>
    </row>
    <row r="562" spans="1:49" ht="31.5" hidden="1" outlineLevel="4" x14ac:dyDescent="0.2">
      <c r="A562" s="165" t="s">
        <v>35</v>
      </c>
      <c r="B562" s="165" t="s">
        <v>318</v>
      </c>
      <c r="C562" s="165" t="s">
        <v>340</v>
      </c>
      <c r="D562" s="165"/>
      <c r="E562" s="166" t="s">
        <v>341</v>
      </c>
      <c r="F562" s="167">
        <f t="shared" si="438"/>
        <v>600</v>
      </c>
      <c r="G562" s="167">
        <f t="shared" si="438"/>
        <v>0</v>
      </c>
      <c r="H562" s="167">
        <f t="shared" si="438"/>
        <v>600</v>
      </c>
      <c r="I562" s="167">
        <f t="shared" si="438"/>
        <v>0</v>
      </c>
      <c r="J562" s="167">
        <f t="shared" si="438"/>
        <v>1000</v>
      </c>
      <c r="K562" s="167">
        <f t="shared" si="438"/>
        <v>0</v>
      </c>
      <c r="L562" s="167">
        <f t="shared" si="438"/>
        <v>1600</v>
      </c>
      <c r="M562" s="167">
        <f t="shared" si="438"/>
        <v>0</v>
      </c>
      <c r="N562" s="167">
        <f t="shared" si="438"/>
        <v>1600</v>
      </c>
      <c r="O562" s="167">
        <f t="shared" si="438"/>
        <v>0</v>
      </c>
      <c r="P562" s="167">
        <f t="shared" si="438"/>
        <v>0</v>
      </c>
      <c r="Q562" s="167">
        <f t="shared" si="438"/>
        <v>1600</v>
      </c>
      <c r="R562" s="167">
        <f t="shared" si="438"/>
        <v>900</v>
      </c>
      <c r="S562" s="167">
        <f t="shared" si="438"/>
        <v>2500</v>
      </c>
      <c r="T562" s="167">
        <f t="shared" si="438"/>
        <v>0</v>
      </c>
      <c r="U562" s="167">
        <f t="shared" si="438"/>
        <v>0</v>
      </c>
      <c r="V562" s="167">
        <f t="shared" si="439"/>
        <v>0</v>
      </c>
      <c r="W562" s="167">
        <f t="shared" si="439"/>
        <v>0</v>
      </c>
      <c r="X562" s="167">
        <f t="shared" si="439"/>
        <v>2500</v>
      </c>
      <c r="Y562" s="167">
        <f t="shared" si="439"/>
        <v>600</v>
      </c>
      <c r="Z562" s="167">
        <f t="shared" si="439"/>
        <v>0</v>
      </c>
      <c r="AA562" s="167">
        <f t="shared" si="439"/>
        <v>600</v>
      </c>
      <c r="AB562" s="167">
        <f t="shared" si="439"/>
        <v>0</v>
      </c>
      <c r="AC562" s="167">
        <f t="shared" si="439"/>
        <v>600</v>
      </c>
      <c r="AD562" s="167">
        <f t="shared" si="439"/>
        <v>0</v>
      </c>
      <c r="AE562" s="167">
        <f t="shared" si="439"/>
        <v>600</v>
      </c>
      <c r="AF562" s="167">
        <f t="shared" si="439"/>
        <v>0</v>
      </c>
      <c r="AG562" s="167">
        <f t="shared" si="439"/>
        <v>600</v>
      </c>
      <c r="AH562" s="167">
        <f t="shared" si="439"/>
        <v>0</v>
      </c>
      <c r="AI562" s="167">
        <f t="shared" si="439"/>
        <v>600</v>
      </c>
      <c r="AJ562" s="167">
        <f t="shared" si="439"/>
        <v>0</v>
      </c>
      <c r="AK562" s="167">
        <f t="shared" si="439"/>
        <v>600</v>
      </c>
      <c r="AL562" s="167">
        <f t="shared" si="440"/>
        <v>600</v>
      </c>
      <c r="AM562" s="167">
        <f t="shared" si="440"/>
        <v>0</v>
      </c>
      <c r="AN562" s="167">
        <f t="shared" si="440"/>
        <v>600</v>
      </c>
      <c r="AO562" s="167">
        <f t="shared" si="440"/>
        <v>0</v>
      </c>
      <c r="AP562" s="167">
        <f t="shared" si="440"/>
        <v>600</v>
      </c>
      <c r="AQ562" s="167">
        <f t="shared" si="440"/>
        <v>0</v>
      </c>
      <c r="AR562" s="167">
        <f t="shared" si="440"/>
        <v>600</v>
      </c>
      <c r="AS562" s="167">
        <f t="shared" si="440"/>
        <v>0</v>
      </c>
      <c r="AT562" s="167">
        <f t="shared" si="440"/>
        <v>600</v>
      </c>
      <c r="AU562" s="167">
        <f t="shared" si="440"/>
        <v>0</v>
      </c>
      <c r="AV562" s="167">
        <f t="shared" si="440"/>
        <v>600</v>
      </c>
      <c r="AW562" s="168"/>
    </row>
    <row r="563" spans="1:49" ht="31.5" hidden="1" outlineLevel="5" x14ac:dyDescent="0.2">
      <c r="A563" s="165" t="s">
        <v>35</v>
      </c>
      <c r="B563" s="165" t="s">
        <v>318</v>
      </c>
      <c r="C563" s="165" t="s">
        <v>342</v>
      </c>
      <c r="D563" s="165"/>
      <c r="E563" s="166" t="s">
        <v>343</v>
      </c>
      <c r="F563" s="167">
        <f t="shared" si="438"/>
        <v>600</v>
      </c>
      <c r="G563" s="167">
        <f t="shared" si="438"/>
        <v>0</v>
      </c>
      <c r="H563" s="167">
        <f t="shared" si="438"/>
        <v>600</v>
      </c>
      <c r="I563" s="167">
        <f t="shared" si="438"/>
        <v>0</v>
      </c>
      <c r="J563" s="167">
        <f t="shared" si="438"/>
        <v>1000</v>
      </c>
      <c r="K563" s="167">
        <f t="shared" si="438"/>
        <v>0</v>
      </c>
      <c r="L563" s="167">
        <f t="shared" si="438"/>
        <v>1600</v>
      </c>
      <c r="M563" s="167">
        <f t="shared" si="438"/>
        <v>0</v>
      </c>
      <c r="N563" s="167">
        <f t="shared" si="438"/>
        <v>1600</v>
      </c>
      <c r="O563" s="167">
        <f t="shared" si="438"/>
        <v>0</v>
      </c>
      <c r="P563" s="167">
        <f t="shared" si="438"/>
        <v>0</v>
      </c>
      <c r="Q563" s="167">
        <f t="shared" si="438"/>
        <v>1600</v>
      </c>
      <c r="R563" s="167">
        <f t="shared" si="438"/>
        <v>900</v>
      </c>
      <c r="S563" s="167">
        <f t="shared" si="438"/>
        <v>2500</v>
      </c>
      <c r="T563" s="167">
        <f t="shared" si="438"/>
        <v>0</v>
      </c>
      <c r="U563" s="167">
        <f t="shared" si="438"/>
        <v>0</v>
      </c>
      <c r="V563" s="167">
        <f t="shared" si="439"/>
        <v>0</v>
      </c>
      <c r="W563" s="167">
        <f t="shared" si="439"/>
        <v>0</v>
      </c>
      <c r="X563" s="167">
        <f t="shared" si="439"/>
        <v>2500</v>
      </c>
      <c r="Y563" s="167">
        <f t="shared" si="439"/>
        <v>600</v>
      </c>
      <c r="Z563" s="167">
        <f t="shared" si="439"/>
        <v>0</v>
      </c>
      <c r="AA563" s="167">
        <f t="shared" si="439"/>
        <v>600</v>
      </c>
      <c r="AB563" s="167">
        <f t="shared" si="439"/>
        <v>0</v>
      </c>
      <c r="AC563" s="167">
        <f t="shared" si="439"/>
        <v>600</v>
      </c>
      <c r="AD563" s="167">
        <f t="shared" si="439"/>
        <v>0</v>
      </c>
      <c r="AE563" s="167">
        <f t="shared" si="439"/>
        <v>600</v>
      </c>
      <c r="AF563" s="167">
        <f t="shared" si="439"/>
        <v>0</v>
      </c>
      <c r="AG563" s="167">
        <f t="shared" si="439"/>
        <v>600</v>
      </c>
      <c r="AH563" s="167">
        <f t="shared" si="439"/>
        <v>0</v>
      </c>
      <c r="AI563" s="167">
        <f t="shared" si="439"/>
        <v>600</v>
      </c>
      <c r="AJ563" s="167">
        <f t="shared" si="439"/>
        <v>0</v>
      </c>
      <c r="AK563" s="167">
        <f t="shared" si="439"/>
        <v>600</v>
      </c>
      <c r="AL563" s="167">
        <f t="shared" si="440"/>
        <v>600</v>
      </c>
      <c r="AM563" s="167">
        <f t="shared" si="440"/>
        <v>0</v>
      </c>
      <c r="AN563" s="167">
        <f t="shared" si="440"/>
        <v>600</v>
      </c>
      <c r="AO563" s="167">
        <f t="shared" si="440"/>
        <v>0</v>
      </c>
      <c r="AP563" s="167">
        <f t="shared" si="440"/>
        <v>600</v>
      </c>
      <c r="AQ563" s="167">
        <f t="shared" si="440"/>
        <v>0</v>
      </c>
      <c r="AR563" s="167">
        <f t="shared" si="440"/>
        <v>600</v>
      </c>
      <c r="AS563" s="167">
        <f t="shared" si="440"/>
        <v>0</v>
      </c>
      <c r="AT563" s="167">
        <f t="shared" si="440"/>
        <v>600</v>
      </c>
      <c r="AU563" s="167">
        <f t="shared" si="440"/>
        <v>0</v>
      </c>
      <c r="AV563" s="167">
        <f t="shared" si="440"/>
        <v>600</v>
      </c>
      <c r="AW563" s="168"/>
    </row>
    <row r="564" spans="1:49" ht="15.75" hidden="1" outlineLevel="7" x14ac:dyDescent="0.2">
      <c r="A564" s="170" t="s">
        <v>35</v>
      </c>
      <c r="B564" s="170" t="s">
        <v>318</v>
      </c>
      <c r="C564" s="170" t="s">
        <v>342</v>
      </c>
      <c r="D564" s="170" t="s">
        <v>33</v>
      </c>
      <c r="E564" s="171" t="s">
        <v>34</v>
      </c>
      <c r="F564" s="172">
        <v>600</v>
      </c>
      <c r="G564" s="172"/>
      <c r="H564" s="172">
        <f>SUM(F564:G564)</f>
        <v>600</v>
      </c>
      <c r="I564" s="172"/>
      <c r="J564" s="172">
        <v>1000</v>
      </c>
      <c r="K564" s="172"/>
      <c r="L564" s="172">
        <f>SUM(H564:K564)</f>
        <v>1600</v>
      </c>
      <c r="M564" s="172"/>
      <c r="N564" s="172">
        <f>SUM(L564:M564)</f>
        <v>1600</v>
      </c>
      <c r="O564" s="172"/>
      <c r="P564" s="172"/>
      <c r="Q564" s="172">
        <f>SUM(N564:P564)</f>
        <v>1600</v>
      </c>
      <c r="R564" s="172">
        <v>900</v>
      </c>
      <c r="S564" s="172">
        <f>SUM(Q564:R564)</f>
        <v>2500</v>
      </c>
      <c r="T564" s="172"/>
      <c r="U564" s="172"/>
      <c r="V564" s="172"/>
      <c r="W564" s="172"/>
      <c r="X564" s="172">
        <f>SUM(S564:W564)</f>
        <v>2500</v>
      </c>
      <c r="Y564" s="172">
        <v>600</v>
      </c>
      <c r="Z564" s="172"/>
      <c r="AA564" s="172">
        <f>SUM(Y564:Z564)</f>
        <v>600</v>
      </c>
      <c r="AB564" s="172"/>
      <c r="AC564" s="172">
        <f>SUM(AA564:AB564)</f>
        <v>600</v>
      </c>
      <c r="AD564" s="172"/>
      <c r="AE564" s="172">
        <f>SUM(AC564:AD564)</f>
        <v>600</v>
      </c>
      <c r="AF564" s="172"/>
      <c r="AG564" s="172">
        <f>SUM(AE564:AF564)</f>
        <v>600</v>
      </c>
      <c r="AH564" s="172"/>
      <c r="AI564" s="172">
        <f>SUM(AG564:AH564)</f>
        <v>600</v>
      </c>
      <c r="AJ564" s="172"/>
      <c r="AK564" s="172">
        <f>SUM(AI564:AJ564)</f>
        <v>600</v>
      </c>
      <c r="AL564" s="172">
        <v>600</v>
      </c>
      <c r="AM564" s="172"/>
      <c r="AN564" s="172">
        <f>SUM(AL564:AM564)</f>
        <v>600</v>
      </c>
      <c r="AO564" s="172"/>
      <c r="AP564" s="172">
        <f>SUM(AN564:AO564)</f>
        <v>600</v>
      </c>
      <c r="AQ564" s="172"/>
      <c r="AR564" s="172">
        <f>SUM(AP564:AQ564)</f>
        <v>600</v>
      </c>
      <c r="AS564" s="172"/>
      <c r="AT564" s="172">
        <f>SUM(AR564:AS564)</f>
        <v>600</v>
      </c>
      <c r="AU564" s="172"/>
      <c r="AV564" s="172">
        <f>SUM(AT564:AU564)</f>
        <v>600</v>
      </c>
      <c r="AW564" s="168"/>
    </row>
    <row r="565" spans="1:49" ht="15.75" outlineLevel="7" x14ac:dyDescent="0.2">
      <c r="A565" s="165" t="s">
        <v>35</v>
      </c>
      <c r="B565" s="165" t="s">
        <v>565</v>
      </c>
      <c r="C565" s="170"/>
      <c r="D565" s="170"/>
      <c r="E565" s="8" t="s">
        <v>548</v>
      </c>
      <c r="F565" s="167">
        <f t="shared" ref="F565:Z568" si="441">F566</f>
        <v>3699.1</v>
      </c>
      <c r="G565" s="167">
        <f t="shared" si="441"/>
        <v>0</v>
      </c>
      <c r="H565" s="167">
        <f t="shared" si="441"/>
        <v>3699.1</v>
      </c>
      <c r="I565" s="167">
        <f t="shared" si="441"/>
        <v>0</v>
      </c>
      <c r="J565" s="167">
        <f t="shared" si="441"/>
        <v>17953.936279999998</v>
      </c>
      <c r="K565" s="167">
        <f t="shared" si="441"/>
        <v>0</v>
      </c>
      <c r="L565" s="167">
        <f t="shared" si="441"/>
        <v>21653.036279999997</v>
      </c>
      <c r="M565" s="167">
        <f t="shared" si="441"/>
        <v>4255.4762000000001</v>
      </c>
      <c r="N565" s="167">
        <f t="shared" si="441"/>
        <v>25908.512479999994</v>
      </c>
      <c r="O565" s="167">
        <f t="shared" si="441"/>
        <v>0</v>
      </c>
      <c r="P565" s="167">
        <f t="shared" si="441"/>
        <v>0</v>
      </c>
      <c r="Q565" s="167">
        <f t="shared" si="441"/>
        <v>25908.512479999994</v>
      </c>
      <c r="R565" s="167">
        <f t="shared" si="441"/>
        <v>0</v>
      </c>
      <c r="S565" s="167">
        <f t="shared" si="441"/>
        <v>25908.512479999994</v>
      </c>
      <c r="T565" s="167">
        <f t="shared" si="441"/>
        <v>0</v>
      </c>
      <c r="U565" s="167">
        <f t="shared" si="441"/>
        <v>0</v>
      </c>
      <c r="V565" s="167">
        <f t="shared" si="441"/>
        <v>0</v>
      </c>
      <c r="W565" s="167">
        <f t="shared" si="441"/>
        <v>-3521.4011999999998</v>
      </c>
      <c r="X565" s="167">
        <f t="shared" si="441"/>
        <v>22387.111279999997</v>
      </c>
      <c r="Y565" s="167">
        <f t="shared" si="441"/>
        <v>0</v>
      </c>
      <c r="Z565" s="167">
        <f t="shared" si="441"/>
        <v>0</v>
      </c>
      <c r="AA565" s="167"/>
      <c r="AB565" s="167">
        <f>AB566</f>
        <v>0</v>
      </c>
      <c r="AC565" s="167"/>
      <c r="AD565" s="167">
        <f t="shared" ref="AD565:AM568" si="442">AD566</f>
        <v>0</v>
      </c>
      <c r="AE565" s="167">
        <f t="shared" si="442"/>
        <v>0</v>
      </c>
      <c r="AF565" s="167">
        <f t="shared" si="442"/>
        <v>0</v>
      </c>
      <c r="AG565" s="167">
        <f t="shared" si="442"/>
        <v>0</v>
      </c>
      <c r="AH565" s="167">
        <f t="shared" si="442"/>
        <v>0</v>
      </c>
      <c r="AI565" s="167">
        <f t="shared" si="442"/>
        <v>0</v>
      </c>
      <c r="AJ565" s="167">
        <f t="shared" si="442"/>
        <v>0</v>
      </c>
      <c r="AK565" s="167">
        <f t="shared" si="442"/>
        <v>0</v>
      </c>
      <c r="AL565" s="167">
        <f t="shared" si="442"/>
        <v>0</v>
      </c>
      <c r="AM565" s="167">
        <f t="shared" si="442"/>
        <v>0</v>
      </c>
      <c r="AN565" s="167"/>
      <c r="AO565" s="167">
        <f>AO566</f>
        <v>0</v>
      </c>
      <c r="AP565" s="167"/>
      <c r="AQ565" s="167">
        <f t="shared" ref="AQ565:AV568" si="443">AQ566</f>
        <v>0</v>
      </c>
      <c r="AR565" s="167">
        <f t="shared" si="443"/>
        <v>0</v>
      </c>
      <c r="AS565" s="167">
        <f t="shared" si="443"/>
        <v>0</v>
      </c>
      <c r="AT565" s="167">
        <f t="shared" si="443"/>
        <v>0</v>
      </c>
      <c r="AU565" s="167">
        <f t="shared" si="443"/>
        <v>0</v>
      </c>
      <c r="AV565" s="167">
        <f t="shared" si="443"/>
        <v>0</v>
      </c>
      <c r="AW565" s="168"/>
    </row>
    <row r="566" spans="1:49" ht="15.75" outlineLevel="1" x14ac:dyDescent="0.2">
      <c r="A566" s="165" t="s">
        <v>35</v>
      </c>
      <c r="B566" s="165" t="s">
        <v>344</v>
      </c>
      <c r="C566" s="165"/>
      <c r="D566" s="165"/>
      <c r="E566" s="166" t="s">
        <v>345</v>
      </c>
      <c r="F566" s="167">
        <f t="shared" si="441"/>
        <v>3699.1</v>
      </c>
      <c r="G566" s="167">
        <f t="shared" si="441"/>
        <v>0</v>
      </c>
      <c r="H566" s="167">
        <f t="shared" si="441"/>
        <v>3699.1</v>
      </c>
      <c r="I566" s="167">
        <f t="shared" si="441"/>
        <v>0</v>
      </c>
      <c r="J566" s="167">
        <f t="shared" si="441"/>
        <v>17953.936279999998</v>
      </c>
      <c r="K566" s="167">
        <f t="shared" si="441"/>
        <v>0</v>
      </c>
      <c r="L566" s="167">
        <f t="shared" si="441"/>
        <v>21653.036279999997</v>
      </c>
      <c r="M566" s="167">
        <f t="shared" si="441"/>
        <v>4255.4762000000001</v>
      </c>
      <c r="N566" s="167">
        <f t="shared" si="441"/>
        <v>25908.512479999994</v>
      </c>
      <c r="O566" s="167">
        <f t="shared" si="441"/>
        <v>0</v>
      </c>
      <c r="P566" s="167">
        <f t="shared" si="441"/>
        <v>0</v>
      </c>
      <c r="Q566" s="167">
        <f t="shared" si="441"/>
        <v>25908.512479999994</v>
      </c>
      <c r="R566" s="167">
        <f t="shared" si="441"/>
        <v>0</v>
      </c>
      <c r="S566" s="167">
        <f t="shared" si="441"/>
        <v>25908.512479999994</v>
      </c>
      <c r="T566" s="167">
        <f t="shared" si="441"/>
        <v>0</v>
      </c>
      <c r="U566" s="167">
        <f t="shared" si="441"/>
        <v>0</v>
      </c>
      <c r="V566" s="167">
        <f t="shared" si="441"/>
        <v>0</v>
      </c>
      <c r="W566" s="167">
        <f t="shared" si="441"/>
        <v>-3521.4011999999998</v>
      </c>
      <c r="X566" s="167">
        <f t="shared" si="441"/>
        <v>22387.111279999997</v>
      </c>
      <c r="Y566" s="167">
        <f t="shared" si="441"/>
        <v>0</v>
      </c>
      <c r="Z566" s="167">
        <f t="shared" si="441"/>
        <v>0</v>
      </c>
      <c r="AA566" s="167"/>
      <c r="AB566" s="167">
        <f>AB567</f>
        <v>0</v>
      </c>
      <c r="AC566" s="167"/>
      <c r="AD566" s="167">
        <f t="shared" si="442"/>
        <v>0</v>
      </c>
      <c r="AE566" s="167">
        <f t="shared" si="442"/>
        <v>0</v>
      </c>
      <c r="AF566" s="167">
        <f t="shared" si="442"/>
        <v>0</v>
      </c>
      <c r="AG566" s="167">
        <f t="shared" si="442"/>
        <v>0</v>
      </c>
      <c r="AH566" s="167">
        <f t="shared" si="442"/>
        <v>0</v>
      </c>
      <c r="AI566" s="167">
        <f t="shared" si="442"/>
        <v>0</v>
      </c>
      <c r="AJ566" s="167">
        <f t="shared" si="442"/>
        <v>0</v>
      </c>
      <c r="AK566" s="167">
        <f t="shared" si="442"/>
        <v>0</v>
      </c>
      <c r="AL566" s="167">
        <f t="shared" si="442"/>
        <v>0</v>
      </c>
      <c r="AM566" s="167">
        <f t="shared" si="442"/>
        <v>0</v>
      </c>
      <c r="AN566" s="167"/>
      <c r="AO566" s="167">
        <f>AO567</f>
        <v>0</v>
      </c>
      <c r="AP566" s="167"/>
      <c r="AQ566" s="167">
        <f t="shared" si="443"/>
        <v>0</v>
      </c>
      <c r="AR566" s="167">
        <f t="shared" si="443"/>
        <v>0</v>
      </c>
      <c r="AS566" s="167">
        <f t="shared" si="443"/>
        <v>0</v>
      </c>
      <c r="AT566" s="167">
        <f t="shared" si="443"/>
        <v>0</v>
      </c>
      <c r="AU566" s="167">
        <f t="shared" si="443"/>
        <v>0</v>
      </c>
      <c r="AV566" s="167">
        <f t="shared" si="443"/>
        <v>0</v>
      </c>
      <c r="AW566" s="168"/>
    </row>
    <row r="567" spans="1:49" ht="31.5" outlineLevel="2" x14ac:dyDescent="0.2">
      <c r="A567" s="165" t="s">
        <v>35</v>
      </c>
      <c r="B567" s="165" t="s">
        <v>344</v>
      </c>
      <c r="C567" s="165" t="s">
        <v>346</v>
      </c>
      <c r="D567" s="165"/>
      <c r="E567" s="166" t="s">
        <v>347</v>
      </c>
      <c r="F567" s="167">
        <f t="shared" si="441"/>
        <v>3699.1</v>
      </c>
      <c r="G567" s="167">
        <f t="shared" si="441"/>
        <v>0</v>
      </c>
      <c r="H567" s="167">
        <f t="shared" si="441"/>
        <v>3699.1</v>
      </c>
      <c r="I567" s="167">
        <f t="shared" si="441"/>
        <v>0</v>
      </c>
      <c r="J567" s="167">
        <f t="shared" si="441"/>
        <v>17953.936279999998</v>
      </c>
      <c r="K567" s="167">
        <f t="shared" si="441"/>
        <v>0</v>
      </c>
      <c r="L567" s="167">
        <f t="shared" si="441"/>
        <v>21653.036279999997</v>
      </c>
      <c r="M567" s="167">
        <f t="shared" si="441"/>
        <v>4255.4762000000001</v>
      </c>
      <c r="N567" s="167">
        <f t="shared" si="441"/>
        <v>25908.512479999994</v>
      </c>
      <c r="O567" s="167">
        <f t="shared" si="441"/>
        <v>0</v>
      </c>
      <c r="P567" s="167">
        <f t="shared" si="441"/>
        <v>0</v>
      </c>
      <c r="Q567" s="167">
        <f t="shared" si="441"/>
        <v>25908.512479999994</v>
      </c>
      <c r="R567" s="167">
        <f t="shared" si="441"/>
        <v>0</v>
      </c>
      <c r="S567" s="167">
        <f t="shared" si="441"/>
        <v>25908.512479999994</v>
      </c>
      <c r="T567" s="167">
        <f t="shared" si="441"/>
        <v>0</v>
      </c>
      <c r="U567" s="167">
        <f t="shared" si="441"/>
        <v>0</v>
      </c>
      <c r="V567" s="167">
        <f t="shared" si="441"/>
        <v>0</v>
      </c>
      <c r="W567" s="167">
        <f t="shared" si="441"/>
        <v>-3521.4011999999998</v>
      </c>
      <c r="X567" s="167">
        <f t="shared" si="441"/>
        <v>22387.111279999997</v>
      </c>
      <c r="Y567" s="167">
        <f t="shared" si="441"/>
        <v>0</v>
      </c>
      <c r="Z567" s="167">
        <f t="shared" si="441"/>
        <v>0</v>
      </c>
      <c r="AA567" s="167"/>
      <c r="AB567" s="167">
        <f>AB568</f>
        <v>0</v>
      </c>
      <c r="AC567" s="167"/>
      <c r="AD567" s="167">
        <f t="shared" si="442"/>
        <v>0</v>
      </c>
      <c r="AE567" s="167">
        <f t="shared" si="442"/>
        <v>0</v>
      </c>
      <c r="AF567" s="167">
        <f t="shared" si="442"/>
        <v>0</v>
      </c>
      <c r="AG567" s="167">
        <f t="shared" si="442"/>
        <v>0</v>
      </c>
      <c r="AH567" s="167">
        <f t="shared" si="442"/>
        <v>0</v>
      </c>
      <c r="AI567" s="167">
        <f t="shared" si="442"/>
        <v>0</v>
      </c>
      <c r="AJ567" s="167">
        <f t="shared" si="442"/>
        <v>0</v>
      </c>
      <c r="AK567" s="167">
        <f t="shared" si="442"/>
        <v>0</v>
      </c>
      <c r="AL567" s="167">
        <f t="shared" si="442"/>
        <v>0</v>
      </c>
      <c r="AM567" s="167">
        <f t="shared" si="442"/>
        <v>0</v>
      </c>
      <c r="AN567" s="167"/>
      <c r="AO567" s="167">
        <f>AO568</f>
        <v>0</v>
      </c>
      <c r="AP567" s="167"/>
      <c r="AQ567" s="167">
        <f t="shared" si="443"/>
        <v>0</v>
      </c>
      <c r="AR567" s="167">
        <f t="shared" si="443"/>
        <v>0</v>
      </c>
      <c r="AS567" s="167">
        <f t="shared" si="443"/>
        <v>0</v>
      </c>
      <c r="AT567" s="167">
        <f t="shared" si="443"/>
        <v>0</v>
      </c>
      <c r="AU567" s="167">
        <f t="shared" si="443"/>
        <v>0</v>
      </c>
      <c r="AV567" s="167">
        <f t="shared" si="443"/>
        <v>0</v>
      </c>
      <c r="AW567" s="168"/>
    </row>
    <row r="568" spans="1:49" ht="31.5" outlineLevel="3" x14ac:dyDescent="0.2">
      <c r="A568" s="165" t="s">
        <v>35</v>
      </c>
      <c r="B568" s="165" t="s">
        <v>344</v>
      </c>
      <c r="C568" s="165" t="s">
        <v>348</v>
      </c>
      <c r="D568" s="165"/>
      <c r="E568" s="166" t="s">
        <v>349</v>
      </c>
      <c r="F568" s="167">
        <f t="shared" si="441"/>
        <v>3699.1</v>
      </c>
      <c r="G568" s="167">
        <f t="shared" si="441"/>
        <v>0</v>
      </c>
      <c r="H568" s="167">
        <f t="shared" si="441"/>
        <v>3699.1</v>
      </c>
      <c r="I568" s="167">
        <f t="shared" si="441"/>
        <v>0</v>
      </c>
      <c r="J568" s="167">
        <f t="shared" si="441"/>
        <v>17953.936279999998</v>
      </c>
      <c r="K568" s="167">
        <f t="shared" si="441"/>
        <v>0</v>
      </c>
      <c r="L568" s="167">
        <f t="shared" si="441"/>
        <v>21653.036279999997</v>
      </c>
      <c r="M568" s="167">
        <f t="shared" si="441"/>
        <v>4255.4762000000001</v>
      </c>
      <c r="N568" s="167">
        <f t="shared" si="441"/>
        <v>25908.512479999994</v>
      </c>
      <c r="O568" s="167">
        <f t="shared" si="441"/>
        <v>0</v>
      </c>
      <c r="P568" s="167">
        <f t="shared" si="441"/>
        <v>0</v>
      </c>
      <c r="Q568" s="167">
        <f t="shared" si="441"/>
        <v>25908.512479999994</v>
      </c>
      <c r="R568" s="167">
        <f t="shared" si="441"/>
        <v>0</v>
      </c>
      <c r="S568" s="167">
        <f t="shared" si="441"/>
        <v>25908.512479999994</v>
      </c>
      <c r="T568" s="167">
        <f t="shared" si="441"/>
        <v>0</v>
      </c>
      <c r="U568" s="167">
        <f t="shared" si="441"/>
        <v>0</v>
      </c>
      <c r="V568" s="167">
        <f t="shared" si="441"/>
        <v>0</v>
      </c>
      <c r="W568" s="167">
        <f t="shared" si="441"/>
        <v>-3521.4011999999998</v>
      </c>
      <c r="X568" s="167">
        <f t="shared" si="441"/>
        <v>22387.111279999997</v>
      </c>
      <c r="Y568" s="167">
        <f t="shared" si="441"/>
        <v>0</v>
      </c>
      <c r="Z568" s="167">
        <f t="shared" si="441"/>
        <v>0</v>
      </c>
      <c r="AA568" s="167"/>
      <c r="AB568" s="167">
        <f>AB569</f>
        <v>0</v>
      </c>
      <c r="AC568" s="167"/>
      <c r="AD568" s="167">
        <f t="shared" si="442"/>
        <v>0</v>
      </c>
      <c r="AE568" s="167">
        <f t="shared" si="442"/>
        <v>0</v>
      </c>
      <c r="AF568" s="167">
        <f t="shared" si="442"/>
        <v>0</v>
      </c>
      <c r="AG568" s="167">
        <f t="shared" si="442"/>
        <v>0</v>
      </c>
      <c r="AH568" s="167">
        <f t="shared" si="442"/>
        <v>0</v>
      </c>
      <c r="AI568" s="167">
        <f t="shared" si="442"/>
        <v>0</v>
      </c>
      <c r="AJ568" s="167">
        <f t="shared" si="442"/>
        <v>0</v>
      </c>
      <c r="AK568" s="167">
        <f t="shared" si="442"/>
        <v>0</v>
      </c>
      <c r="AL568" s="167">
        <f t="shared" si="442"/>
        <v>0</v>
      </c>
      <c r="AM568" s="167">
        <f t="shared" si="442"/>
        <v>0</v>
      </c>
      <c r="AN568" s="167"/>
      <c r="AO568" s="167">
        <f>AO569</f>
        <v>0</v>
      </c>
      <c r="AP568" s="167"/>
      <c r="AQ568" s="167">
        <f t="shared" si="443"/>
        <v>0</v>
      </c>
      <c r="AR568" s="167">
        <f t="shared" si="443"/>
        <v>0</v>
      </c>
      <c r="AS568" s="167">
        <f t="shared" si="443"/>
        <v>0</v>
      </c>
      <c r="AT568" s="167">
        <f t="shared" si="443"/>
        <v>0</v>
      </c>
      <c r="AU568" s="167">
        <f t="shared" si="443"/>
        <v>0</v>
      </c>
      <c r="AV568" s="167">
        <f t="shared" si="443"/>
        <v>0</v>
      </c>
      <c r="AW568" s="168"/>
    </row>
    <row r="569" spans="1:49" ht="31.5" outlineLevel="4" x14ac:dyDescent="0.2">
      <c r="A569" s="165" t="s">
        <v>35</v>
      </c>
      <c r="B569" s="165" t="s">
        <v>344</v>
      </c>
      <c r="C569" s="165" t="s">
        <v>350</v>
      </c>
      <c r="D569" s="165"/>
      <c r="E569" s="166" t="s">
        <v>351</v>
      </c>
      <c r="F569" s="167">
        <f>F586</f>
        <v>3699.1</v>
      </c>
      <c r="G569" s="167">
        <f>G586</f>
        <v>0</v>
      </c>
      <c r="H569" s="167">
        <f>H586</f>
        <v>3699.1</v>
      </c>
      <c r="I569" s="167">
        <f>I586+I574+I570+I590</f>
        <v>0</v>
      </c>
      <c r="J569" s="167">
        <f>J586+J574+J570+J590</f>
        <v>17953.936279999998</v>
      </c>
      <c r="K569" s="167">
        <f>K586+K574+K570+K590</f>
        <v>0</v>
      </c>
      <c r="L569" s="167">
        <f>L586+L574+L570+L590</f>
        <v>21653.036279999997</v>
      </c>
      <c r="M569" s="167">
        <f t="shared" ref="M569:AV569" si="444">M586+M574+M570+M590+M582+M578</f>
        <v>4255.4762000000001</v>
      </c>
      <c r="N569" s="167">
        <f t="shared" si="444"/>
        <v>25908.512479999994</v>
      </c>
      <c r="O569" s="167">
        <f t="shared" si="444"/>
        <v>0</v>
      </c>
      <c r="P569" s="167">
        <f t="shared" si="444"/>
        <v>0</v>
      </c>
      <c r="Q569" s="167">
        <f t="shared" si="444"/>
        <v>25908.512479999994</v>
      </c>
      <c r="R569" s="167">
        <f t="shared" si="444"/>
        <v>0</v>
      </c>
      <c r="S569" s="167">
        <f t="shared" si="444"/>
        <v>25908.512479999994</v>
      </c>
      <c r="T569" s="167">
        <f t="shared" si="444"/>
        <v>0</v>
      </c>
      <c r="U569" s="167">
        <f t="shared" si="444"/>
        <v>0</v>
      </c>
      <c r="V569" s="167">
        <f t="shared" si="444"/>
        <v>0</v>
      </c>
      <c r="W569" s="167">
        <f t="shared" si="444"/>
        <v>-3521.4011999999998</v>
      </c>
      <c r="X569" s="167">
        <f t="shared" si="444"/>
        <v>22387.111279999997</v>
      </c>
      <c r="Y569" s="167">
        <f t="shared" si="444"/>
        <v>0</v>
      </c>
      <c r="Z569" s="167">
        <f t="shared" si="444"/>
        <v>0</v>
      </c>
      <c r="AA569" s="167">
        <f t="shared" si="444"/>
        <v>0</v>
      </c>
      <c r="AB569" s="167">
        <f t="shared" si="444"/>
        <v>0</v>
      </c>
      <c r="AC569" s="167">
        <f t="shared" si="444"/>
        <v>0</v>
      </c>
      <c r="AD569" s="167">
        <f t="shared" si="444"/>
        <v>0</v>
      </c>
      <c r="AE569" s="167">
        <f t="shared" si="444"/>
        <v>0</v>
      </c>
      <c r="AF569" s="167">
        <f t="shared" si="444"/>
        <v>0</v>
      </c>
      <c r="AG569" s="167">
        <f t="shared" si="444"/>
        <v>0</v>
      </c>
      <c r="AH569" s="167">
        <f t="shared" si="444"/>
        <v>0</v>
      </c>
      <c r="AI569" s="167">
        <f t="shared" si="444"/>
        <v>0</v>
      </c>
      <c r="AJ569" s="167">
        <f t="shared" si="444"/>
        <v>0</v>
      </c>
      <c r="AK569" s="167">
        <f t="shared" si="444"/>
        <v>0</v>
      </c>
      <c r="AL569" s="167">
        <f t="shared" si="444"/>
        <v>0</v>
      </c>
      <c r="AM569" s="167">
        <f t="shared" si="444"/>
        <v>0</v>
      </c>
      <c r="AN569" s="167">
        <f t="shared" si="444"/>
        <v>0</v>
      </c>
      <c r="AO569" s="167">
        <f t="shared" si="444"/>
        <v>0</v>
      </c>
      <c r="AP569" s="167">
        <f t="shared" si="444"/>
        <v>0</v>
      </c>
      <c r="AQ569" s="167">
        <f t="shared" si="444"/>
        <v>0</v>
      </c>
      <c r="AR569" s="167">
        <f t="shared" si="444"/>
        <v>0</v>
      </c>
      <c r="AS569" s="167">
        <f t="shared" si="444"/>
        <v>0</v>
      </c>
      <c r="AT569" s="167">
        <f t="shared" si="444"/>
        <v>0</v>
      </c>
      <c r="AU569" s="167">
        <f t="shared" si="444"/>
        <v>0</v>
      </c>
      <c r="AV569" s="167">
        <f t="shared" si="444"/>
        <v>0</v>
      </c>
      <c r="AW569" s="168"/>
    </row>
    <row r="570" spans="1:49" ht="31.5" hidden="1" outlineLevel="4" x14ac:dyDescent="0.2">
      <c r="A570" s="165" t="s">
        <v>35</v>
      </c>
      <c r="B570" s="165" t="s">
        <v>344</v>
      </c>
      <c r="C570" s="173" t="s">
        <v>686</v>
      </c>
      <c r="D570" s="173"/>
      <c r="E570" s="174" t="s">
        <v>687</v>
      </c>
      <c r="F570" s="167"/>
      <c r="G570" s="167"/>
      <c r="H570" s="167"/>
      <c r="I570" s="167"/>
      <c r="J570" s="167">
        <f>J571</f>
        <v>388</v>
      </c>
      <c r="K570" s="167"/>
      <c r="L570" s="167">
        <f>L571</f>
        <v>388</v>
      </c>
      <c r="M570" s="167"/>
      <c r="N570" s="167">
        <f>N571</f>
        <v>388</v>
      </c>
      <c r="O570" s="167"/>
      <c r="P570" s="167"/>
      <c r="Q570" s="167">
        <f>Q571</f>
        <v>388</v>
      </c>
      <c r="R570" s="167"/>
      <c r="S570" s="167">
        <f>S571</f>
        <v>388</v>
      </c>
      <c r="T570" s="167"/>
      <c r="U570" s="167"/>
      <c r="V570" s="167"/>
      <c r="W570" s="167"/>
      <c r="X570" s="167">
        <f>X571</f>
        <v>388</v>
      </c>
      <c r="Y570" s="167"/>
      <c r="Z570" s="167"/>
      <c r="AA570" s="167"/>
      <c r="AB570" s="167"/>
      <c r="AC570" s="167"/>
      <c r="AD570" s="167"/>
      <c r="AE570" s="167">
        <f>AE571</f>
        <v>0</v>
      </c>
      <c r="AF570" s="167"/>
      <c r="AG570" s="167">
        <f>AG571</f>
        <v>0</v>
      </c>
      <c r="AH570" s="167"/>
      <c r="AI570" s="167">
        <f>AI571</f>
        <v>0</v>
      </c>
      <c r="AJ570" s="167"/>
      <c r="AK570" s="167">
        <f>AK571</f>
        <v>0</v>
      </c>
      <c r="AL570" s="167"/>
      <c r="AM570" s="167"/>
      <c r="AN570" s="167"/>
      <c r="AO570" s="167"/>
      <c r="AP570" s="167"/>
      <c r="AQ570" s="167"/>
      <c r="AR570" s="167">
        <f>AR571</f>
        <v>0</v>
      </c>
      <c r="AS570" s="167"/>
      <c r="AT570" s="167">
        <f>AT571</f>
        <v>0</v>
      </c>
      <c r="AU570" s="167"/>
      <c r="AV570" s="167">
        <f>AV571</f>
        <v>0</v>
      </c>
      <c r="AW570" s="168"/>
    </row>
    <row r="571" spans="1:49" ht="31.5" hidden="1" outlineLevel="4" x14ac:dyDescent="0.2">
      <c r="A571" s="165" t="s">
        <v>35</v>
      </c>
      <c r="B571" s="165" t="s">
        <v>344</v>
      </c>
      <c r="C571" s="175" t="s">
        <v>686</v>
      </c>
      <c r="D571" s="175" t="s">
        <v>143</v>
      </c>
      <c r="E571" s="176" t="s">
        <v>144</v>
      </c>
      <c r="F571" s="167"/>
      <c r="G571" s="167"/>
      <c r="H571" s="167"/>
      <c r="I571" s="167"/>
      <c r="J571" s="172">
        <f>J573</f>
        <v>388</v>
      </c>
      <c r="K571" s="167"/>
      <c r="L571" s="172">
        <f>L573</f>
        <v>388</v>
      </c>
      <c r="M571" s="167"/>
      <c r="N571" s="172">
        <f>N573</f>
        <v>388</v>
      </c>
      <c r="O571" s="167"/>
      <c r="P571" s="167"/>
      <c r="Q571" s="172">
        <f>Q573</f>
        <v>388</v>
      </c>
      <c r="R571" s="167"/>
      <c r="S571" s="172">
        <f>S573</f>
        <v>388</v>
      </c>
      <c r="T571" s="167"/>
      <c r="U571" s="167"/>
      <c r="V571" s="167"/>
      <c r="W571" s="167"/>
      <c r="X571" s="172">
        <f>X573</f>
        <v>388</v>
      </c>
      <c r="Y571" s="167"/>
      <c r="Z571" s="167"/>
      <c r="AA571" s="167"/>
      <c r="AB571" s="167"/>
      <c r="AC571" s="167"/>
      <c r="AD571" s="167"/>
      <c r="AE571" s="172">
        <f>AE573</f>
        <v>0</v>
      </c>
      <c r="AF571" s="167"/>
      <c r="AG571" s="172">
        <f>AG573</f>
        <v>0</v>
      </c>
      <c r="AH571" s="167"/>
      <c r="AI571" s="172">
        <f>AI573</f>
        <v>0</v>
      </c>
      <c r="AJ571" s="167"/>
      <c r="AK571" s="172">
        <f>AK573</f>
        <v>0</v>
      </c>
      <c r="AL571" s="167"/>
      <c r="AM571" s="167"/>
      <c r="AN571" s="167"/>
      <c r="AO571" s="167"/>
      <c r="AP571" s="167"/>
      <c r="AQ571" s="167"/>
      <c r="AR571" s="172">
        <f>AR573</f>
        <v>0</v>
      </c>
      <c r="AS571" s="167"/>
      <c r="AT571" s="172">
        <f>AT573</f>
        <v>0</v>
      </c>
      <c r="AU571" s="167"/>
      <c r="AV571" s="172">
        <f>AV573</f>
        <v>0</v>
      </c>
      <c r="AW571" s="168"/>
    </row>
    <row r="572" spans="1:49" ht="15.75" hidden="1" outlineLevel="4" x14ac:dyDescent="0.2">
      <c r="A572" s="165"/>
      <c r="B572" s="165"/>
      <c r="C572" s="173"/>
      <c r="D572" s="175"/>
      <c r="E572" s="176" t="s">
        <v>614</v>
      </c>
      <c r="F572" s="167"/>
      <c r="G572" s="167"/>
      <c r="H572" s="167"/>
      <c r="I572" s="167"/>
      <c r="J572" s="172"/>
      <c r="K572" s="167"/>
      <c r="L572" s="172"/>
      <c r="M572" s="167"/>
      <c r="N572" s="172"/>
      <c r="O572" s="167"/>
      <c r="P572" s="167"/>
      <c r="Q572" s="172"/>
      <c r="R572" s="167"/>
      <c r="S572" s="172"/>
      <c r="T572" s="167"/>
      <c r="U572" s="167"/>
      <c r="V572" s="167"/>
      <c r="W572" s="167"/>
      <c r="X572" s="172"/>
      <c r="Y572" s="167"/>
      <c r="Z572" s="167"/>
      <c r="AA572" s="167"/>
      <c r="AB572" s="167"/>
      <c r="AC572" s="167"/>
      <c r="AD572" s="167"/>
      <c r="AE572" s="172"/>
      <c r="AF572" s="167"/>
      <c r="AG572" s="172"/>
      <c r="AH572" s="167"/>
      <c r="AI572" s="172"/>
      <c r="AJ572" s="167"/>
      <c r="AK572" s="172"/>
      <c r="AL572" s="167"/>
      <c r="AM572" s="167"/>
      <c r="AN572" s="167"/>
      <c r="AO572" s="167"/>
      <c r="AP572" s="167"/>
      <c r="AQ572" s="167"/>
      <c r="AR572" s="172"/>
      <c r="AS572" s="167"/>
      <c r="AT572" s="172"/>
      <c r="AU572" s="167"/>
      <c r="AV572" s="172"/>
      <c r="AW572" s="168"/>
    </row>
    <row r="573" spans="1:49" ht="31.5" hidden="1" outlineLevel="4" x14ac:dyDescent="0.2">
      <c r="A573" s="165"/>
      <c r="B573" s="165"/>
      <c r="C573" s="173"/>
      <c r="D573" s="175"/>
      <c r="E573" s="176" t="s">
        <v>688</v>
      </c>
      <c r="F573" s="167"/>
      <c r="G573" s="167"/>
      <c r="H573" s="167"/>
      <c r="I573" s="167"/>
      <c r="J573" s="172">
        <v>388</v>
      </c>
      <c r="K573" s="167"/>
      <c r="L573" s="172">
        <f>SUM(H573:K573)</f>
        <v>388</v>
      </c>
      <c r="M573" s="167"/>
      <c r="N573" s="172">
        <f>SUM(L573:M573)</f>
        <v>388</v>
      </c>
      <c r="O573" s="167"/>
      <c r="P573" s="167"/>
      <c r="Q573" s="172">
        <f>SUM(N573:P573)</f>
        <v>388</v>
      </c>
      <c r="R573" s="167"/>
      <c r="S573" s="172">
        <f>SUM(Q573:R573)</f>
        <v>388</v>
      </c>
      <c r="T573" s="167"/>
      <c r="U573" s="167"/>
      <c r="V573" s="167"/>
      <c r="W573" s="167"/>
      <c r="X573" s="172">
        <f>SUM(S573:W573)</f>
        <v>388</v>
      </c>
      <c r="Y573" s="167"/>
      <c r="Z573" s="167"/>
      <c r="AA573" s="167"/>
      <c r="AB573" s="167"/>
      <c r="AC573" s="167"/>
      <c r="AD573" s="167"/>
      <c r="AE573" s="172">
        <f>SUM(AC573:AD573)</f>
        <v>0</v>
      </c>
      <c r="AF573" s="167"/>
      <c r="AG573" s="172">
        <f>SUM(AE573:AF573)</f>
        <v>0</v>
      </c>
      <c r="AH573" s="167"/>
      <c r="AI573" s="172">
        <f>SUM(AG573:AH573)</f>
        <v>0</v>
      </c>
      <c r="AJ573" s="167"/>
      <c r="AK573" s="172">
        <f>SUM(AI573:AJ573)</f>
        <v>0</v>
      </c>
      <c r="AL573" s="167"/>
      <c r="AM573" s="167"/>
      <c r="AN573" s="167"/>
      <c r="AO573" s="167"/>
      <c r="AP573" s="167"/>
      <c r="AQ573" s="167"/>
      <c r="AR573" s="172">
        <f>SUM(AP573:AQ573)</f>
        <v>0</v>
      </c>
      <c r="AS573" s="167"/>
      <c r="AT573" s="172">
        <f>SUM(AR573:AS573)</f>
        <v>0</v>
      </c>
      <c r="AU573" s="167"/>
      <c r="AV573" s="172">
        <f>SUM(AT573:AU573)</f>
        <v>0</v>
      </c>
      <c r="AW573" s="168"/>
    </row>
    <row r="574" spans="1:49" ht="47.25" outlineLevel="4" x14ac:dyDescent="0.2">
      <c r="A574" s="165" t="s">
        <v>35</v>
      </c>
      <c r="B574" s="165" t="s">
        <v>344</v>
      </c>
      <c r="C574" s="173" t="s">
        <v>689</v>
      </c>
      <c r="D574" s="173"/>
      <c r="E574" s="174" t="s">
        <v>811</v>
      </c>
      <c r="F574" s="167"/>
      <c r="G574" s="167"/>
      <c r="H574" s="167"/>
      <c r="I574" s="167"/>
      <c r="J574" s="167">
        <f>J575</f>
        <v>17154.031559999999</v>
      </c>
      <c r="K574" s="167"/>
      <c r="L574" s="167">
        <f>L575</f>
        <v>17154.031559999999</v>
      </c>
      <c r="M574" s="167"/>
      <c r="N574" s="167">
        <f>N575</f>
        <v>17154.031559999999</v>
      </c>
      <c r="O574" s="167"/>
      <c r="P574" s="167"/>
      <c r="Q574" s="167">
        <f>Q575</f>
        <v>17154.031559999999</v>
      </c>
      <c r="R574" s="167"/>
      <c r="S574" s="167">
        <f>S575</f>
        <v>17154.031559999999</v>
      </c>
      <c r="T574" s="167">
        <f t="shared" ref="T574:X574" si="445">T575</f>
        <v>0</v>
      </c>
      <c r="U574" s="167">
        <f t="shared" si="445"/>
        <v>0</v>
      </c>
      <c r="V574" s="167">
        <f t="shared" si="445"/>
        <v>0</v>
      </c>
      <c r="W574" s="167">
        <f t="shared" si="445"/>
        <v>177.74279999999999</v>
      </c>
      <c r="X574" s="167">
        <f t="shared" si="445"/>
        <v>17331.774359999999</v>
      </c>
      <c r="Y574" s="167"/>
      <c r="Z574" s="167"/>
      <c r="AA574" s="167"/>
      <c r="AB574" s="167"/>
      <c r="AC574" s="167"/>
      <c r="AD574" s="167"/>
      <c r="AE574" s="167">
        <f>AE575</f>
        <v>0</v>
      </c>
      <c r="AF574" s="167"/>
      <c r="AG574" s="167">
        <f>AG575</f>
        <v>0</v>
      </c>
      <c r="AH574" s="167"/>
      <c r="AI574" s="167">
        <f>AI575</f>
        <v>0</v>
      </c>
      <c r="AJ574" s="167"/>
      <c r="AK574" s="167">
        <f>AK575</f>
        <v>0</v>
      </c>
      <c r="AL574" s="167"/>
      <c r="AM574" s="167"/>
      <c r="AN574" s="167"/>
      <c r="AO574" s="167"/>
      <c r="AP574" s="167"/>
      <c r="AQ574" s="167"/>
      <c r="AR574" s="167">
        <f>AR575</f>
        <v>0</v>
      </c>
      <c r="AS574" s="167"/>
      <c r="AT574" s="167">
        <f>AT575</f>
        <v>0</v>
      </c>
      <c r="AU574" s="167"/>
      <c r="AV574" s="167">
        <f>AV575</f>
        <v>0</v>
      </c>
      <c r="AW574" s="168"/>
    </row>
    <row r="575" spans="1:49" ht="31.5" outlineLevel="4" x14ac:dyDescent="0.2">
      <c r="A575" s="165" t="s">
        <v>35</v>
      </c>
      <c r="B575" s="165" t="s">
        <v>344</v>
      </c>
      <c r="C575" s="175" t="s">
        <v>689</v>
      </c>
      <c r="D575" s="175" t="s">
        <v>143</v>
      </c>
      <c r="E575" s="176" t="s">
        <v>690</v>
      </c>
      <c r="F575" s="167"/>
      <c r="G575" s="167"/>
      <c r="H575" s="167"/>
      <c r="I575" s="167"/>
      <c r="J575" s="182">
        <f>J577</f>
        <v>17154.031559999999</v>
      </c>
      <c r="K575" s="167"/>
      <c r="L575" s="182">
        <f>L577</f>
        <v>17154.031559999999</v>
      </c>
      <c r="M575" s="167"/>
      <c r="N575" s="182">
        <f>N577</f>
        <v>17154.031559999999</v>
      </c>
      <c r="O575" s="167"/>
      <c r="P575" s="167"/>
      <c r="Q575" s="182">
        <f>Q577</f>
        <v>17154.031559999999</v>
      </c>
      <c r="R575" s="167"/>
      <c r="S575" s="182">
        <f>S577</f>
        <v>17154.031559999999</v>
      </c>
      <c r="T575" s="182">
        <f t="shared" ref="T575:X575" si="446">T577</f>
        <v>0</v>
      </c>
      <c r="U575" s="182">
        <f t="shared" si="446"/>
        <v>0</v>
      </c>
      <c r="V575" s="182">
        <f t="shared" si="446"/>
        <v>0</v>
      </c>
      <c r="W575" s="182">
        <f t="shared" si="446"/>
        <v>177.74279999999999</v>
      </c>
      <c r="X575" s="182">
        <f t="shared" si="446"/>
        <v>17331.774359999999</v>
      </c>
      <c r="Y575" s="167"/>
      <c r="Z575" s="167"/>
      <c r="AA575" s="167"/>
      <c r="AB575" s="167"/>
      <c r="AC575" s="167"/>
      <c r="AD575" s="167"/>
      <c r="AE575" s="182">
        <f>AE577</f>
        <v>0</v>
      </c>
      <c r="AF575" s="167"/>
      <c r="AG575" s="182">
        <f>AG577</f>
        <v>0</v>
      </c>
      <c r="AH575" s="167"/>
      <c r="AI575" s="182">
        <f>AI577</f>
        <v>0</v>
      </c>
      <c r="AJ575" s="167"/>
      <c r="AK575" s="182">
        <f>AK577</f>
        <v>0</v>
      </c>
      <c r="AL575" s="167"/>
      <c r="AM575" s="167"/>
      <c r="AN575" s="167"/>
      <c r="AO575" s="167"/>
      <c r="AP575" s="167"/>
      <c r="AQ575" s="167"/>
      <c r="AR575" s="182">
        <f>AR577</f>
        <v>0</v>
      </c>
      <c r="AS575" s="167"/>
      <c r="AT575" s="182">
        <f>AT577</f>
        <v>0</v>
      </c>
      <c r="AU575" s="167"/>
      <c r="AV575" s="182">
        <f>AV577</f>
        <v>0</v>
      </c>
      <c r="AW575" s="168"/>
    </row>
    <row r="576" spans="1:49" ht="15.75" outlineLevel="4" x14ac:dyDescent="0.2">
      <c r="A576" s="165"/>
      <c r="B576" s="165"/>
      <c r="C576" s="175"/>
      <c r="D576" s="175"/>
      <c r="E576" s="176" t="s">
        <v>614</v>
      </c>
      <c r="F576" s="167"/>
      <c r="G576" s="167"/>
      <c r="H576" s="167"/>
      <c r="I576" s="167"/>
      <c r="J576" s="182"/>
      <c r="K576" s="167"/>
      <c r="L576" s="182"/>
      <c r="M576" s="167"/>
      <c r="N576" s="182"/>
      <c r="O576" s="167"/>
      <c r="P576" s="167"/>
      <c r="Q576" s="182"/>
      <c r="R576" s="167"/>
      <c r="S576" s="182"/>
      <c r="T576" s="167"/>
      <c r="U576" s="167"/>
      <c r="V576" s="167"/>
      <c r="W576" s="167"/>
      <c r="X576" s="182"/>
      <c r="Y576" s="167"/>
      <c r="Z576" s="167"/>
      <c r="AA576" s="167"/>
      <c r="AB576" s="167"/>
      <c r="AC576" s="167"/>
      <c r="AD576" s="167"/>
      <c r="AE576" s="182"/>
      <c r="AF576" s="167"/>
      <c r="AG576" s="182"/>
      <c r="AH576" s="167"/>
      <c r="AI576" s="182"/>
      <c r="AJ576" s="167"/>
      <c r="AK576" s="182"/>
      <c r="AL576" s="167"/>
      <c r="AM576" s="167"/>
      <c r="AN576" s="167"/>
      <c r="AO576" s="167"/>
      <c r="AP576" s="167"/>
      <c r="AQ576" s="167"/>
      <c r="AR576" s="182"/>
      <c r="AS576" s="167"/>
      <c r="AT576" s="182"/>
      <c r="AU576" s="167"/>
      <c r="AV576" s="182"/>
      <c r="AW576" s="168"/>
    </row>
    <row r="577" spans="1:49" ht="31.5" outlineLevel="4" x14ac:dyDescent="0.2">
      <c r="A577" s="165"/>
      <c r="B577" s="165"/>
      <c r="C577" s="175"/>
      <c r="D577" s="175"/>
      <c r="E577" s="176" t="s">
        <v>688</v>
      </c>
      <c r="F577" s="167"/>
      <c r="G577" s="167"/>
      <c r="H577" s="167"/>
      <c r="I577" s="167"/>
      <c r="J577" s="182">
        <v>17154.031559999999</v>
      </c>
      <c r="K577" s="167"/>
      <c r="L577" s="182">
        <f>SUM(H577:K577)</f>
        <v>17154.031559999999</v>
      </c>
      <c r="M577" s="167"/>
      <c r="N577" s="182">
        <f>SUM(L577:M577)</f>
        <v>17154.031559999999</v>
      </c>
      <c r="O577" s="167"/>
      <c r="P577" s="167"/>
      <c r="Q577" s="182">
        <f>SUM(N577:P577)</f>
        <v>17154.031559999999</v>
      </c>
      <c r="R577" s="167"/>
      <c r="S577" s="182">
        <f>SUM(Q577:R577)</f>
        <v>17154.031559999999</v>
      </c>
      <c r="T577" s="167"/>
      <c r="U577" s="167"/>
      <c r="V577" s="167"/>
      <c r="W577" s="172">
        <f>283.7428-106</f>
        <v>177.74279999999999</v>
      </c>
      <c r="X577" s="182">
        <f>SUM(S577:W577)</f>
        <v>17331.774359999999</v>
      </c>
      <c r="Y577" s="167"/>
      <c r="Z577" s="167"/>
      <c r="AA577" s="167"/>
      <c r="AB577" s="167"/>
      <c r="AC577" s="167"/>
      <c r="AD577" s="167"/>
      <c r="AE577" s="182">
        <f>SUM(AC577:AD577)</f>
        <v>0</v>
      </c>
      <c r="AF577" s="167"/>
      <c r="AG577" s="182">
        <f>SUM(AE577:AF577)</f>
        <v>0</v>
      </c>
      <c r="AH577" s="167"/>
      <c r="AI577" s="182">
        <f>SUM(AG577:AH577)</f>
        <v>0</v>
      </c>
      <c r="AJ577" s="167"/>
      <c r="AK577" s="182">
        <f>SUM(AI577:AJ577)</f>
        <v>0</v>
      </c>
      <c r="AL577" s="167"/>
      <c r="AM577" s="167"/>
      <c r="AN577" s="167"/>
      <c r="AO577" s="167"/>
      <c r="AP577" s="167"/>
      <c r="AQ577" s="167"/>
      <c r="AR577" s="182">
        <f>SUM(AP577:AQ577)</f>
        <v>0</v>
      </c>
      <c r="AS577" s="167"/>
      <c r="AT577" s="182">
        <f>SUM(AR577:AS577)</f>
        <v>0</v>
      </c>
      <c r="AU577" s="167"/>
      <c r="AV577" s="182">
        <f>SUM(AT577:AU577)</f>
        <v>0</v>
      </c>
      <c r="AW577" s="168"/>
    </row>
    <row r="578" spans="1:49" ht="47.25" hidden="1" outlineLevel="4" x14ac:dyDescent="0.2">
      <c r="A578" s="165" t="s">
        <v>35</v>
      </c>
      <c r="B578" s="165" t="s">
        <v>344</v>
      </c>
      <c r="C578" s="165" t="s">
        <v>673</v>
      </c>
      <c r="D578" s="170"/>
      <c r="E578" s="166" t="s">
        <v>712</v>
      </c>
      <c r="F578" s="167"/>
      <c r="G578" s="167"/>
      <c r="H578" s="167"/>
      <c r="I578" s="167"/>
      <c r="J578" s="182"/>
      <c r="K578" s="167"/>
      <c r="L578" s="182"/>
      <c r="M578" s="167">
        <f t="shared" ref="M578:S578" si="447">M579</f>
        <v>1063.8761999999999</v>
      </c>
      <c r="N578" s="167">
        <f t="shared" si="447"/>
        <v>1063.8761999999999</v>
      </c>
      <c r="O578" s="167">
        <f t="shared" si="447"/>
        <v>0</v>
      </c>
      <c r="P578" s="167">
        <f t="shared" si="447"/>
        <v>0</v>
      </c>
      <c r="Q578" s="167">
        <f t="shared" si="447"/>
        <v>1063.8761999999999</v>
      </c>
      <c r="R578" s="167">
        <f t="shared" si="447"/>
        <v>0</v>
      </c>
      <c r="S578" s="167">
        <f t="shared" si="447"/>
        <v>1063.8761999999999</v>
      </c>
      <c r="T578" s="167">
        <f>T579</f>
        <v>0</v>
      </c>
      <c r="U578" s="167">
        <f>U579</f>
        <v>0</v>
      </c>
      <c r="V578" s="167">
        <f>V579</f>
        <v>0</v>
      </c>
      <c r="W578" s="167">
        <f>W579</f>
        <v>0</v>
      </c>
      <c r="X578" s="167">
        <f>X579</f>
        <v>1063.8761999999999</v>
      </c>
      <c r="Y578" s="167"/>
      <c r="Z578" s="167"/>
      <c r="AA578" s="167"/>
      <c r="AB578" s="167"/>
      <c r="AC578" s="167"/>
      <c r="AD578" s="167"/>
      <c r="AE578" s="182"/>
      <c r="AF578" s="167">
        <f t="shared" ref="AF578:AK578" si="448">AF579</f>
        <v>0</v>
      </c>
      <c r="AG578" s="167">
        <f t="shared" si="448"/>
        <v>0</v>
      </c>
      <c r="AH578" s="167">
        <f t="shared" si="448"/>
        <v>0</v>
      </c>
      <c r="AI578" s="167">
        <f t="shared" si="448"/>
        <v>0</v>
      </c>
      <c r="AJ578" s="167">
        <f t="shared" si="448"/>
        <v>0</v>
      </c>
      <c r="AK578" s="167">
        <f t="shared" si="448"/>
        <v>0</v>
      </c>
      <c r="AL578" s="167"/>
      <c r="AM578" s="167"/>
      <c r="AN578" s="167"/>
      <c r="AO578" s="167"/>
      <c r="AP578" s="167"/>
      <c r="AQ578" s="167">
        <f t="shared" ref="AQ578:AV578" si="449">AQ579</f>
        <v>0</v>
      </c>
      <c r="AR578" s="167">
        <f t="shared" si="449"/>
        <v>0</v>
      </c>
      <c r="AS578" s="167">
        <f t="shared" si="449"/>
        <v>0</v>
      </c>
      <c r="AT578" s="167">
        <f t="shared" si="449"/>
        <v>0</v>
      </c>
      <c r="AU578" s="167">
        <f t="shared" si="449"/>
        <v>0</v>
      </c>
      <c r="AV578" s="167">
        <f t="shared" si="449"/>
        <v>0</v>
      </c>
      <c r="AW578" s="168"/>
    </row>
    <row r="579" spans="1:49" ht="31.5" hidden="1" outlineLevel="4" x14ac:dyDescent="0.2">
      <c r="A579" s="170" t="s">
        <v>35</v>
      </c>
      <c r="B579" s="170" t="s">
        <v>344</v>
      </c>
      <c r="C579" s="170" t="s">
        <v>673</v>
      </c>
      <c r="D579" s="175" t="s">
        <v>143</v>
      </c>
      <c r="E579" s="176" t="s">
        <v>690</v>
      </c>
      <c r="F579" s="167"/>
      <c r="G579" s="167"/>
      <c r="H579" s="167"/>
      <c r="I579" s="167"/>
      <c r="J579" s="182"/>
      <c r="K579" s="167"/>
      <c r="L579" s="182"/>
      <c r="M579" s="172">
        <f t="shared" ref="M579:S579" si="450">M581</f>
        <v>1063.8761999999999</v>
      </c>
      <c r="N579" s="172">
        <f t="shared" si="450"/>
        <v>1063.8761999999999</v>
      </c>
      <c r="O579" s="172">
        <f t="shared" si="450"/>
        <v>0</v>
      </c>
      <c r="P579" s="172">
        <f t="shared" si="450"/>
        <v>0</v>
      </c>
      <c r="Q579" s="172">
        <f t="shared" si="450"/>
        <v>1063.8761999999999</v>
      </c>
      <c r="R579" s="172">
        <f t="shared" si="450"/>
        <v>0</v>
      </c>
      <c r="S579" s="172">
        <f t="shared" si="450"/>
        <v>1063.8761999999999</v>
      </c>
      <c r="T579" s="172">
        <f>T581</f>
        <v>0</v>
      </c>
      <c r="U579" s="172">
        <f>U581</f>
        <v>0</v>
      </c>
      <c r="V579" s="172">
        <f>V581</f>
        <v>0</v>
      </c>
      <c r="W579" s="172">
        <f>W581</f>
        <v>0</v>
      </c>
      <c r="X579" s="172">
        <f>X581</f>
        <v>1063.8761999999999</v>
      </c>
      <c r="Y579" s="167"/>
      <c r="Z579" s="167"/>
      <c r="AA579" s="167"/>
      <c r="AB579" s="167"/>
      <c r="AC579" s="167"/>
      <c r="AD579" s="167"/>
      <c r="AE579" s="182"/>
      <c r="AF579" s="172">
        <f t="shared" ref="AF579:AK579" si="451">AF581</f>
        <v>0</v>
      </c>
      <c r="AG579" s="172">
        <f t="shared" si="451"/>
        <v>0</v>
      </c>
      <c r="AH579" s="172">
        <f t="shared" si="451"/>
        <v>0</v>
      </c>
      <c r="AI579" s="172">
        <f t="shared" si="451"/>
        <v>0</v>
      </c>
      <c r="AJ579" s="172">
        <f t="shared" si="451"/>
        <v>0</v>
      </c>
      <c r="AK579" s="172">
        <f t="shared" si="451"/>
        <v>0</v>
      </c>
      <c r="AL579" s="167"/>
      <c r="AM579" s="167"/>
      <c r="AN579" s="167"/>
      <c r="AO579" s="167"/>
      <c r="AP579" s="167"/>
      <c r="AQ579" s="172">
        <f t="shared" ref="AQ579:AV579" si="452">AQ581</f>
        <v>0</v>
      </c>
      <c r="AR579" s="172">
        <f t="shared" si="452"/>
        <v>0</v>
      </c>
      <c r="AS579" s="172">
        <f t="shared" si="452"/>
        <v>0</v>
      </c>
      <c r="AT579" s="172">
        <f t="shared" si="452"/>
        <v>0</v>
      </c>
      <c r="AU579" s="172">
        <f t="shared" si="452"/>
        <v>0</v>
      </c>
      <c r="AV579" s="172">
        <f t="shared" si="452"/>
        <v>0</v>
      </c>
      <c r="AW579" s="168"/>
    </row>
    <row r="580" spans="1:49" ht="15.75" hidden="1" outlineLevel="4" x14ac:dyDescent="0.2">
      <c r="A580" s="170"/>
      <c r="B580" s="170"/>
      <c r="C580" s="170"/>
      <c r="D580" s="170"/>
      <c r="E580" s="176" t="s">
        <v>614</v>
      </c>
      <c r="F580" s="167"/>
      <c r="G580" s="167"/>
      <c r="H580" s="167"/>
      <c r="I580" s="167"/>
      <c r="J580" s="182"/>
      <c r="K580" s="167"/>
      <c r="L580" s="182"/>
      <c r="M580" s="172"/>
      <c r="N580" s="172"/>
      <c r="O580" s="172"/>
      <c r="P580" s="172"/>
      <c r="Q580" s="172"/>
      <c r="R580" s="172"/>
      <c r="S580" s="172"/>
      <c r="T580" s="172"/>
      <c r="U580" s="172"/>
      <c r="V580" s="172"/>
      <c r="W580" s="172"/>
      <c r="X580" s="172"/>
      <c r="Y580" s="167"/>
      <c r="Z580" s="167"/>
      <c r="AA580" s="167"/>
      <c r="AB580" s="167"/>
      <c r="AC580" s="167"/>
      <c r="AD580" s="167"/>
      <c r="AE580" s="182"/>
      <c r="AF580" s="172"/>
      <c r="AG580" s="172"/>
      <c r="AH580" s="172"/>
      <c r="AI580" s="172"/>
      <c r="AJ580" s="172"/>
      <c r="AK580" s="172"/>
      <c r="AL580" s="167"/>
      <c r="AM580" s="167"/>
      <c r="AN580" s="167"/>
      <c r="AO580" s="167"/>
      <c r="AP580" s="167"/>
      <c r="AQ580" s="172"/>
      <c r="AR580" s="172"/>
      <c r="AS580" s="172"/>
      <c r="AT580" s="172"/>
      <c r="AU580" s="172"/>
      <c r="AV580" s="172"/>
      <c r="AW580" s="168"/>
    </row>
    <row r="581" spans="1:49" ht="31.5" hidden="1" outlineLevel="4" x14ac:dyDescent="0.2">
      <c r="A581" s="170"/>
      <c r="B581" s="170"/>
      <c r="C581" s="170"/>
      <c r="D581" s="170"/>
      <c r="E581" s="171" t="s">
        <v>727</v>
      </c>
      <c r="F581" s="167"/>
      <c r="G581" s="167"/>
      <c r="H581" s="167"/>
      <c r="I581" s="167"/>
      <c r="J581" s="182"/>
      <c r="K581" s="167"/>
      <c r="L581" s="182"/>
      <c r="M581" s="172">
        <v>1063.8761999999999</v>
      </c>
      <c r="N581" s="172">
        <f>SUM(L581:M581)</f>
        <v>1063.8761999999999</v>
      </c>
      <c r="O581" s="172"/>
      <c r="P581" s="172"/>
      <c r="Q581" s="172">
        <f>SUM(N581:P581)</f>
        <v>1063.8761999999999</v>
      </c>
      <c r="R581" s="172"/>
      <c r="S581" s="172">
        <f>SUM(Q581:R581)</f>
        <v>1063.8761999999999</v>
      </c>
      <c r="T581" s="172"/>
      <c r="U581" s="172"/>
      <c r="V581" s="172"/>
      <c r="W581" s="172"/>
      <c r="X581" s="172">
        <f>SUM(S581:W581)</f>
        <v>1063.8761999999999</v>
      </c>
      <c r="Y581" s="167"/>
      <c r="Z581" s="167"/>
      <c r="AA581" s="167"/>
      <c r="AB581" s="167"/>
      <c r="AC581" s="167"/>
      <c r="AD581" s="167"/>
      <c r="AE581" s="182"/>
      <c r="AF581" s="172"/>
      <c r="AG581" s="172">
        <f>SUM(AE581:AF581)</f>
        <v>0</v>
      </c>
      <c r="AH581" s="172"/>
      <c r="AI581" s="172">
        <f>SUM(AG581:AH581)</f>
        <v>0</v>
      </c>
      <c r="AJ581" s="172"/>
      <c r="AK581" s="172">
        <f>SUM(AI581:AJ581)</f>
        <v>0</v>
      </c>
      <c r="AL581" s="167"/>
      <c r="AM581" s="167"/>
      <c r="AN581" s="167"/>
      <c r="AO581" s="167"/>
      <c r="AP581" s="167"/>
      <c r="AQ581" s="172"/>
      <c r="AR581" s="172">
        <f>SUM(AP581:AQ581)</f>
        <v>0</v>
      </c>
      <c r="AS581" s="172"/>
      <c r="AT581" s="172">
        <f>SUM(AR581:AS581)</f>
        <v>0</v>
      </c>
      <c r="AU581" s="172"/>
      <c r="AV581" s="172">
        <f>SUM(AT581:AU581)</f>
        <v>0</v>
      </c>
      <c r="AW581" s="168"/>
    </row>
    <row r="582" spans="1:49" ht="47.25" hidden="1" outlineLevel="4" x14ac:dyDescent="0.2">
      <c r="A582" s="165" t="s">
        <v>35</v>
      </c>
      <c r="B582" s="165" t="s">
        <v>344</v>
      </c>
      <c r="C582" s="165" t="s">
        <v>673</v>
      </c>
      <c r="D582" s="170"/>
      <c r="E582" s="166" t="s">
        <v>713</v>
      </c>
      <c r="F582" s="167"/>
      <c r="G582" s="167"/>
      <c r="H582" s="167"/>
      <c r="I582" s="167"/>
      <c r="J582" s="182"/>
      <c r="K582" s="167"/>
      <c r="L582" s="182"/>
      <c r="M582" s="167">
        <f t="shared" ref="M582:S582" si="453">M583</f>
        <v>3191.6</v>
      </c>
      <c r="N582" s="167">
        <f t="shared" si="453"/>
        <v>3191.6</v>
      </c>
      <c r="O582" s="167">
        <f t="shared" si="453"/>
        <v>0</v>
      </c>
      <c r="P582" s="167">
        <f t="shared" si="453"/>
        <v>0</v>
      </c>
      <c r="Q582" s="167">
        <f t="shared" si="453"/>
        <v>3191.6</v>
      </c>
      <c r="R582" s="167">
        <f t="shared" si="453"/>
        <v>0</v>
      </c>
      <c r="S582" s="167">
        <f t="shared" si="453"/>
        <v>3191.6</v>
      </c>
      <c r="T582" s="167">
        <f>T583</f>
        <v>0</v>
      </c>
      <c r="U582" s="167">
        <f>U583</f>
        <v>0</v>
      </c>
      <c r="V582" s="167">
        <f>V583</f>
        <v>0</v>
      </c>
      <c r="W582" s="167">
        <f>W583</f>
        <v>0</v>
      </c>
      <c r="X582" s="167">
        <f>X583</f>
        <v>3191.6</v>
      </c>
      <c r="Y582" s="167"/>
      <c r="Z582" s="167"/>
      <c r="AA582" s="167"/>
      <c r="AB582" s="167"/>
      <c r="AC582" s="167"/>
      <c r="AD582" s="167"/>
      <c r="AE582" s="182"/>
      <c r="AF582" s="167">
        <f t="shared" ref="AF582:AK582" si="454">AF583</f>
        <v>0</v>
      </c>
      <c r="AG582" s="167">
        <f t="shared" si="454"/>
        <v>0</v>
      </c>
      <c r="AH582" s="167">
        <f t="shared" si="454"/>
        <v>0</v>
      </c>
      <c r="AI582" s="167">
        <f t="shared" si="454"/>
        <v>0</v>
      </c>
      <c r="AJ582" s="167">
        <f t="shared" si="454"/>
        <v>0</v>
      </c>
      <c r="AK582" s="167">
        <f t="shared" si="454"/>
        <v>0</v>
      </c>
      <c r="AL582" s="167"/>
      <c r="AM582" s="167"/>
      <c r="AN582" s="167"/>
      <c r="AO582" s="167"/>
      <c r="AP582" s="167"/>
      <c r="AQ582" s="167">
        <f t="shared" ref="AQ582:AV582" si="455">AQ583</f>
        <v>0</v>
      </c>
      <c r="AR582" s="167">
        <f t="shared" si="455"/>
        <v>0</v>
      </c>
      <c r="AS582" s="167">
        <f t="shared" si="455"/>
        <v>0</v>
      </c>
      <c r="AT582" s="167">
        <f t="shared" si="455"/>
        <v>0</v>
      </c>
      <c r="AU582" s="167">
        <f t="shared" si="455"/>
        <v>0</v>
      </c>
      <c r="AV582" s="167">
        <f t="shared" si="455"/>
        <v>0</v>
      </c>
      <c r="AW582" s="168"/>
    </row>
    <row r="583" spans="1:49" ht="31.5" hidden="1" outlineLevel="4" x14ac:dyDescent="0.2">
      <c r="A583" s="170" t="s">
        <v>35</v>
      </c>
      <c r="B583" s="170" t="s">
        <v>344</v>
      </c>
      <c r="C583" s="170" t="s">
        <v>673</v>
      </c>
      <c r="D583" s="175" t="s">
        <v>143</v>
      </c>
      <c r="E583" s="176" t="s">
        <v>690</v>
      </c>
      <c r="F583" s="167"/>
      <c r="G583" s="167"/>
      <c r="H583" s="167"/>
      <c r="I583" s="167"/>
      <c r="J583" s="182"/>
      <c r="K583" s="167"/>
      <c r="L583" s="182"/>
      <c r="M583" s="172">
        <f t="shared" ref="M583:S583" si="456">M585</f>
        <v>3191.6</v>
      </c>
      <c r="N583" s="172">
        <f t="shared" si="456"/>
        <v>3191.6</v>
      </c>
      <c r="O583" s="172">
        <f t="shared" si="456"/>
        <v>0</v>
      </c>
      <c r="P583" s="172">
        <f t="shared" si="456"/>
        <v>0</v>
      </c>
      <c r="Q583" s="172">
        <f t="shared" si="456"/>
        <v>3191.6</v>
      </c>
      <c r="R583" s="172">
        <f t="shared" si="456"/>
        <v>0</v>
      </c>
      <c r="S583" s="172">
        <f t="shared" si="456"/>
        <v>3191.6</v>
      </c>
      <c r="T583" s="172">
        <f>T585</f>
        <v>0</v>
      </c>
      <c r="U583" s="172">
        <f>U585</f>
        <v>0</v>
      </c>
      <c r="V583" s="172">
        <f>V585</f>
        <v>0</v>
      </c>
      <c r="W583" s="172">
        <f>W585</f>
        <v>0</v>
      </c>
      <c r="X583" s="172">
        <f>X585</f>
        <v>3191.6</v>
      </c>
      <c r="Y583" s="167"/>
      <c r="Z583" s="167"/>
      <c r="AA583" s="167"/>
      <c r="AB583" s="167"/>
      <c r="AC583" s="167"/>
      <c r="AD583" s="167"/>
      <c r="AE583" s="182"/>
      <c r="AF583" s="172">
        <f t="shared" ref="AF583:AK583" si="457">AF585</f>
        <v>0</v>
      </c>
      <c r="AG583" s="172">
        <f t="shared" si="457"/>
        <v>0</v>
      </c>
      <c r="AH583" s="172">
        <f t="shared" si="457"/>
        <v>0</v>
      </c>
      <c r="AI583" s="172">
        <f t="shared" si="457"/>
        <v>0</v>
      </c>
      <c r="AJ583" s="172">
        <f t="shared" si="457"/>
        <v>0</v>
      </c>
      <c r="AK583" s="172">
        <f t="shared" si="457"/>
        <v>0</v>
      </c>
      <c r="AL583" s="167"/>
      <c r="AM583" s="167"/>
      <c r="AN583" s="167"/>
      <c r="AO583" s="167"/>
      <c r="AP583" s="167"/>
      <c r="AQ583" s="172">
        <f t="shared" ref="AQ583:AV583" si="458">AQ585</f>
        <v>0</v>
      </c>
      <c r="AR583" s="172">
        <f t="shared" si="458"/>
        <v>0</v>
      </c>
      <c r="AS583" s="172">
        <f t="shared" si="458"/>
        <v>0</v>
      </c>
      <c r="AT583" s="172">
        <f t="shared" si="458"/>
        <v>0</v>
      </c>
      <c r="AU583" s="172">
        <f t="shared" si="458"/>
        <v>0</v>
      </c>
      <c r="AV583" s="172">
        <f t="shared" si="458"/>
        <v>0</v>
      </c>
      <c r="AW583" s="168"/>
    </row>
    <row r="584" spans="1:49" ht="15.75" hidden="1" outlineLevel="4" x14ac:dyDescent="0.2">
      <c r="A584" s="170"/>
      <c r="B584" s="170"/>
      <c r="C584" s="170"/>
      <c r="D584" s="170"/>
      <c r="E584" s="176" t="s">
        <v>614</v>
      </c>
      <c r="F584" s="167"/>
      <c r="G584" s="167"/>
      <c r="H584" s="167"/>
      <c r="I584" s="167"/>
      <c r="J584" s="182"/>
      <c r="K584" s="167"/>
      <c r="L584" s="182"/>
      <c r="M584" s="172"/>
      <c r="N584" s="172"/>
      <c r="O584" s="172"/>
      <c r="P584" s="172"/>
      <c r="Q584" s="172"/>
      <c r="R584" s="172"/>
      <c r="S584" s="172"/>
      <c r="T584" s="172"/>
      <c r="U584" s="172"/>
      <c r="V584" s="172"/>
      <c r="W584" s="172"/>
      <c r="X584" s="172"/>
      <c r="Y584" s="167"/>
      <c r="Z584" s="167"/>
      <c r="AA584" s="167"/>
      <c r="AB584" s="167"/>
      <c r="AC584" s="167"/>
      <c r="AD584" s="167"/>
      <c r="AE584" s="182"/>
      <c r="AF584" s="172"/>
      <c r="AG584" s="172"/>
      <c r="AH584" s="172"/>
      <c r="AI584" s="172"/>
      <c r="AJ584" s="172"/>
      <c r="AK584" s="172"/>
      <c r="AL584" s="167"/>
      <c r="AM584" s="167"/>
      <c r="AN584" s="167"/>
      <c r="AO584" s="167"/>
      <c r="AP584" s="167"/>
      <c r="AQ584" s="172"/>
      <c r="AR584" s="172"/>
      <c r="AS584" s="172"/>
      <c r="AT584" s="172"/>
      <c r="AU584" s="172"/>
      <c r="AV584" s="172"/>
      <c r="AW584" s="168"/>
    </row>
    <row r="585" spans="1:49" ht="31.5" hidden="1" outlineLevel="4" x14ac:dyDescent="0.2">
      <c r="A585" s="170"/>
      <c r="B585" s="170"/>
      <c r="C585" s="170"/>
      <c r="D585" s="170"/>
      <c r="E585" s="171" t="s">
        <v>727</v>
      </c>
      <c r="F585" s="167"/>
      <c r="G585" s="167"/>
      <c r="H585" s="167"/>
      <c r="I585" s="167"/>
      <c r="J585" s="182"/>
      <c r="K585" s="167"/>
      <c r="L585" s="182"/>
      <c r="M585" s="172">
        <v>3191.6</v>
      </c>
      <c r="N585" s="172">
        <f>SUM(L585:M585)</f>
        <v>3191.6</v>
      </c>
      <c r="O585" s="172"/>
      <c r="P585" s="172"/>
      <c r="Q585" s="172">
        <f>SUM(N585:P585)</f>
        <v>3191.6</v>
      </c>
      <c r="R585" s="172"/>
      <c r="S585" s="172">
        <f>SUM(Q585:R585)</f>
        <v>3191.6</v>
      </c>
      <c r="T585" s="172"/>
      <c r="U585" s="172"/>
      <c r="V585" s="172"/>
      <c r="W585" s="172"/>
      <c r="X585" s="172">
        <f>SUM(S585:W585)</f>
        <v>3191.6</v>
      </c>
      <c r="Y585" s="167"/>
      <c r="Z585" s="167"/>
      <c r="AA585" s="167"/>
      <c r="AB585" s="167"/>
      <c r="AC585" s="167"/>
      <c r="AD585" s="167"/>
      <c r="AE585" s="182"/>
      <c r="AF585" s="172"/>
      <c r="AG585" s="172">
        <f>SUM(AE585:AF585)</f>
        <v>0</v>
      </c>
      <c r="AH585" s="172"/>
      <c r="AI585" s="172">
        <f>SUM(AG585:AH585)</f>
        <v>0</v>
      </c>
      <c r="AJ585" s="172"/>
      <c r="AK585" s="172">
        <f>SUM(AI585:AJ585)</f>
        <v>0</v>
      </c>
      <c r="AL585" s="167"/>
      <c r="AM585" s="167"/>
      <c r="AN585" s="167"/>
      <c r="AO585" s="167"/>
      <c r="AP585" s="167"/>
      <c r="AQ585" s="172"/>
      <c r="AR585" s="172">
        <f>SUM(AP585:AQ585)</f>
        <v>0</v>
      </c>
      <c r="AS585" s="172"/>
      <c r="AT585" s="172">
        <f>SUM(AR585:AS585)</f>
        <v>0</v>
      </c>
      <c r="AU585" s="172"/>
      <c r="AV585" s="172">
        <f>SUM(AT585:AU585)</f>
        <v>0</v>
      </c>
      <c r="AW585" s="168"/>
    </row>
    <row r="586" spans="1:49" ht="47.25" hidden="1" outlineLevel="5" x14ac:dyDescent="0.2">
      <c r="A586" s="165" t="s">
        <v>35</v>
      </c>
      <c r="B586" s="165" t="s">
        <v>344</v>
      </c>
      <c r="C586" s="165" t="s">
        <v>352</v>
      </c>
      <c r="D586" s="165"/>
      <c r="E586" s="166" t="s">
        <v>581</v>
      </c>
      <c r="F586" s="167">
        <f t="shared" ref="F586:Z586" si="459">F587</f>
        <v>3699.1</v>
      </c>
      <c r="G586" s="167">
        <f t="shared" si="459"/>
        <v>0</v>
      </c>
      <c r="H586" s="167">
        <f t="shared" si="459"/>
        <v>3699.1</v>
      </c>
      <c r="I586" s="167">
        <f t="shared" si="459"/>
        <v>0</v>
      </c>
      <c r="J586" s="167">
        <f t="shared" si="459"/>
        <v>0</v>
      </c>
      <c r="K586" s="167">
        <f t="shared" si="459"/>
        <v>0</v>
      </c>
      <c r="L586" s="167">
        <f t="shared" si="459"/>
        <v>3699.1</v>
      </c>
      <c r="M586" s="167">
        <f t="shared" si="459"/>
        <v>0</v>
      </c>
      <c r="N586" s="167">
        <f t="shared" si="459"/>
        <v>3699.1</v>
      </c>
      <c r="O586" s="167">
        <f t="shared" si="459"/>
        <v>0</v>
      </c>
      <c r="P586" s="167">
        <f t="shared" si="459"/>
        <v>0</v>
      </c>
      <c r="Q586" s="167">
        <f t="shared" si="459"/>
        <v>3699.1</v>
      </c>
      <c r="R586" s="167">
        <f t="shared" si="459"/>
        <v>0</v>
      </c>
      <c r="S586" s="167">
        <f t="shared" si="459"/>
        <v>3699.1</v>
      </c>
      <c r="T586" s="167">
        <f t="shared" si="459"/>
        <v>0</v>
      </c>
      <c r="U586" s="167">
        <f t="shared" si="459"/>
        <v>0</v>
      </c>
      <c r="V586" s="167">
        <f t="shared" si="459"/>
        <v>0</v>
      </c>
      <c r="W586" s="167">
        <f t="shared" si="459"/>
        <v>-3699.1439999999998</v>
      </c>
      <c r="X586" s="167">
        <f t="shared" si="459"/>
        <v>-4.3999999999869033E-2</v>
      </c>
      <c r="Y586" s="167">
        <f t="shared" si="459"/>
        <v>0</v>
      </c>
      <c r="Z586" s="167">
        <f t="shared" si="459"/>
        <v>0</v>
      </c>
      <c r="AA586" s="167"/>
      <c r="AB586" s="167">
        <f t="shared" ref="AB586:AM586" si="460">AB587</f>
        <v>0</v>
      </c>
      <c r="AC586" s="167">
        <f t="shared" si="460"/>
        <v>0</v>
      </c>
      <c r="AD586" s="167">
        <f t="shared" si="460"/>
        <v>0</v>
      </c>
      <c r="AE586" s="167">
        <f t="shared" si="460"/>
        <v>0</v>
      </c>
      <c r="AF586" s="167">
        <f t="shared" si="460"/>
        <v>0</v>
      </c>
      <c r="AG586" s="167">
        <f t="shared" si="460"/>
        <v>0</v>
      </c>
      <c r="AH586" s="167">
        <f t="shared" si="460"/>
        <v>0</v>
      </c>
      <c r="AI586" s="167">
        <f t="shared" si="460"/>
        <v>0</v>
      </c>
      <c r="AJ586" s="167">
        <f t="shared" si="460"/>
        <v>0</v>
      </c>
      <c r="AK586" s="167">
        <f t="shared" si="460"/>
        <v>0</v>
      </c>
      <c r="AL586" s="167">
        <f t="shared" si="460"/>
        <v>0</v>
      </c>
      <c r="AM586" s="167">
        <f t="shared" si="460"/>
        <v>0</v>
      </c>
      <c r="AN586" s="167"/>
      <c r="AO586" s="167">
        <f t="shared" ref="AO586:AV586" si="461">AO587</f>
        <v>0</v>
      </c>
      <c r="AP586" s="167">
        <f t="shared" si="461"/>
        <v>0</v>
      </c>
      <c r="AQ586" s="167">
        <f t="shared" si="461"/>
        <v>0</v>
      </c>
      <c r="AR586" s="167">
        <f t="shared" si="461"/>
        <v>0</v>
      </c>
      <c r="AS586" s="167">
        <f t="shared" si="461"/>
        <v>0</v>
      </c>
      <c r="AT586" s="167">
        <f t="shared" si="461"/>
        <v>0</v>
      </c>
      <c r="AU586" s="167">
        <f t="shared" si="461"/>
        <v>0</v>
      </c>
      <c r="AV586" s="167">
        <f t="shared" si="461"/>
        <v>0</v>
      </c>
      <c r="AW586" s="168"/>
    </row>
    <row r="587" spans="1:49" ht="31.5" hidden="1" outlineLevel="7" x14ac:dyDescent="0.2">
      <c r="A587" s="170" t="s">
        <v>35</v>
      </c>
      <c r="B587" s="170" t="s">
        <v>344</v>
      </c>
      <c r="C587" s="170" t="s">
        <v>352</v>
      </c>
      <c r="D587" s="170" t="s">
        <v>143</v>
      </c>
      <c r="E587" s="171" t="s">
        <v>144</v>
      </c>
      <c r="F587" s="172">
        <f t="shared" ref="F587:Z587" si="462">F589</f>
        <v>3699.1</v>
      </c>
      <c r="G587" s="172">
        <f t="shared" si="462"/>
        <v>0</v>
      </c>
      <c r="H587" s="172">
        <f t="shared" si="462"/>
        <v>3699.1</v>
      </c>
      <c r="I587" s="172">
        <f t="shared" si="462"/>
        <v>0</v>
      </c>
      <c r="J587" s="172">
        <f t="shared" si="462"/>
        <v>0</v>
      </c>
      <c r="K587" s="172">
        <f t="shared" si="462"/>
        <v>0</v>
      </c>
      <c r="L587" s="172">
        <f t="shared" si="462"/>
        <v>3699.1</v>
      </c>
      <c r="M587" s="172">
        <f t="shared" si="462"/>
        <v>0</v>
      </c>
      <c r="N587" s="172">
        <f t="shared" si="462"/>
        <v>3699.1</v>
      </c>
      <c r="O587" s="172">
        <f t="shared" si="462"/>
        <v>0</v>
      </c>
      <c r="P587" s="172">
        <f t="shared" si="462"/>
        <v>0</v>
      </c>
      <c r="Q587" s="172">
        <f t="shared" si="462"/>
        <v>3699.1</v>
      </c>
      <c r="R587" s="172">
        <f t="shared" si="462"/>
        <v>0</v>
      </c>
      <c r="S587" s="172">
        <f t="shared" si="462"/>
        <v>3699.1</v>
      </c>
      <c r="T587" s="172">
        <f t="shared" si="462"/>
        <v>0</v>
      </c>
      <c r="U587" s="172">
        <f t="shared" si="462"/>
        <v>0</v>
      </c>
      <c r="V587" s="172">
        <f t="shared" si="462"/>
        <v>0</v>
      </c>
      <c r="W587" s="172">
        <f t="shared" si="462"/>
        <v>-3699.1439999999998</v>
      </c>
      <c r="X587" s="172">
        <f t="shared" si="462"/>
        <v>-4.3999999999869033E-2</v>
      </c>
      <c r="Y587" s="172">
        <f t="shared" si="462"/>
        <v>0</v>
      </c>
      <c r="Z587" s="172">
        <f t="shared" si="462"/>
        <v>0</v>
      </c>
      <c r="AA587" s="172"/>
      <c r="AB587" s="172">
        <f t="shared" ref="AB587:AM587" si="463">AB589</f>
        <v>0</v>
      </c>
      <c r="AC587" s="172">
        <f t="shared" si="463"/>
        <v>0</v>
      </c>
      <c r="AD587" s="172">
        <f t="shared" si="463"/>
        <v>0</v>
      </c>
      <c r="AE587" s="172">
        <f t="shared" si="463"/>
        <v>0</v>
      </c>
      <c r="AF587" s="172">
        <f t="shared" si="463"/>
        <v>0</v>
      </c>
      <c r="AG587" s="172">
        <f t="shared" si="463"/>
        <v>0</v>
      </c>
      <c r="AH587" s="172">
        <f t="shared" si="463"/>
        <v>0</v>
      </c>
      <c r="AI587" s="172">
        <f t="shared" si="463"/>
        <v>0</v>
      </c>
      <c r="AJ587" s="172">
        <f t="shared" si="463"/>
        <v>0</v>
      </c>
      <c r="AK587" s="172">
        <f t="shared" si="463"/>
        <v>0</v>
      </c>
      <c r="AL587" s="172">
        <f t="shared" si="463"/>
        <v>0</v>
      </c>
      <c r="AM587" s="172">
        <f t="shared" si="463"/>
        <v>0</v>
      </c>
      <c r="AN587" s="172"/>
      <c r="AO587" s="172">
        <f t="shared" ref="AO587:AV587" si="464">AO589</f>
        <v>0</v>
      </c>
      <c r="AP587" s="172">
        <f t="shared" si="464"/>
        <v>0</v>
      </c>
      <c r="AQ587" s="172">
        <f t="shared" si="464"/>
        <v>0</v>
      </c>
      <c r="AR587" s="172">
        <f t="shared" si="464"/>
        <v>0</v>
      </c>
      <c r="AS587" s="172">
        <f t="shared" si="464"/>
        <v>0</v>
      </c>
      <c r="AT587" s="172">
        <f t="shared" si="464"/>
        <v>0</v>
      </c>
      <c r="AU587" s="172">
        <f t="shared" si="464"/>
        <v>0</v>
      </c>
      <c r="AV587" s="172">
        <f t="shared" si="464"/>
        <v>0</v>
      </c>
      <c r="AW587" s="168"/>
    </row>
    <row r="588" spans="1:49" ht="15.75" hidden="1" outlineLevel="7" x14ac:dyDescent="0.2">
      <c r="A588" s="170"/>
      <c r="B588" s="170"/>
      <c r="C588" s="170"/>
      <c r="D588" s="170"/>
      <c r="E588" s="171" t="s">
        <v>614</v>
      </c>
      <c r="F588" s="172"/>
      <c r="G588" s="172"/>
      <c r="H588" s="172"/>
      <c r="I588" s="172"/>
      <c r="J588" s="172"/>
      <c r="K588" s="172"/>
      <c r="L588" s="172"/>
      <c r="M588" s="172"/>
      <c r="N588" s="172"/>
      <c r="O588" s="172"/>
      <c r="P588" s="172"/>
      <c r="Q588" s="172"/>
      <c r="R588" s="172"/>
      <c r="S588" s="172"/>
      <c r="T588" s="172"/>
      <c r="U588" s="172"/>
      <c r="V588" s="172"/>
      <c r="W588" s="172"/>
      <c r="X588" s="172"/>
      <c r="Y588" s="172"/>
      <c r="Z588" s="172"/>
      <c r="AA588" s="172"/>
      <c r="AB588" s="172"/>
      <c r="AC588" s="172"/>
      <c r="AD588" s="172"/>
      <c r="AE588" s="172"/>
      <c r="AF588" s="172"/>
      <c r="AG588" s="172"/>
      <c r="AH588" s="172"/>
      <c r="AI588" s="172"/>
      <c r="AJ588" s="172"/>
      <c r="AK588" s="172"/>
      <c r="AL588" s="172"/>
      <c r="AM588" s="172"/>
      <c r="AN588" s="172"/>
      <c r="AO588" s="172"/>
      <c r="AP588" s="172"/>
      <c r="AQ588" s="172"/>
      <c r="AR588" s="172"/>
      <c r="AS588" s="172"/>
      <c r="AT588" s="172"/>
      <c r="AU588" s="172"/>
      <c r="AV588" s="172"/>
      <c r="AW588" s="168"/>
    </row>
    <row r="589" spans="1:49" ht="47.25" hidden="1" outlineLevel="7" x14ac:dyDescent="0.2">
      <c r="A589" s="170"/>
      <c r="B589" s="170"/>
      <c r="C589" s="170"/>
      <c r="D589" s="170"/>
      <c r="E589" s="171" t="s">
        <v>615</v>
      </c>
      <c r="F589" s="172">
        <v>3699.1</v>
      </c>
      <c r="G589" s="172"/>
      <c r="H589" s="172">
        <f>SUM(F589:G589)</f>
        <v>3699.1</v>
      </c>
      <c r="I589" s="172"/>
      <c r="J589" s="172"/>
      <c r="K589" s="172"/>
      <c r="L589" s="172">
        <f>SUM(H589:K589)</f>
        <v>3699.1</v>
      </c>
      <c r="M589" s="172"/>
      <c r="N589" s="172">
        <f>SUM(L589:M589)</f>
        <v>3699.1</v>
      </c>
      <c r="O589" s="172"/>
      <c r="P589" s="172"/>
      <c r="Q589" s="172">
        <f>SUM(N589:P589)</f>
        <v>3699.1</v>
      </c>
      <c r="R589" s="172"/>
      <c r="S589" s="172">
        <f>SUM(Q589:R589)</f>
        <v>3699.1</v>
      </c>
      <c r="T589" s="172"/>
      <c r="U589" s="172"/>
      <c r="V589" s="172"/>
      <c r="W589" s="172">
        <v>-3699.1439999999998</v>
      </c>
      <c r="X589" s="172">
        <f>SUM(S589:W589)</f>
        <v>-4.3999999999869033E-2</v>
      </c>
      <c r="Y589" s="172"/>
      <c r="Z589" s="172"/>
      <c r="AA589" s="172"/>
      <c r="AB589" s="172"/>
      <c r="AC589" s="172">
        <f>SUM(AA589:AB589)</f>
        <v>0</v>
      </c>
      <c r="AD589" s="172"/>
      <c r="AE589" s="172">
        <f>SUM(AC589:AD589)</f>
        <v>0</v>
      </c>
      <c r="AF589" s="172"/>
      <c r="AG589" s="172">
        <f>SUM(AE589:AF589)</f>
        <v>0</v>
      </c>
      <c r="AH589" s="172"/>
      <c r="AI589" s="172">
        <f>SUM(AG589:AH589)</f>
        <v>0</v>
      </c>
      <c r="AJ589" s="172"/>
      <c r="AK589" s="172">
        <f>SUM(AI589:AJ589)</f>
        <v>0</v>
      </c>
      <c r="AL589" s="172"/>
      <c r="AM589" s="172"/>
      <c r="AN589" s="172"/>
      <c r="AO589" s="172"/>
      <c r="AP589" s="172">
        <f>SUM(AN589:AO589)</f>
        <v>0</v>
      </c>
      <c r="AQ589" s="172"/>
      <c r="AR589" s="172">
        <f>SUM(AP589:AQ589)</f>
        <v>0</v>
      </c>
      <c r="AS589" s="172"/>
      <c r="AT589" s="172">
        <f>SUM(AR589:AS589)</f>
        <v>0</v>
      </c>
      <c r="AU589" s="172"/>
      <c r="AV589" s="172">
        <f>SUM(AT589:AU589)</f>
        <v>0</v>
      </c>
      <c r="AW589" s="168"/>
    </row>
    <row r="590" spans="1:49" ht="47.25" hidden="1" outlineLevel="7" x14ac:dyDescent="0.2">
      <c r="A590" s="165" t="s">
        <v>35</v>
      </c>
      <c r="B590" s="165" t="s">
        <v>344</v>
      </c>
      <c r="C590" s="165" t="s">
        <v>691</v>
      </c>
      <c r="D590" s="165"/>
      <c r="E590" s="166" t="s">
        <v>692</v>
      </c>
      <c r="F590" s="172"/>
      <c r="G590" s="172"/>
      <c r="H590" s="172"/>
      <c r="I590" s="172"/>
      <c r="J590" s="167">
        <f>J591</f>
        <v>411.90472</v>
      </c>
      <c r="K590" s="172"/>
      <c r="L590" s="167">
        <f>L591</f>
        <v>411.90472</v>
      </c>
      <c r="M590" s="172"/>
      <c r="N590" s="167">
        <f>N591</f>
        <v>411.90472</v>
      </c>
      <c r="O590" s="172"/>
      <c r="P590" s="172"/>
      <c r="Q590" s="167">
        <f>Q591</f>
        <v>411.90472</v>
      </c>
      <c r="R590" s="172"/>
      <c r="S590" s="167">
        <f>S591</f>
        <v>411.90472</v>
      </c>
      <c r="T590" s="172"/>
      <c r="U590" s="172"/>
      <c r="V590" s="172"/>
      <c r="W590" s="172"/>
      <c r="X590" s="167">
        <f>X591</f>
        <v>411.90472</v>
      </c>
      <c r="Y590" s="172"/>
      <c r="Z590" s="172"/>
      <c r="AA590" s="172"/>
      <c r="AB590" s="172"/>
      <c r="AC590" s="172"/>
      <c r="AD590" s="172"/>
      <c r="AE590" s="167">
        <f>AE591</f>
        <v>0</v>
      </c>
      <c r="AF590" s="172"/>
      <c r="AG590" s="167">
        <f>AG591</f>
        <v>0</v>
      </c>
      <c r="AH590" s="172"/>
      <c r="AI590" s="167">
        <f>AI591</f>
        <v>0</v>
      </c>
      <c r="AJ590" s="172"/>
      <c r="AK590" s="167">
        <f>AK591</f>
        <v>0</v>
      </c>
      <c r="AL590" s="172"/>
      <c r="AM590" s="172"/>
      <c r="AN590" s="172"/>
      <c r="AO590" s="172"/>
      <c r="AP590" s="172"/>
      <c r="AQ590" s="172"/>
      <c r="AR590" s="167">
        <f>AR591</f>
        <v>0</v>
      </c>
      <c r="AS590" s="172"/>
      <c r="AT590" s="167">
        <f>AT591</f>
        <v>0</v>
      </c>
      <c r="AU590" s="172"/>
      <c r="AV590" s="167">
        <f>AV591</f>
        <v>0</v>
      </c>
      <c r="AW590" s="168"/>
    </row>
    <row r="591" spans="1:49" ht="31.5" hidden="1" outlineLevel="7" x14ac:dyDescent="0.2">
      <c r="A591" s="170" t="s">
        <v>35</v>
      </c>
      <c r="B591" s="170" t="s">
        <v>344</v>
      </c>
      <c r="C591" s="170" t="s">
        <v>691</v>
      </c>
      <c r="D591" s="170" t="s">
        <v>143</v>
      </c>
      <c r="E591" s="171" t="s">
        <v>144</v>
      </c>
      <c r="F591" s="172"/>
      <c r="G591" s="172"/>
      <c r="H591" s="172"/>
      <c r="I591" s="172"/>
      <c r="J591" s="182">
        <f>J593</f>
        <v>411.90472</v>
      </c>
      <c r="K591" s="172"/>
      <c r="L591" s="172">
        <f>L593</f>
        <v>411.90472</v>
      </c>
      <c r="M591" s="172"/>
      <c r="N591" s="172">
        <f>N593</f>
        <v>411.90472</v>
      </c>
      <c r="O591" s="172"/>
      <c r="P591" s="172"/>
      <c r="Q591" s="172">
        <f>Q593</f>
        <v>411.90472</v>
      </c>
      <c r="R591" s="172"/>
      <c r="S591" s="172">
        <f>S593</f>
        <v>411.90472</v>
      </c>
      <c r="T591" s="172"/>
      <c r="U591" s="172"/>
      <c r="V591" s="172"/>
      <c r="W591" s="172"/>
      <c r="X591" s="172">
        <f>X593</f>
        <v>411.90472</v>
      </c>
      <c r="Y591" s="172"/>
      <c r="Z591" s="172"/>
      <c r="AA591" s="172"/>
      <c r="AB591" s="172"/>
      <c r="AC591" s="172"/>
      <c r="AD591" s="172"/>
      <c r="AE591" s="172">
        <f>AE593</f>
        <v>0</v>
      </c>
      <c r="AF591" s="172"/>
      <c r="AG591" s="172">
        <f>AG593</f>
        <v>0</v>
      </c>
      <c r="AH591" s="172"/>
      <c r="AI591" s="172">
        <f>AI593</f>
        <v>0</v>
      </c>
      <c r="AJ591" s="172"/>
      <c r="AK591" s="172">
        <f>AK593</f>
        <v>0</v>
      </c>
      <c r="AL591" s="172"/>
      <c r="AM591" s="172"/>
      <c r="AN591" s="172"/>
      <c r="AO591" s="172"/>
      <c r="AP591" s="172"/>
      <c r="AQ591" s="172"/>
      <c r="AR591" s="172">
        <f>AR593</f>
        <v>0</v>
      </c>
      <c r="AS591" s="172"/>
      <c r="AT591" s="172">
        <f>AT593</f>
        <v>0</v>
      </c>
      <c r="AU591" s="172"/>
      <c r="AV591" s="172">
        <f>AV593</f>
        <v>0</v>
      </c>
      <c r="AW591" s="168"/>
    </row>
    <row r="592" spans="1:49" ht="15.75" hidden="1" outlineLevel="7" x14ac:dyDescent="0.2">
      <c r="A592" s="170"/>
      <c r="B592" s="170"/>
      <c r="C592" s="170"/>
      <c r="D592" s="170"/>
      <c r="E592" s="171" t="s">
        <v>614</v>
      </c>
      <c r="F592" s="172"/>
      <c r="G592" s="172"/>
      <c r="H592" s="172"/>
      <c r="I592" s="172"/>
      <c r="J592" s="182"/>
      <c r="K592" s="172"/>
      <c r="L592" s="172"/>
      <c r="M592" s="172"/>
      <c r="N592" s="172"/>
      <c r="O592" s="172"/>
      <c r="P592" s="172"/>
      <c r="Q592" s="172"/>
      <c r="R592" s="172"/>
      <c r="S592" s="172"/>
      <c r="T592" s="172"/>
      <c r="U592" s="172"/>
      <c r="V592" s="172"/>
      <c r="W592" s="172"/>
      <c r="X592" s="172"/>
      <c r="Y592" s="172"/>
      <c r="Z592" s="172"/>
      <c r="AA592" s="172"/>
      <c r="AB592" s="172"/>
      <c r="AC592" s="172"/>
      <c r="AD592" s="172"/>
      <c r="AE592" s="172"/>
      <c r="AF592" s="172"/>
      <c r="AG592" s="172"/>
      <c r="AH592" s="172"/>
      <c r="AI592" s="172"/>
      <c r="AJ592" s="172"/>
      <c r="AK592" s="172"/>
      <c r="AL592" s="172"/>
      <c r="AM592" s="172"/>
      <c r="AN592" s="172"/>
      <c r="AO592" s="172"/>
      <c r="AP592" s="172"/>
      <c r="AQ592" s="172"/>
      <c r="AR592" s="172"/>
      <c r="AS592" s="172"/>
      <c r="AT592" s="172"/>
      <c r="AU592" s="172"/>
      <c r="AV592" s="172"/>
      <c r="AW592" s="168"/>
    </row>
    <row r="593" spans="1:49" ht="47.25" hidden="1" outlineLevel="7" x14ac:dyDescent="0.2">
      <c r="A593" s="170"/>
      <c r="B593" s="170"/>
      <c r="C593" s="170"/>
      <c r="D593" s="170"/>
      <c r="E593" s="171" t="s">
        <v>615</v>
      </c>
      <c r="F593" s="172"/>
      <c r="G593" s="172"/>
      <c r="H593" s="172"/>
      <c r="I593" s="172"/>
      <c r="J593" s="182">
        <v>411.90472</v>
      </c>
      <c r="K593" s="172"/>
      <c r="L593" s="172">
        <f>SUM(H593:K593)</f>
        <v>411.90472</v>
      </c>
      <c r="M593" s="172"/>
      <c r="N593" s="172">
        <f>SUM(L593:M593)</f>
        <v>411.90472</v>
      </c>
      <c r="O593" s="172"/>
      <c r="P593" s="172"/>
      <c r="Q593" s="172">
        <f>SUM(N593:P593)</f>
        <v>411.90472</v>
      </c>
      <c r="R593" s="172"/>
      <c r="S593" s="172">
        <f>SUM(Q593:R593)</f>
        <v>411.90472</v>
      </c>
      <c r="T593" s="172"/>
      <c r="U593" s="172"/>
      <c r="V593" s="172"/>
      <c r="W593" s="172"/>
      <c r="X593" s="172">
        <f>SUM(S593:W593)</f>
        <v>411.90472</v>
      </c>
      <c r="Y593" s="172"/>
      <c r="Z593" s="172"/>
      <c r="AA593" s="172"/>
      <c r="AB593" s="172"/>
      <c r="AC593" s="172"/>
      <c r="AD593" s="172"/>
      <c r="AE593" s="172">
        <f>SUM(AC593:AD593)</f>
        <v>0</v>
      </c>
      <c r="AF593" s="172"/>
      <c r="AG593" s="172">
        <f>SUM(AE593:AF593)</f>
        <v>0</v>
      </c>
      <c r="AH593" s="172"/>
      <c r="AI593" s="172">
        <f>SUM(AG593:AH593)</f>
        <v>0</v>
      </c>
      <c r="AJ593" s="172"/>
      <c r="AK593" s="172">
        <f>SUM(AI593:AJ593)</f>
        <v>0</v>
      </c>
      <c r="AL593" s="172"/>
      <c r="AM593" s="172"/>
      <c r="AN593" s="172"/>
      <c r="AO593" s="172"/>
      <c r="AP593" s="172"/>
      <c r="AQ593" s="172"/>
      <c r="AR593" s="172">
        <f>SUM(AP593:AQ593)</f>
        <v>0</v>
      </c>
      <c r="AS593" s="172"/>
      <c r="AT593" s="172">
        <f>SUM(AR593:AS593)</f>
        <v>0</v>
      </c>
      <c r="AU593" s="172"/>
      <c r="AV593" s="172">
        <f>SUM(AT593:AU593)</f>
        <v>0</v>
      </c>
      <c r="AW593" s="168"/>
    </row>
    <row r="594" spans="1:49" ht="15" customHeight="1" outlineLevel="7" x14ac:dyDescent="0.2">
      <c r="A594" s="201"/>
      <c r="B594" s="201"/>
      <c r="C594" s="201"/>
      <c r="D594" s="201"/>
      <c r="E594" s="171"/>
      <c r="F594" s="172"/>
      <c r="G594" s="172"/>
      <c r="H594" s="172"/>
      <c r="I594" s="172"/>
      <c r="J594" s="172"/>
      <c r="K594" s="172"/>
      <c r="L594" s="172"/>
      <c r="M594" s="172"/>
      <c r="N594" s="172"/>
      <c r="O594" s="172"/>
      <c r="P594" s="172"/>
      <c r="Q594" s="172"/>
      <c r="R594" s="172"/>
      <c r="S594" s="172"/>
      <c r="T594" s="172"/>
      <c r="U594" s="172"/>
      <c r="V594" s="172"/>
      <c r="W594" s="172"/>
      <c r="X594" s="172"/>
      <c r="Y594" s="172"/>
      <c r="Z594" s="172"/>
      <c r="AA594" s="172"/>
      <c r="AB594" s="172"/>
      <c r="AC594" s="172"/>
      <c r="AD594" s="172"/>
      <c r="AE594" s="172"/>
      <c r="AF594" s="172"/>
      <c r="AG594" s="172"/>
      <c r="AH594" s="172"/>
      <c r="AI594" s="172"/>
      <c r="AJ594" s="172"/>
      <c r="AK594" s="172"/>
      <c r="AL594" s="172"/>
      <c r="AM594" s="172"/>
      <c r="AN594" s="172"/>
      <c r="AO594" s="172"/>
      <c r="AP594" s="172"/>
      <c r="AQ594" s="172"/>
      <c r="AR594" s="172"/>
      <c r="AS594" s="172"/>
      <c r="AT594" s="172"/>
      <c r="AU594" s="172"/>
      <c r="AV594" s="172"/>
      <c r="AW594" s="168"/>
    </row>
    <row r="595" spans="1:49" ht="31.5" x14ac:dyDescent="0.2">
      <c r="A595" s="165" t="s">
        <v>353</v>
      </c>
      <c r="B595" s="165"/>
      <c r="C595" s="165"/>
      <c r="D595" s="165"/>
      <c r="E595" s="166" t="s">
        <v>354</v>
      </c>
      <c r="F595" s="167">
        <f t="shared" ref="F595:AV595" si="465">F597+F606+F614+F621</f>
        <v>12769.7</v>
      </c>
      <c r="G595" s="167">
        <f t="shared" si="465"/>
        <v>0</v>
      </c>
      <c r="H595" s="167">
        <f t="shared" si="465"/>
        <v>12769.7</v>
      </c>
      <c r="I595" s="167">
        <f t="shared" si="465"/>
        <v>0</v>
      </c>
      <c r="J595" s="167">
        <f t="shared" si="465"/>
        <v>0</v>
      </c>
      <c r="K595" s="167">
        <f t="shared" si="465"/>
        <v>0</v>
      </c>
      <c r="L595" s="167">
        <f t="shared" si="465"/>
        <v>12769.700000000003</v>
      </c>
      <c r="M595" s="167">
        <f t="shared" si="465"/>
        <v>0</v>
      </c>
      <c r="N595" s="167">
        <f t="shared" si="465"/>
        <v>12769.700000000003</v>
      </c>
      <c r="O595" s="167">
        <f t="shared" si="465"/>
        <v>0</v>
      </c>
      <c r="P595" s="167">
        <f t="shared" si="465"/>
        <v>0</v>
      </c>
      <c r="Q595" s="167">
        <f t="shared" si="465"/>
        <v>12769.700000000003</v>
      </c>
      <c r="R595" s="167">
        <f t="shared" si="465"/>
        <v>0</v>
      </c>
      <c r="S595" s="167">
        <f t="shared" si="465"/>
        <v>12769.700000000003</v>
      </c>
      <c r="T595" s="167">
        <f t="shared" si="465"/>
        <v>0</v>
      </c>
      <c r="U595" s="167">
        <f t="shared" si="465"/>
        <v>114</v>
      </c>
      <c r="V595" s="167">
        <f t="shared" si="465"/>
        <v>0</v>
      </c>
      <c r="W595" s="167">
        <f t="shared" si="465"/>
        <v>0</v>
      </c>
      <c r="X595" s="167">
        <f t="shared" si="465"/>
        <v>12883.700000000003</v>
      </c>
      <c r="Y595" s="167">
        <f t="shared" si="465"/>
        <v>11881.4</v>
      </c>
      <c r="Z595" s="167">
        <f t="shared" si="465"/>
        <v>0</v>
      </c>
      <c r="AA595" s="167">
        <f t="shared" si="465"/>
        <v>11881.4</v>
      </c>
      <c r="AB595" s="167">
        <f t="shared" si="465"/>
        <v>0</v>
      </c>
      <c r="AC595" s="167">
        <f t="shared" si="465"/>
        <v>11881.4</v>
      </c>
      <c r="AD595" s="167">
        <f t="shared" si="465"/>
        <v>0</v>
      </c>
      <c r="AE595" s="167">
        <f t="shared" si="465"/>
        <v>11881.4</v>
      </c>
      <c r="AF595" s="167">
        <f t="shared" si="465"/>
        <v>0</v>
      </c>
      <c r="AG595" s="167">
        <f t="shared" si="465"/>
        <v>11881.4</v>
      </c>
      <c r="AH595" s="167">
        <f t="shared" si="465"/>
        <v>0</v>
      </c>
      <c r="AI595" s="167">
        <f t="shared" si="465"/>
        <v>11881.4</v>
      </c>
      <c r="AJ595" s="167">
        <f t="shared" si="465"/>
        <v>0</v>
      </c>
      <c r="AK595" s="167">
        <f t="shared" si="465"/>
        <v>11881.4</v>
      </c>
      <c r="AL595" s="167">
        <f t="shared" si="465"/>
        <v>11313.199999999999</v>
      </c>
      <c r="AM595" s="167">
        <f t="shared" si="465"/>
        <v>0</v>
      </c>
      <c r="AN595" s="167">
        <f t="shared" si="465"/>
        <v>11313.199999999999</v>
      </c>
      <c r="AO595" s="167">
        <f t="shared" si="465"/>
        <v>0</v>
      </c>
      <c r="AP595" s="167">
        <f t="shared" si="465"/>
        <v>11313.199999999999</v>
      </c>
      <c r="AQ595" s="167">
        <f t="shared" si="465"/>
        <v>0</v>
      </c>
      <c r="AR595" s="167">
        <f t="shared" si="465"/>
        <v>11313.199999999999</v>
      </c>
      <c r="AS595" s="167">
        <f t="shared" si="465"/>
        <v>0</v>
      </c>
      <c r="AT595" s="167">
        <f t="shared" si="465"/>
        <v>11313.199999999999</v>
      </c>
      <c r="AU595" s="167">
        <f t="shared" si="465"/>
        <v>0</v>
      </c>
      <c r="AV595" s="167">
        <f t="shared" si="465"/>
        <v>11313.199999999999</v>
      </c>
      <c r="AW595" s="168"/>
    </row>
    <row r="596" spans="1:49" ht="15.75" x14ac:dyDescent="0.2">
      <c r="A596" s="165" t="s">
        <v>353</v>
      </c>
      <c r="B596" s="165" t="s">
        <v>552</v>
      </c>
      <c r="C596" s="165"/>
      <c r="D596" s="165"/>
      <c r="E596" s="8" t="s">
        <v>536</v>
      </c>
      <c r="F596" s="167">
        <f t="shared" ref="F596:AV596" si="466">F597+F606</f>
        <v>11971.7</v>
      </c>
      <c r="G596" s="167">
        <f t="shared" si="466"/>
        <v>0</v>
      </c>
      <c r="H596" s="167">
        <f t="shared" si="466"/>
        <v>11971.7</v>
      </c>
      <c r="I596" s="167">
        <f t="shared" si="466"/>
        <v>0</v>
      </c>
      <c r="J596" s="167">
        <f t="shared" si="466"/>
        <v>0</v>
      </c>
      <c r="K596" s="167">
        <f t="shared" si="466"/>
        <v>0</v>
      </c>
      <c r="L596" s="167">
        <f t="shared" si="466"/>
        <v>11971.700000000003</v>
      </c>
      <c r="M596" s="167">
        <f t="shared" si="466"/>
        <v>0</v>
      </c>
      <c r="N596" s="167">
        <f t="shared" si="466"/>
        <v>11971.700000000003</v>
      </c>
      <c r="O596" s="167">
        <f t="shared" si="466"/>
        <v>0</v>
      </c>
      <c r="P596" s="167">
        <f t="shared" si="466"/>
        <v>0</v>
      </c>
      <c r="Q596" s="167">
        <f t="shared" si="466"/>
        <v>11971.700000000003</v>
      </c>
      <c r="R596" s="167">
        <f t="shared" si="466"/>
        <v>0</v>
      </c>
      <c r="S596" s="167">
        <f t="shared" si="466"/>
        <v>11971.700000000003</v>
      </c>
      <c r="T596" s="167">
        <f t="shared" si="466"/>
        <v>0</v>
      </c>
      <c r="U596" s="167">
        <f t="shared" si="466"/>
        <v>114</v>
      </c>
      <c r="V596" s="167">
        <f t="shared" si="466"/>
        <v>0</v>
      </c>
      <c r="W596" s="167">
        <f t="shared" si="466"/>
        <v>0</v>
      </c>
      <c r="X596" s="167">
        <f t="shared" si="466"/>
        <v>12085.700000000003</v>
      </c>
      <c r="Y596" s="167">
        <f t="shared" si="466"/>
        <v>11211.4</v>
      </c>
      <c r="Z596" s="167">
        <f t="shared" si="466"/>
        <v>0</v>
      </c>
      <c r="AA596" s="167">
        <f t="shared" si="466"/>
        <v>11211.4</v>
      </c>
      <c r="AB596" s="167">
        <f t="shared" si="466"/>
        <v>0</v>
      </c>
      <c r="AC596" s="167">
        <f t="shared" si="466"/>
        <v>11211.4</v>
      </c>
      <c r="AD596" s="167">
        <f t="shared" si="466"/>
        <v>0</v>
      </c>
      <c r="AE596" s="167">
        <f t="shared" si="466"/>
        <v>11211.4</v>
      </c>
      <c r="AF596" s="167">
        <f t="shared" si="466"/>
        <v>0</v>
      </c>
      <c r="AG596" s="167">
        <f t="shared" si="466"/>
        <v>11211.4</v>
      </c>
      <c r="AH596" s="167">
        <f t="shared" si="466"/>
        <v>0</v>
      </c>
      <c r="AI596" s="167">
        <f t="shared" si="466"/>
        <v>11211.4</v>
      </c>
      <c r="AJ596" s="167">
        <f t="shared" si="466"/>
        <v>0</v>
      </c>
      <c r="AK596" s="167">
        <f t="shared" si="466"/>
        <v>11211.4</v>
      </c>
      <c r="AL596" s="167">
        <f t="shared" si="466"/>
        <v>10643.199999999999</v>
      </c>
      <c r="AM596" s="167">
        <f t="shared" si="466"/>
        <v>0</v>
      </c>
      <c r="AN596" s="167">
        <f t="shared" si="466"/>
        <v>10643.199999999999</v>
      </c>
      <c r="AO596" s="167">
        <f t="shared" si="466"/>
        <v>0</v>
      </c>
      <c r="AP596" s="167">
        <f t="shared" si="466"/>
        <v>10643.199999999999</v>
      </c>
      <c r="AQ596" s="167">
        <f t="shared" si="466"/>
        <v>0</v>
      </c>
      <c r="AR596" s="167">
        <f t="shared" si="466"/>
        <v>10643.199999999999</v>
      </c>
      <c r="AS596" s="167">
        <f t="shared" si="466"/>
        <v>0</v>
      </c>
      <c r="AT596" s="167">
        <f t="shared" si="466"/>
        <v>10643.199999999999</v>
      </c>
      <c r="AU596" s="167">
        <f t="shared" si="466"/>
        <v>0</v>
      </c>
      <c r="AV596" s="167">
        <f t="shared" si="466"/>
        <v>10643.199999999999</v>
      </c>
      <c r="AW596" s="168"/>
    </row>
    <row r="597" spans="1:49" ht="47.25" outlineLevel="1" x14ac:dyDescent="0.2">
      <c r="A597" s="165" t="s">
        <v>353</v>
      </c>
      <c r="B597" s="165" t="s">
        <v>40</v>
      </c>
      <c r="C597" s="165"/>
      <c r="D597" s="165"/>
      <c r="E597" s="166" t="s">
        <v>41</v>
      </c>
      <c r="F597" s="167">
        <f t="shared" ref="F597:U600" si="467">F598</f>
        <v>11896.1</v>
      </c>
      <c r="G597" s="167">
        <f t="shared" si="467"/>
        <v>0</v>
      </c>
      <c r="H597" s="167">
        <f t="shared" si="467"/>
        <v>11896.1</v>
      </c>
      <c r="I597" s="167">
        <f t="shared" si="467"/>
        <v>0</v>
      </c>
      <c r="J597" s="167">
        <f t="shared" si="467"/>
        <v>0</v>
      </c>
      <c r="K597" s="167">
        <f t="shared" si="467"/>
        <v>0</v>
      </c>
      <c r="L597" s="167">
        <f t="shared" si="467"/>
        <v>11896.100000000002</v>
      </c>
      <c r="M597" s="167">
        <f t="shared" si="467"/>
        <v>0</v>
      </c>
      <c r="N597" s="167">
        <f t="shared" si="467"/>
        <v>11896.100000000002</v>
      </c>
      <c r="O597" s="167">
        <f t="shared" si="467"/>
        <v>0</v>
      </c>
      <c r="P597" s="167">
        <f t="shared" si="467"/>
        <v>0</v>
      </c>
      <c r="Q597" s="167">
        <f t="shared" si="467"/>
        <v>11896.100000000002</v>
      </c>
      <c r="R597" s="167">
        <f t="shared" si="467"/>
        <v>0</v>
      </c>
      <c r="S597" s="167">
        <f t="shared" si="467"/>
        <v>11896.100000000002</v>
      </c>
      <c r="T597" s="167">
        <f t="shared" si="467"/>
        <v>0</v>
      </c>
      <c r="U597" s="167">
        <f t="shared" si="467"/>
        <v>114</v>
      </c>
      <c r="V597" s="167">
        <f t="shared" ref="V597:AK600" si="468">V598</f>
        <v>0</v>
      </c>
      <c r="W597" s="167">
        <f t="shared" si="468"/>
        <v>0</v>
      </c>
      <c r="X597" s="167">
        <f t="shared" si="468"/>
        <v>12010.100000000002</v>
      </c>
      <c r="Y597" s="167">
        <f t="shared" si="468"/>
        <v>11135.8</v>
      </c>
      <c r="Z597" s="167">
        <f t="shared" si="468"/>
        <v>0</v>
      </c>
      <c r="AA597" s="167">
        <f t="shared" si="468"/>
        <v>11135.8</v>
      </c>
      <c r="AB597" s="167">
        <f t="shared" si="468"/>
        <v>0</v>
      </c>
      <c r="AC597" s="167">
        <f t="shared" si="468"/>
        <v>11135.8</v>
      </c>
      <c r="AD597" s="167">
        <f t="shared" si="468"/>
        <v>0</v>
      </c>
      <c r="AE597" s="167">
        <f t="shared" si="468"/>
        <v>11135.8</v>
      </c>
      <c r="AF597" s="167">
        <f t="shared" si="468"/>
        <v>0</v>
      </c>
      <c r="AG597" s="167">
        <f t="shared" si="468"/>
        <v>11135.8</v>
      </c>
      <c r="AH597" s="167">
        <f t="shared" si="468"/>
        <v>0</v>
      </c>
      <c r="AI597" s="167">
        <f t="shared" si="468"/>
        <v>11135.8</v>
      </c>
      <c r="AJ597" s="167">
        <f t="shared" si="468"/>
        <v>0</v>
      </c>
      <c r="AK597" s="167">
        <f t="shared" si="468"/>
        <v>11135.8</v>
      </c>
      <c r="AL597" s="167">
        <f t="shared" ref="AL597:AV600" si="469">AL598</f>
        <v>10567.599999999999</v>
      </c>
      <c r="AM597" s="167">
        <f t="shared" si="469"/>
        <v>0</v>
      </c>
      <c r="AN597" s="167">
        <f t="shared" si="469"/>
        <v>10567.599999999999</v>
      </c>
      <c r="AO597" s="167">
        <f t="shared" si="469"/>
        <v>0</v>
      </c>
      <c r="AP597" s="167">
        <f t="shared" si="469"/>
        <v>10567.599999999999</v>
      </c>
      <c r="AQ597" s="167">
        <f t="shared" si="469"/>
        <v>0</v>
      </c>
      <c r="AR597" s="167">
        <f t="shared" si="469"/>
        <v>10567.599999999999</v>
      </c>
      <c r="AS597" s="167">
        <f t="shared" si="469"/>
        <v>0</v>
      </c>
      <c r="AT597" s="167">
        <f t="shared" si="469"/>
        <v>10567.599999999999</v>
      </c>
      <c r="AU597" s="167">
        <f t="shared" si="469"/>
        <v>0</v>
      </c>
      <c r="AV597" s="167">
        <f t="shared" si="469"/>
        <v>10567.599999999999</v>
      </c>
      <c r="AW597" s="168"/>
    </row>
    <row r="598" spans="1:49" ht="31.5" outlineLevel="2" x14ac:dyDescent="0.2">
      <c r="A598" s="165" t="s">
        <v>353</v>
      </c>
      <c r="B598" s="165" t="s">
        <v>40</v>
      </c>
      <c r="C598" s="165" t="s">
        <v>170</v>
      </c>
      <c r="D598" s="165"/>
      <c r="E598" s="166" t="s">
        <v>171</v>
      </c>
      <c r="F598" s="167">
        <f t="shared" si="467"/>
        <v>11896.1</v>
      </c>
      <c r="G598" s="167">
        <f t="shared" si="467"/>
        <v>0</v>
      </c>
      <c r="H598" s="167">
        <f t="shared" si="467"/>
        <v>11896.1</v>
      </c>
      <c r="I598" s="167">
        <f t="shared" si="467"/>
        <v>0</v>
      </c>
      <c r="J598" s="167">
        <f t="shared" si="467"/>
        <v>0</v>
      </c>
      <c r="K598" s="167">
        <f t="shared" si="467"/>
        <v>0</v>
      </c>
      <c r="L598" s="167">
        <f t="shared" si="467"/>
        <v>11896.100000000002</v>
      </c>
      <c r="M598" s="167">
        <f t="shared" si="467"/>
        <v>0</v>
      </c>
      <c r="N598" s="167">
        <f t="shared" si="467"/>
        <v>11896.100000000002</v>
      </c>
      <c r="O598" s="167">
        <f t="shared" si="467"/>
        <v>0</v>
      </c>
      <c r="P598" s="167">
        <f t="shared" si="467"/>
        <v>0</v>
      </c>
      <c r="Q598" s="167">
        <f t="shared" si="467"/>
        <v>11896.100000000002</v>
      </c>
      <c r="R598" s="167">
        <f t="shared" si="467"/>
        <v>0</v>
      </c>
      <c r="S598" s="167">
        <f t="shared" si="467"/>
        <v>11896.100000000002</v>
      </c>
      <c r="T598" s="167">
        <f t="shared" si="467"/>
        <v>0</v>
      </c>
      <c r="U598" s="167">
        <f t="shared" si="467"/>
        <v>114</v>
      </c>
      <c r="V598" s="167">
        <f t="shared" si="468"/>
        <v>0</v>
      </c>
      <c r="W598" s="167">
        <f t="shared" si="468"/>
        <v>0</v>
      </c>
      <c r="X598" s="167">
        <f t="shared" si="468"/>
        <v>12010.100000000002</v>
      </c>
      <c r="Y598" s="167">
        <f t="shared" si="468"/>
        <v>11135.8</v>
      </c>
      <c r="Z598" s="167">
        <f t="shared" si="468"/>
        <v>0</v>
      </c>
      <c r="AA598" s="167">
        <f t="shared" si="468"/>
        <v>11135.8</v>
      </c>
      <c r="AB598" s="167">
        <f t="shared" si="468"/>
        <v>0</v>
      </c>
      <c r="AC598" s="167">
        <f t="shared" si="468"/>
        <v>11135.8</v>
      </c>
      <c r="AD598" s="167">
        <f t="shared" si="468"/>
        <v>0</v>
      </c>
      <c r="AE598" s="167">
        <f t="shared" si="468"/>
        <v>11135.8</v>
      </c>
      <c r="AF598" s="167">
        <f t="shared" si="468"/>
        <v>0</v>
      </c>
      <c r="AG598" s="167">
        <f t="shared" si="468"/>
        <v>11135.8</v>
      </c>
      <c r="AH598" s="167">
        <f t="shared" si="468"/>
        <v>0</v>
      </c>
      <c r="AI598" s="167">
        <f t="shared" si="468"/>
        <v>11135.8</v>
      </c>
      <c r="AJ598" s="167">
        <f t="shared" si="468"/>
        <v>0</v>
      </c>
      <c r="AK598" s="167">
        <f t="shared" si="468"/>
        <v>11135.8</v>
      </c>
      <c r="AL598" s="167">
        <f t="shared" si="469"/>
        <v>10567.599999999999</v>
      </c>
      <c r="AM598" s="167">
        <f t="shared" si="469"/>
        <v>0</v>
      </c>
      <c r="AN598" s="167">
        <f t="shared" si="469"/>
        <v>10567.599999999999</v>
      </c>
      <c r="AO598" s="167">
        <f t="shared" si="469"/>
        <v>0</v>
      </c>
      <c r="AP598" s="167">
        <f t="shared" si="469"/>
        <v>10567.599999999999</v>
      </c>
      <c r="AQ598" s="167">
        <f t="shared" si="469"/>
        <v>0</v>
      </c>
      <c r="AR598" s="167">
        <f t="shared" si="469"/>
        <v>10567.599999999999</v>
      </c>
      <c r="AS598" s="167">
        <f t="shared" si="469"/>
        <v>0</v>
      </c>
      <c r="AT598" s="167">
        <f t="shared" si="469"/>
        <v>10567.599999999999</v>
      </c>
      <c r="AU598" s="167">
        <f t="shared" si="469"/>
        <v>0</v>
      </c>
      <c r="AV598" s="167">
        <f t="shared" si="469"/>
        <v>10567.599999999999</v>
      </c>
      <c r="AW598" s="168"/>
    </row>
    <row r="599" spans="1:49" ht="47.25" outlineLevel="3" x14ac:dyDescent="0.2">
      <c r="A599" s="165" t="s">
        <v>353</v>
      </c>
      <c r="B599" s="165" t="s">
        <v>40</v>
      </c>
      <c r="C599" s="165" t="s">
        <v>188</v>
      </c>
      <c r="D599" s="165"/>
      <c r="E599" s="166" t="s">
        <v>189</v>
      </c>
      <c r="F599" s="167">
        <f t="shared" si="467"/>
        <v>11896.1</v>
      </c>
      <c r="G599" s="167">
        <f t="shared" si="467"/>
        <v>0</v>
      </c>
      <c r="H599" s="167">
        <f t="shared" si="467"/>
        <v>11896.1</v>
      </c>
      <c r="I599" s="167">
        <f t="shared" si="467"/>
        <v>0</v>
      </c>
      <c r="J599" s="167">
        <f t="shared" si="467"/>
        <v>0</v>
      </c>
      <c r="K599" s="167">
        <f t="shared" si="467"/>
        <v>0</v>
      </c>
      <c r="L599" s="167">
        <f t="shared" si="467"/>
        <v>11896.100000000002</v>
      </c>
      <c r="M599" s="167">
        <f t="shared" si="467"/>
        <v>0</v>
      </c>
      <c r="N599" s="167">
        <f t="shared" si="467"/>
        <v>11896.100000000002</v>
      </c>
      <c r="O599" s="167">
        <f t="shared" si="467"/>
        <v>0</v>
      </c>
      <c r="P599" s="167">
        <f t="shared" si="467"/>
        <v>0</v>
      </c>
      <c r="Q599" s="167">
        <f t="shared" si="467"/>
        <v>11896.100000000002</v>
      </c>
      <c r="R599" s="167">
        <f t="shared" si="467"/>
        <v>0</v>
      </c>
      <c r="S599" s="167">
        <f t="shared" si="467"/>
        <v>11896.100000000002</v>
      </c>
      <c r="T599" s="167">
        <f t="shared" si="467"/>
        <v>0</v>
      </c>
      <c r="U599" s="167">
        <f t="shared" si="467"/>
        <v>114</v>
      </c>
      <c r="V599" s="167">
        <f t="shared" si="468"/>
        <v>0</v>
      </c>
      <c r="W599" s="167">
        <f t="shared" si="468"/>
        <v>0</v>
      </c>
      <c r="X599" s="167">
        <f t="shared" si="468"/>
        <v>12010.100000000002</v>
      </c>
      <c r="Y599" s="167">
        <f t="shared" si="468"/>
        <v>11135.8</v>
      </c>
      <c r="Z599" s="167">
        <f t="shared" si="468"/>
        <v>0</v>
      </c>
      <c r="AA599" s="167">
        <f t="shared" si="468"/>
        <v>11135.8</v>
      </c>
      <c r="AB599" s="167">
        <f t="shared" si="468"/>
        <v>0</v>
      </c>
      <c r="AC599" s="167">
        <f t="shared" si="468"/>
        <v>11135.8</v>
      </c>
      <c r="AD599" s="167">
        <f t="shared" si="468"/>
        <v>0</v>
      </c>
      <c r="AE599" s="167">
        <f t="shared" si="468"/>
        <v>11135.8</v>
      </c>
      <c r="AF599" s="167">
        <f t="shared" si="468"/>
        <v>0</v>
      </c>
      <c r="AG599" s="167">
        <f t="shared" si="468"/>
        <v>11135.8</v>
      </c>
      <c r="AH599" s="167">
        <f t="shared" si="468"/>
        <v>0</v>
      </c>
      <c r="AI599" s="167">
        <f t="shared" si="468"/>
        <v>11135.8</v>
      </c>
      <c r="AJ599" s="167">
        <f t="shared" si="468"/>
        <v>0</v>
      </c>
      <c r="AK599" s="167">
        <f t="shared" si="468"/>
        <v>11135.8</v>
      </c>
      <c r="AL599" s="167">
        <f t="shared" si="469"/>
        <v>10567.599999999999</v>
      </c>
      <c r="AM599" s="167">
        <f t="shared" si="469"/>
        <v>0</v>
      </c>
      <c r="AN599" s="167">
        <f t="shared" si="469"/>
        <v>10567.599999999999</v>
      </c>
      <c r="AO599" s="167">
        <f t="shared" si="469"/>
        <v>0</v>
      </c>
      <c r="AP599" s="167">
        <f t="shared" si="469"/>
        <v>10567.599999999999</v>
      </c>
      <c r="AQ599" s="167">
        <f t="shared" si="469"/>
        <v>0</v>
      </c>
      <c r="AR599" s="167">
        <f t="shared" si="469"/>
        <v>10567.599999999999</v>
      </c>
      <c r="AS599" s="167">
        <f t="shared" si="469"/>
        <v>0</v>
      </c>
      <c r="AT599" s="167">
        <f t="shared" si="469"/>
        <v>10567.599999999999</v>
      </c>
      <c r="AU599" s="167">
        <f t="shared" si="469"/>
        <v>0</v>
      </c>
      <c r="AV599" s="167">
        <f t="shared" si="469"/>
        <v>10567.599999999999</v>
      </c>
      <c r="AW599" s="168"/>
    </row>
    <row r="600" spans="1:49" ht="31.5" outlineLevel="4" x14ac:dyDescent="0.2">
      <c r="A600" s="165" t="s">
        <v>353</v>
      </c>
      <c r="B600" s="165" t="s">
        <v>40</v>
      </c>
      <c r="C600" s="165" t="s">
        <v>274</v>
      </c>
      <c r="D600" s="165"/>
      <c r="E600" s="166" t="s">
        <v>57</v>
      </c>
      <c r="F600" s="167">
        <f t="shared" si="467"/>
        <v>11896.1</v>
      </c>
      <c r="G600" s="167">
        <f t="shared" si="467"/>
        <v>0</v>
      </c>
      <c r="H600" s="167">
        <f t="shared" si="467"/>
        <v>11896.1</v>
      </c>
      <c r="I600" s="167">
        <f t="shared" si="467"/>
        <v>0</v>
      </c>
      <c r="J600" s="167">
        <f t="shared" si="467"/>
        <v>0</v>
      </c>
      <c r="K600" s="167">
        <f t="shared" si="467"/>
        <v>0</v>
      </c>
      <c r="L600" s="167">
        <f t="shared" si="467"/>
        <v>11896.100000000002</v>
      </c>
      <c r="M600" s="167">
        <f t="shared" si="467"/>
        <v>0</v>
      </c>
      <c r="N600" s="167">
        <f t="shared" si="467"/>
        <v>11896.100000000002</v>
      </c>
      <c r="O600" s="167">
        <f t="shared" si="467"/>
        <v>0</v>
      </c>
      <c r="P600" s="167">
        <f t="shared" si="467"/>
        <v>0</v>
      </c>
      <c r="Q600" s="167">
        <f t="shared" si="467"/>
        <v>11896.100000000002</v>
      </c>
      <c r="R600" s="167">
        <f t="shared" si="467"/>
        <v>0</v>
      </c>
      <c r="S600" s="167">
        <f t="shared" si="467"/>
        <v>11896.100000000002</v>
      </c>
      <c r="T600" s="167">
        <f t="shared" si="467"/>
        <v>0</v>
      </c>
      <c r="U600" s="167">
        <f t="shared" si="467"/>
        <v>114</v>
      </c>
      <c r="V600" s="167">
        <f t="shared" si="468"/>
        <v>0</v>
      </c>
      <c r="W600" s="167">
        <f t="shared" si="468"/>
        <v>0</v>
      </c>
      <c r="X600" s="167">
        <f t="shared" si="468"/>
        <v>12010.100000000002</v>
      </c>
      <c r="Y600" s="167">
        <f t="shared" si="468"/>
        <v>11135.8</v>
      </c>
      <c r="Z600" s="167">
        <f t="shared" si="468"/>
        <v>0</v>
      </c>
      <c r="AA600" s="167">
        <f t="shared" si="468"/>
        <v>11135.8</v>
      </c>
      <c r="AB600" s="167">
        <f t="shared" si="468"/>
        <v>0</v>
      </c>
      <c r="AC600" s="167">
        <f t="shared" si="468"/>
        <v>11135.8</v>
      </c>
      <c r="AD600" s="167">
        <f t="shared" si="468"/>
        <v>0</v>
      </c>
      <c r="AE600" s="167">
        <f t="shared" si="468"/>
        <v>11135.8</v>
      </c>
      <c r="AF600" s="167">
        <f t="shared" si="468"/>
        <v>0</v>
      </c>
      <c r="AG600" s="167">
        <f t="shared" si="468"/>
        <v>11135.8</v>
      </c>
      <c r="AH600" s="167">
        <f t="shared" si="468"/>
        <v>0</v>
      </c>
      <c r="AI600" s="167">
        <f t="shared" si="468"/>
        <v>11135.8</v>
      </c>
      <c r="AJ600" s="167">
        <f t="shared" si="468"/>
        <v>0</v>
      </c>
      <c r="AK600" s="167">
        <f t="shared" si="468"/>
        <v>11135.8</v>
      </c>
      <c r="AL600" s="167">
        <f t="shared" si="469"/>
        <v>10567.599999999999</v>
      </c>
      <c r="AM600" s="167">
        <f t="shared" si="469"/>
        <v>0</v>
      </c>
      <c r="AN600" s="167">
        <f t="shared" si="469"/>
        <v>10567.599999999999</v>
      </c>
      <c r="AO600" s="167">
        <f t="shared" si="469"/>
        <v>0</v>
      </c>
      <c r="AP600" s="167">
        <f t="shared" si="469"/>
        <v>10567.599999999999</v>
      </c>
      <c r="AQ600" s="167">
        <f t="shared" si="469"/>
        <v>0</v>
      </c>
      <c r="AR600" s="167">
        <f t="shared" si="469"/>
        <v>10567.599999999999</v>
      </c>
      <c r="AS600" s="167">
        <f t="shared" si="469"/>
        <v>0</v>
      </c>
      <c r="AT600" s="167">
        <f t="shared" si="469"/>
        <v>10567.599999999999</v>
      </c>
      <c r="AU600" s="167">
        <f t="shared" si="469"/>
        <v>0</v>
      </c>
      <c r="AV600" s="167">
        <f t="shared" si="469"/>
        <v>10567.599999999999</v>
      </c>
      <c r="AW600" s="168"/>
    </row>
    <row r="601" spans="1:49" ht="15.75" outlineLevel="5" x14ac:dyDescent="0.2">
      <c r="A601" s="165" t="s">
        <v>353</v>
      </c>
      <c r="B601" s="165" t="s">
        <v>40</v>
      </c>
      <c r="C601" s="165" t="s">
        <v>355</v>
      </c>
      <c r="D601" s="165"/>
      <c r="E601" s="166" t="s">
        <v>59</v>
      </c>
      <c r="F601" s="167">
        <f t="shared" ref="F601:O601" si="470">F602+F603+F605</f>
        <v>11896.1</v>
      </c>
      <c r="G601" s="167">
        <f t="shared" si="470"/>
        <v>0</v>
      </c>
      <c r="H601" s="167">
        <f t="shared" si="470"/>
        <v>11896.1</v>
      </c>
      <c r="I601" s="167">
        <f t="shared" si="470"/>
        <v>0</v>
      </c>
      <c r="J601" s="167">
        <f t="shared" si="470"/>
        <v>0</v>
      </c>
      <c r="K601" s="167">
        <f t="shared" si="470"/>
        <v>0</v>
      </c>
      <c r="L601" s="167">
        <f t="shared" si="470"/>
        <v>11896.100000000002</v>
      </c>
      <c r="M601" s="167">
        <f t="shared" si="470"/>
        <v>0</v>
      </c>
      <c r="N601" s="167">
        <f t="shared" si="470"/>
        <v>11896.100000000002</v>
      </c>
      <c r="O601" s="167">
        <f t="shared" si="470"/>
        <v>0</v>
      </c>
      <c r="P601" s="167">
        <f t="shared" ref="P601:AV601" si="471">P602+P603+P605+P604</f>
        <v>0</v>
      </c>
      <c r="Q601" s="167">
        <f t="shared" si="471"/>
        <v>11896.100000000002</v>
      </c>
      <c r="R601" s="167">
        <f t="shared" si="471"/>
        <v>0</v>
      </c>
      <c r="S601" s="167">
        <f t="shared" si="471"/>
        <v>11896.100000000002</v>
      </c>
      <c r="T601" s="167">
        <f t="shared" si="471"/>
        <v>0</v>
      </c>
      <c r="U601" s="167">
        <f t="shared" si="471"/>
        <v>114</v>
      </c>
      <c r="V601" s="167">
        <f t="shared" si="471"/>
        <v>0</v>
      </c>
      <c r="W601" s="167">
        <f t="shared" si="471"/>
        <v>0</v>
      </c>
      <c r="X601" s="167">
        <f t="shared" si="471"/>
        <v>12010.100000000002</v>
      </c>
      <c r="Y601" s="167">
        <f t="shared" si="471"/>
        <v>11135.8</v>
      </c>
      <c r="Z601" s="167">
        <f t="shared" si="471"/>
        <v>0</v>
      </c>
      <c r="AA601" s="167">
        <f t="shared" si="471"/>
        <v>11135.8</v>
      </c>
      <c r="AB601" s="167">
        <f t="shared" si="471"/>
        <v>0</v>
      </c>
      <c r="AC601" s="167">
        <f t="shared" si="471"/>
        <v>11135.8</v>
      </c>
      <c r="AD601" s="167">
        <f t="shared" si="471"/>
        <v>0</v>
      </c>
      <c r="AE601" s="167">
        <f t="shared" si="471"/>
        <v>11135.8</v>
      </c>
      <c r="AF601" s="167">
        <f t="shared" si="471"/>
        <v>0</v>
      </c>
      <c r="AG601" s="167">
        <f t="shared" si="471"/>
        <v>11135.8</v>
      </c>
      <c r="AH601" s="167">
        <f t="shared" si="471"/>
        <v>0</v>
      </c>
      <c r="AI601" s="167">
        <f t="shared" si="471"/>
        <v>11135.8</v>
      </c>
      <c r="AJ601" s="167">
        <f t="shared" si="471"/>
        <v>0</v>
      </c>
      <c r="AK601" s="167">
        <f t="shared" si="471"/>
        <v>11135.8</v>
      </c>
      <c r="AL601" s="167">
        <f t="shared" si="471"/>
        <v>10567.599999999999</v>
      </c>
      <c r="AM601" s="167">
        <f t="shared" si="471"/>
        <v>0</v>
      </c>
      <c r="AN601" s="167">
        <f t="shared" si="471"/>
        <v>10567.599999999999</v>
      </c>
      <c r="AO601" s="167">
        <f t="shared" si="471"/>
        <v>0</v>
      </c>
      <c r="AP601" s="167">
        <f t="shared" si="471"/>
        <v>10567.599999999999</v>
      </c>
      <c r="AQ601" s="167">
        <f t="shared" si="471"/>
        <v>0</v>
      </c>
      <c r="AR601" s="167">
        <f t="shared" si="471"/>
        <v>10567.599999999999</v>
      </c>
      <c r="AS601" s="167">
        <f t="shared" si="471"/>
        <v>0</v>
      </c>
      <c r="AT601" s="167">
        <f t="shared" si="471"/>
        <v>10567.599999999999</v>
      </c>
      <c r="AU601" s="167">
        <f t="shared" si="471"/>
        <v>0</v>
      </c>
      <c r="AV601" s="167">
        <f t="shared" si="471"/>
        <v>10567.599999999999</v>
      </c>
      <c r="AW601" s="168"/>
    </row>
    <row r="602" spans="1:49" ht="47.25" outlineLevel="7" x14ac:dyDescent="0.2">
      <c r="A602" s="170" t="s">
        <v>353</v>
      </c>
      <c r="B602" s="170" t="s">
        <v>40</v>
      </c>
      <c r="C602" s="170" t="s">
        <v>355</v>
      </c>
      <c r="D602" s="170" t="s">
        <v>8</v>
      </c>
      <c r="E602" s="171" t="s">
        <v>9</v>
      </c>
      <c r="F602" s="172">
        <v>11334.1</v>
      </c>
      <c r="G602" s="172"/>
      <c r="H602" s="172">
        <f>SUM(F602:G602)</f>
        <v>11334.1</v>
      </c>
      <c r="I602" s="172"/>
      <c r="J602" s="172"/>
      <c r="K602" s="172">
        <v>-1.425</v>
      </c>
      <c r="L602" s="172">
        <f>SUM(H602:K602)</f>
        <v>11332.675000000001</v>
      </c>
      <c r="M602" s="172"/>
      <c r="N602" s="172">
        <f>SUM(L602:M602)</f>
        <v>11332.675000000001</v>
      </c>
      <c r="O602" s="172"/>
      <c r="P602" s="172">
        <v>-17.939229999999998</v>
      </c>
      <c r="Q602" s="172">
        <f>SUM(N602:P602)</f>
        <v>11314.735770000001</v>
      </c>
      <c r="R602" s="172"/>
      <c r="S602" s="172">
        <f>SUM(Q602:R602)</f>
        <v>11314.735770000001</v>
      </c>
      <c r="T602" s="172"/>
      <c r="U602" s="172"/>
      <c r="V602" s="172">
        <v>1.5</v>
      </c>
      <c r="W602" s="172"/>
      <c r="X602" s="172">
        <f>SUM(S602:W602)</f>
        <v>11316.235770000001</v>
      </c>
      <c r="Y602" s="172">
        <v>10633</v>
      </c>
      <c r="Z602" s="172"/>
      <c r="AA602" s="172">
        <f>SUM(Y602:Z602)</f>
        <v>10633</v>
      </c>
      <c r="AB602" s="172"/>
      <c r="AC602" s="172">
        <f>SUM(AA602:AB602)</f>
        <v>10633</v>
      </c>
      <c r="AD602" s="172"/>
      <c r="AE602" s="172">
        <f>SUM(AC602:AD602)</f>
        <v>10633</v>
      </c>
      <c r="AF602" s="172"/>
      <c r="AG602" s="172">
        <f>SUM(AE602:AF602)</f>
        <v>10633</v>
      </c>
      <c r="AH602" s="172"/>
      <c r="AI602" s="172">
        <f>SUM(AG602:AH602)</f>
        <v>10633</v>
      </c>
      <c r="AJ602" s="172"/>
      <c r="AK602" s="172">
        <f>SUM(AI602:AJ602)</f>
        <v>10633</v>
      </c>
      <c r="AL602" s="172">
        <v>10064.799999999999</v>
      </c>
      <c r="AM602" s="172"/>
      <c r="AN602" s="172">
        <f>SUM(AL602:AM602)</f>
        <v>10064.799999999999</v>
      </c>
      <c r="AO602" s="172"/>
      <c r="AP602" s="172">
        <f>SUM(AN602:AO602)</f>
        <v>10064.799999999999</v>
      </c>
      <c r="AQ602" s="172"/>
      <c r="AR602" s="172">
        <f>SUM(AP602:AQ602)</f>
        <v>10064.799999999999</v>
      </c>
      <c r="AS602" s="172"/>
      <c r="AT602" s="172">
        <f>SUM(AR602:AS602)</f>
        <v>10064.799999999999</v>
      </c>
      <c r="AU602" s="172"/>
      <c r="AV602" s="172">
        <f>SUM(AT602:AU602)</f>
        <v>10064.799999999999</v>
      </c>
      <c r="AW602" s="168"/>
    </row>
    <row r="603" spans="1:49" ht="31.5" outlineLevel="7" x14ac:dyDescent="0.2">
      <c r="A603" s="170" t="s">
        <v>353</v>
      </c>
      <c r="B603" s="170" t="s">
        <v>40</v>
      </c>
      <c r="C603" s="170" t="s">
        <v>355</v>
      </c>
      <c r="D603" s="170" t="s">
        <v>11</v>
      </c>
      <c r="E603" s="171" t="s">
        <v>12</v>
      </c>
      <c r="F603" s="172">
        <v>559.79999999999995</v>
      </c>
      <c r="G603" s="172"/>
      <c r="H603" s="172">
        <f>SUM(F603:G603)</f>
        <v>559.79999999999995</v>
      </c>
      <c r="I603" s="172"/>
      <c r="J603" s="172"/>
      <c r="K603" s="172">
        <v>1.425</v>
      </c>
      <c r="L603" s="172">
        <f>SUM(H603:K603)</f>
        <v>561.22499999999991</v>
      </c>
      <c r="M603" s="172"/>
      <c r="N603" s="172">
        <f>SUM(L603:M603)</f>
        <v>561.22499999999991</v>
      </c>
      <c r="O603" s="172"/>
      <c r="P603" s="172"/>
      <c r="Q603" s="172">
        <f>SUM(N603:P603)</f>
        <v>561.22499999999991</v>
      </c>
      <c r="R603" s="172"/>
      <c r="S603" s="172">
        <f>SUM(Q603:R603)</f>
        <v>561.22499999999991</v>
      </c>
      <c r="T603" s="172"/>
      <c r="U603" s="172">
        <v>114</v>
      </c>
      <c r="V603" s="172">
        <v>-1.5</v>
      </c>
      <c r="W603" s="172"/>
      <c r="X603" s="172">
        <f>SUM(S603:W603)</f>
        <v>673.72499999999991</v>
      </c>
      <c r="Y603" s="172">
        <v>502.8</v>
      </c>
      <c r="Z603" s="172"/>
      <c r="AA603" s="172">
        <f>SUM(Y603:Z603)</f>
        <v>502.8</v>
      </c>
      <c r="AB603" s="172"/>
      <c r="AC603" s="172">
        <f>SUM(AA603:AB603)</f>
        <v>502.8</v>
      </c>
      <c r="AD603" s="172"/>
      <c r="AE603" s="172">
        <f>SUM(AC603:AD603)</f>
        <v>502.8</v>
      </c>
      <c r="AF603" s="172"/>
      <c r="AG603" s="172">
        <f>SUM(AE603:AF603)</f>
        <v>502.8</v>
      </c>
      <c r="AH603" s="172"/>
      <c r="AI603" s="172">
        <f>SUM(AG603:AH603)</f>
        <v>502.8</v>
      </c>
      <c r="AJ603" s="172"/>
      <c r="AK603" s="172">
        <f>SUM(AI603:AJ603)</f>
        <v>502.8</v>
      </c>
      <c r="AL603" s="172">
        <v>502.8</v>
      </c>
      <c r="AM603" s="172"/>
      <c r="AN603" s="172">
        <f>SUM(AL603:AM603)</f>
        <v>502.8</v>
      </c>
      <c r="AO603" s="172"/>
      <c r="AP603" s="172">
        <f>SUM(AN603:AO603)</f>
        <v>502.8</v>
      </c>
      <c r="AQ603" s="172"/>
      <c r="AR603" s="172">
        <f>SUM(AP603:AQ603)</f>
        <v>502.8</v>
      </c>
      <c r="AS603" s="172"/>
      <c r="AT603" s="172">
        <f>SUM(AR603:AS603)</f>
        <v>502.8</v>
      </c>
      <c r="AU603" s="172"/>
      <c r="AV603" s="172">
        <f>SUM(AT603:AU603)</f>
        <v>502.8</v>
      </c>
      <c r="AW603" s="168"/>
    </row>
    <row r="604" spans="1:49" ht="15.75" hidden="1" outlineLevel="7" x14ac:dyDescent="0.2">
      <c r="A604" s="170" t="s">
        <v>353</v>
      </c>
      <c r="B604" s="170" t="s">
        <v>40</v>
      </c>
      <c r="C604" s="170" t="s">
        <v>355</v>
      </c>
      <c r="D604" s="170" t="s">
        <v>33</v>
      </c>
      <c r="E604" s="171" t="s">
        <v>34</v>
      </c>
      <c r="F604" s="172"/>
      <c r="G604" s="172"/>
      <c r="H604" s="172"/>
      <c r="I604" s="172"/>
      <c r="J604" s="172"/>
      <c r="K604" s="172"/>
      <c r="L604" s="172"/>
      <c r="M604" s="172"/>
      <c r="N604" s="172"/>
      <c r="O604" s="172"/>
      <c r="P604" s="172">
        <v>17.939229999999998</v>
      </c>
      <c r="Q604" s="172">
        <f>SUM(N604:P604)</f>
        <v>17.939229999999998</v>
      </c>
      <c r="R604" s="172"/>
      <c r="S604" s="172">
        <f>SUM(Q604:R604)</f>
        <v>17.939229999999998</v>
      </c>
      <c r="T604" s="172"/>
      <c r="U604" s="172"/>
      <c r="V604" s="172"/>
      <c r="W604" s="172"/>
      <c r="X604" s="172">
        <f>SUM(S604:W604)</f>
        <v>17.939229999999998</v>
      </c>
      <c r="Y604" s="172"/>
      <c r="Z604" s="172"/>
      <c r="AA604" s="172"/>
      <c r="AB604" s="172"/>
      <c r="AC604" s="172"/>
      <c r="AD604" s="172"/>
      <c r="AE604" s="172"/>
      <c r="AF604" s="172"/>
      <c r="AG604" s="172"/>
      <c r="AH604" s="172"/>
      <c r="AI604" s="172"/>
      <c r="AJ604" s="172"/>
      <c r="AK604" s="172"/>
      <c r="AL604" s="172"/>
      <c r="AM604" s="172"/>
      <c r="AN604" s="172"/>
      <c r="AO604" s="172"/>
      <c r="AP604" s="172"/>
      <c r="AQ604" s="172"/>
      <c r="AR604" s="172"/>
      <c r="AS604" s="172"/>
      <c r="AT604" s="172"/>
      <c r="AU604" s="172"/>
      <c r="AV604" s="172"/>
      <c r="AW604" s="168"/>
    </row>
    <row r="605" spans="1:49" ht="15.75" hidden="1" outlineLevel="7" x14ac:dyDescent="0.2">
      <c r="A605" s="170" t="s">
        <v>353</v>
      </c>
      <c r="B605" s="170" t="s">
        <v>40</v>
      </c>
      <c r="C605" s="170" t="s">
        <v>355</v>
      </c>
      <c r="D605" s="170" t="s">
        <v>27</v>
      </c>
      <c r="E605" s="171" t="s">
        <v>28</v>
      </c>
      <c r="F605" s="172">
        <v>2.2000000000000002</v>
      </c>
      <c r="G605" s="172"/>
      <c r="H605" s="172">
        <f>SUM(F605:G605)</f>
        <v>2.2000000000000002</v>
      </c>
      <c r="I605" s="172"/>
      <c r="J605" s="172"/>
      <c r="K605" s="172"/>
      <c r="L605" s="172">
        <f>SUM(H605:K605)</f>
        <v>2.2000000000000002</v>
      </c>
      <c r="M605" s="172"/>
      <c r="N605" s="172">
        <f>SUM(L605:M605)</f>
        <v>2.2000000000000002</v>
      </c>
      <c r="O605" s="172"/>
      <c r="P605" s="172"/>
      <c r="Q605" s="172">
        <f>SUM(N605:P605)</f>
        <v>2.2000000000000002</v>
      </c>
      <c r="R605" s="172"/>
      <c r="S605" s="172">
        <f>SUM(Q605:R605)</f>
        <v>2.2000000000000002</v>
      </c>
      <c r="T605" s="172"/>
      <c r="U605" s="172"/>
      <c r="V605" s="172"/>
      <c r="W605" s="172"/>
      <c r="X605" s="172">
        <f>SUM(S605:W605)</f>
        <v>2.2000000000000002</v>
      </c>
      <c r="Y605" s="172"/>
      <c r="Z605" s="172"/>
      <c r="AA605" s="172"/>
      <c r="AB605" s="172"/>
      <c r="AC605" s="172">
        <f>SUM(AA605:AB605)</f>
        <v>0</v>
      </c>
      <c r="AD605" s="172"/>
      <c r="AE605" s="172">
        <f>SUM(AC605:AD605)</f>
        <v>0</v>
      </c>
      <c r="AF605" s="172"/>
      <c r="AG605" s="172">
        <f>SUM(AE605:AF605)</f>
        <v>0</v>
      </c>
      <c r="AH605" s="172"/>
      <c r="AI605" s="172">
        <f>SUM(AG605:AH605)</f>
        <v>0</v>
      </c>
      <c r="AJ605" s="172"/>
      <c r="AK605" s="172">
        <f>SUM(AI605:AJ605)</f>
        <v>0</v>
      </c>
      <c r="AL605" s="172"/>
      <c r="AM605" s="172"/>
      <c r="AN605" s="172"/>
      <c r="AO605" s="172"/>
      <c r="AP605" s="172">
        <f>SUM(AN605:AO605)</f>
        <v>0</v>
      </c>
      <c r="AQ605" s="172"/>
      <c r="AR605" s="172">
        <f>SUM(AP605:AQ605)</f>
        <v>0</v>
      </c>
      <c r="AS605" s="172"/>
      <c r="AT605" s="172">
        <f>SUM(AR605:AS605)</f>
        <v>0</v>
      </c>
      <c r="AU605" s="172"/>
      <c r="AV605" s="172">
        <f>SUM(AT605:AU605)</f>
        <v>0</v>
      </c>
      <c r="AW605" s="168"/>
    </row>
    <row r="606" spans="1:49" ht="15.75" hidden="1" outlineLevel="1" x14ac:dyDescent="0.2">
      <c r="A606" s="165" t="s">
        <v>353</v>
      </c>
      <c r="B606" s="165" t="s">
        <v>15</v>
      </c>
      <c r="C606" s="165"/>
      <c r="D606" s="165"/>
      <c r="E606" s="166" t="s">
        <v>16</v>
      </c>
      <c r="F606" s="167">
        <f t="shared" ref="F606:U609" si="472">F607</f>
        <v>75.599999999999994</v>
      </c>
      <c r="G606" s="167">
        <f t="shared" si="472"/>
        <v>0</v>
      </c>
      <c r="H606" s="167">
        <f t="shared" si="472"/>
        <v>75.599999999999994</v>
      </c>
      <c r="I606" s="167">
        <f t="shared" si="472"/>
        <v>0</v>
      </c>
      <c r="J606" s="167">
        <f t="shared" si="472"/>
        <v>0</v>
      </c>
      <c r="K606" s="167">
        <f t="shared" si="472"/>
        <v>0</v>
      </c>
      <c r="L606" s="167">
        <f t="shared" si="472"/>
        <v>75.599999999999994</v>
      </c>
      <c r="M606" s="167">
        <f t="shared" si="472"/>
        <v>0</v>
      </c>
      <c r="N606" s="167">
        <f t="shared" si="472"/>
        <v>75.599999999999994</v>
      </c>
      <c r="O606" s="167">
        <f t="shared" si="472"/>
        <v>0</v>
      </c>
      <c r="P606" s="167">
        <f t="shared" si="472"/>
        <v>0</v>
      </c>
      <c r="Q606" s="167">
        <f t="shared" si="472"/>
        <v>75.599999999999994</v>
      </c>
      <c r="R606" s="167">
        <f t="shared" si="472"/>
        <v>0</v>
      </c>
      <c r="S606" s="167">
        <f t="shared" si="472"/>
        <v>75.599999999999994</v>
      </c>
      <c r="T606" s="167">
        <f t="shared" si="472"/>
        <v>0</v>
      </c>
      <c r="U606" s="167">
        <f t="shared" si="472"/>
        <v>0</v>
      </c>
      <c r="V606" s="167">
        <f t="shared" ref="V606:AK609" si="473">V607</f>
        <v>0</v>
      </c>
      <c r="W606" s="167">
        <f t="shared" si="473"/>
        <v>0</v>
      </c>
      <c r="X606" s="167">
        <f t="shared" si="473"/>
        <v>75.599999999999994</v>
      </c>
      <c r="Y606" s="167">
        <f t="shared" si="473"/>
        <v>75.599999999999994</v>
      </c>
      <c r="Z606" s="167">
        <f t="shared" si="473"/>
        <v>0</v>
      </c>
      <c r="AA606" s="167">
        <f t="shared" si="473"/>
        <v>75.599999999999994</v>
      </c>
      <c r="AB606" s="167">
        <f t="shared" si="473"/>
        <v>0</v>
      </c>
      <c r="AC606" s="167">
        <f t="shared" si="473"/>
        <v>75.599999999999994</v>
      </c>
      <c r="AD606" s="167">
        <f t="shared" si="473"/>
        <v>0</v>
      </c>
      <c r="AE606" s="167">
        <f t="shared" si="473"/>
        <v>75.599999999999994</v>
      </c>
      <c r="AF606" s="167">
        <f t="shared" si="473"/>
        <v>0</v>
      </c>
      <c r="AG606" s="167">
        <f t="shared" si="473"/>
        <v>75.599999999999994</v>
      </c>
      <c r="AH606" s="167">
        <f t="shared" si="473"/>
        <v>0</v>
      </c>
      <c r="AI606" s="167">
        <f t="shared" si="473"/>
        <v>75.599999999999994</v>
      </c>
      <c r="AJ606" s="167">
        <f t="shared" si="473"/>
        <v>0</v>
      </c>
      <c r="AK606" s="167">
        <f t="shared" si="473"/>
        <v>75.599999999999994</v>
      </c>
      <c r="AL606" s="167">
        <f t="shared" ref="AL606:AV609" si="474">AL607</f>
        <v>75.599999999999994</v>
      </c>
      <c r="AM606" s="167">
        <f t="shared" si="474"/>
        <v>0</v>
      </c>
      <c r="AN606" s="167">
        <f t="shared" si="474"/>
        <v>75.599999999999994</v>
      </c>
      <c r="AO606" s="167">
        <f t="shared" si="474"/>
        <v>0</v>
      </c>
      <c r="AP606" s="167">
        <f t="shared" si="474"/>
        <v>75.599999999999994</v>
      </c>
      <c r="AQ606" s="167">
        <f t="shared" si="474"/>
        <v>0</v>
      </c>
      <c r="AR606" s="167">
        <f t="shared" si="474"/>
        <v>75.599999999999994</v>
      </c>
      <c r="AS606" s="167">
        <f t="shared" si="474"/>
        <v>0</v>
      </c>
      <c r="AT606" s="167">
        <f t="shared" si="474"/>
        <v>75.599999999999994</v>
      </c>
      <c r="AU606" s="167">
        <f t="shared" si="474"/>
        <v>0</v>
      </c>
      <c r="AV606" s="167">
        <f t="shared" si="474"/>
        <v>75.599999999999994</v>
      </c>
      <c r="AW606" s="168"/>
    </row>
    <row r="607" spans="1:49" ht="31.5" hidden="1" outlineLevel="2" x14ac:dyDescent="0.2">
      <c r="A607" s="165" t="s">
        <v>353</v>
      </c>
      <c r="B607" s="165" t="s">
        <v>15</v>
      </c>
      <c r="C607" s="165" t="s">
        <v>52</v>
      </c>
      <c r="D607" s="165"/>
      <c r="E607" s="166" t="s">
        <v>53</v>
      </c>
      <c r="F607" s="167">
        <f t="shared" si="472"/>
        <v>75.599999999999994</v>
      </c>
      <c r="G607" s="167">
        <f t="shared" si="472"/>
        <v>0</v>
      </c>
      <c r="H607" s="167">
        <f t="shared" si="472"/>
        <v>75.599999999999994</v>
      </c>
      <c r="I607" s="167">
        <f t="shared" si="472"/>
        <v>0</v>
      </c>
      <c r="J607" s="167">
        <f t="shared" si="472"/>
        <v>0</v>
      </c>
      <c r="K607" s="167">
        <f t="shared" si="472"/>
        <v>0</v>
      </c>
      <c r="L607" s="167">
        <f t="shared" si="472"/>
        <v>75.599999999999994</v>
      </c>
      <c r="M607" s="167">
        <f t="shared" si="472"/>
        <v>0</v>
      </c>
      <c r="N607" s="167">
        <f t="shared" si="472"/>
        <v>75.599999999999994</v>
      </c>
      <c r="O607" s="167">
        <f t="shared" si="472"/>
        <v>0</v>
      </c>
      <c r="P607" s="167">
        <f t="shared" si="472"/>
        <v>0</v>
      </c>
      <c r="Q607" s="167">
        <f t="shared" si="472"/>
        <v>75.599999999999994</v>
      </c>
      <c r="R607" s="167">
        <f t="shared" si="472"/>
        <v>0</v>
      </c>
      <c r="S607" s="167">
        <f t="shared" si="472"/>
        <v>75.599999999999994</v>
      </c>
      <c r="T607" s="167">
        <f t="shared" si="472"/>
        <v>0</v>
      </c>
      <c r="U607" s="167">
        <f t="shared" si="472"/>
        <v>0</v>
      </c>
      <c r="V607" s="167">
        <f t="shared" si="473"/>
        <v>0</v>
      </c>
      <c r="W607" s="167">
        <f t="shared" si="473"/>
        <v>0</v>
      </c>
      <c r="X607" s="167">
        <f t="shared" si="473"/>
        <v>75.599999999999994</v>
      </c>
      <c r="Y607" s="167">
        <f t="shared" si="473"/>
        <v>75.599999999999994</v>
      </c>
      <c r="Z607" s="167">
        <f t="shared" si="473"/>
        <v>0</v>
      </c>
      <c r="AA607" s="167">
        <f t="shared" si="473"/>
        <v>75.599999999999994</v>
      </c>
      <c r="AB607" s="167">
        <f t="shared" si="473"/>
        <v>0</v>
      </c>
      <c r="AC607" s="167">
        <f t="shared" si="473"/>
        <v>75.599999999999994</v>
      </c>
      <c r="AD607" s="167">
        <f t="shared" si="473"/>
        <v>0</v>
      </c>
      <c r="AE607" s="167">
        <f t="shared" si="473"/>
        <v>75.599999999999994</v>
      </c>
      <c r="AF607" s="167">
        <f t="shared" si="473"/>
        <v>0</v>
      </c>
      <c r="AG607" s="167">
        <f t="shared" si="473"/>
        <v>75.599999999999994</v>
      </c>
      <c r="AH607" s="167">
        <f t="shared" si="473"/>
        <v>0</v>
      </c>
      <c r="AI607" s="167">
        <f t="shared" si="473"/>
        <v>75.599999999999994</v>
      </c>
      <c r="AJ607" s="167">
        <f t="shared" si="473"/>
        <v>0</v>
      </c>
      <c r="AK607" s="167">
        <f t="shared" si="473"/>
        <v>75.599999999999994</v>
      </c>
      <c r="AL607" s="167">
        <f t="shared" si="474"/>
        <v>75.599999999999994</v>
      </c>
      <c r="AM607" s="167">
        <f t="shared" si="474"/>
        <v>0</v>
      </c>
      <c r="AN607" s="167">
        <f t="shared" si="474"/>
        <v>75.599999999999994</v>
      </c>
      <c r="AO607" s="167">
        <f t="shared" si="474"/>
        <v>0</v>
      </c>
      <c r="AP607" s="167">
        <f t="shared" si="474"/>
        <v>75.599999999999994</v>
      </c>
      <c r="AQ607" s="167">
        <f t="shared" si="474"/>
        <v>0</v>
      </c>
      <c r="AR607" s="167">
        <f t="shared" si="474"/>
        <v>75.599999999999994</v>
      </c>
      <c r="AS607" s="167">
        <f t="shared" si="474"/>
        <v>0</v>
      </c>
      <c r="AT607" s="167">
        <f t="shared" si="474"/>
        <v>75.599999999999994</v>
      </c>
      <c r="AU607" s="167">
        <f t="shared" si="474"/>
        <v>0</v>
      </c>
      <c r="AV607" s="167">
        <f t="shared" si="474"/>
        <v>75.599999999999994</v>
      </c>
      <c r="AW607" s="168"/>
    </row>
    <row r="608" spans="1:49" ht="31.5" hidden="1" outlineLevel="3" x14ac:dyDescent="0.2">
      <c r="A608" s="165" t="s">
        <v>353</v>
      </c>
      <c r="B608" s="165" t="s">
        <v>15</v>
      </c>
      <c r="C608" s="165" t="s">
        <v>98</v>
      </c>
      <c r="D608" s="165"/>
      <c r="E608" s="166" t="s">
        <v>99</v>
      </c>
      <c r="F608" s="167">
        <f t="shared" si="472"/>
        <v>75.599999999999994</v>
      </c>
      <c r="G608" s="167">
        <f t="shared" si="472"/>
        <v>0</v>
      </c>
      <c r="H608" s="167">
        <f t="shared" si="472"/>
        <v>75.599999999999994</v>
      </c>
      <c r="I608" s="167">
        <f t="shared" si="472"/>
        <v>0</v>
      </c>
      <c r="J608" s="167">
        <f t="shared" si="472"/>
        <v>0</v>
      </c>
      <c r="K608" s="167">
        <f t="shared" si="472"/>
        <v>0</v>
      </c>
      <c r="L608" s="167">
        <f t="shared" si="472"/>
        <v>75.599999999999994</v>
      </c>
      <c r="M608" s="167">
        <f t="shared" si="472"/>
        <v>0</v>
      </c>
      <c r="N608" s="167">
        <f t="shared" si="472"/>
        <v>75.599999999999994</v>
      </c>
      <c r="O608" s="167">
        <f t="shared" si="472"/>
        <v>0</v>
      </c>
      <c r="P608" s="167">
        <f t="shared" si="472"/>
        <v>0</v>
      </c>
      <c r="Q608" s="167">
        <f t="shared" si="472"/>
        <v>75.599999999999994</v>
      </c>
      <c r="R608" s="167">
        <f t="shared" si="472"/>
        <v>0</v>
      </c>
      <c r="S608" s="167">
        <f t="shared" si="472"/>
        <v>75.599999999999994</v>
      </c>
      <c r="T608" s="167">
        <f t="shared" si="472"/>
        <v>0</v>
      </c>
      <c r="U608" s="167">
        <f t="shared" si="472"/>
        <v>0</v>
      </c>
      <c r="V608" s="167">
        <f t="shared" si="473"/>
        <v>0</v>
      </c>
      <c r="W608" s="167">
        <f t="shared" si="473"/>
        <v>0</v>
      </c>
      <c r="X608" s="167">
        <f t="shared" si="473"/>
        <v>75.599999999999994</v>
      </c>
      <c r="Y608" s="167">
        <f t="shared" si="473"/>
        <v>75.599999999999994</v>
      </c>
      <c r="Z608" s="167">
        <f t="shared" si="473"/>
        <v>0</v>
      </c>
      <c r="AA608" s="167">
        <f t="shared" si="473"/>
        <v>75.599999999999994</v>
      </c>
      <c r="AB608" s="167">
        <f t="shared" si="473"/>
        <v>0</v>
      </c>
      <c r="AC608" s="167">
        <f t="shared" si="473"/>
        <v>75.599999999999994</v>
      </c>
      <c r="AD608" s="167">
        <f t="shared" si="473"/>
        <v>0</v>
      </c>
      <c r="AE608" s="167">
        <f t="shared" si="473"/>
        <v>75.599999999999994</v>
      </c>
      <c r="AF608" s="167">
        <f t="shared" si="473"/>
        <v>0</v>
      </c>
      <c r="AG608" s="167">
        <f t="shared" si="473"/>
        <v>75.599999999999994</v>
      </c>
      <c r="AH608" s="167">
        <f t="shared" si="473"/>
        <v>0</v>
      </c>
      <c r="AI608" s="167">
        <f t="shared" si="473"/>
        <v>75.599999999999994</v>
      </c>
      <c r="AJ608" s="167">
        <f t="shared" si="473"/>
        <v>0</v>
      </c>
      <c r="AK608" s="167">
        <f t="shared" si="473"/>
        <v>75.599999999999994</v>
      </c>
      <c r="AL608" s="167">
        <f t="shared" si="474"/>
        <v>75.599999999999994</v>
      </c>
      <c r="AM608" s="167">
        <f t="shared" si="474"/>
        <v>0</v>
      </c>
      <c r="AN608" s="167">
        <f t="shared" si="474"/>
        <v>75.599999999999994</v>
      </c>
      <c r="AO608" s="167">
        <f t="shared" si="474"/>
        <v>0</v>
      </c>
      <c r="AP608" s="167">
        <f t="shared" si="474"/>
        <v>75.599999999999994</v>
      </c>
      <c r="AQ608" s="167">
        <f t="shared" si="474"/>
        <v>0</v>
      </c>
      <c r="AR608" s="167">
        <f t="shared" si="474"/>
        <v>75.599999999999994</v>
      </c>
      <c r="AS608" s="167">
        <f t="shared" si="474"/>
        <v>0</v>
      </c>
      <c r="AT608" s="167">
        <f t="shared" si="474"/>
        <v>75.599999999999994</v>
      </c>
      <c r="AU608" s="167">
        <f t="shared" si="474"/>
        <v>0</v>
      </c>
      <c r="AV608" s="167">
        <f t="shared" si="474"/>
        <v>75.599999999999994</v>
      </c>
      <c r="AW608" s="168"/>
    </row>
    <row r="609" spans="1:49" ht="47.25" hidden="1" outlineLevel="4" x14ac:dyDescent="0.2">
      <c r="A609" s="165" t="s">
        <v>353</v>
      </c>
      <c r="B609" s="165" t="s">
        <v>15</v>
      </c>
      <c r="C609" s="165" t="s">
        <v>100</v>
      </c>
      <c r="D609" s="165"/>
      <c r="E609" s="166" t="s">
        <v>101</v>
      </c>
      <c r="F609" s="167">
        <f t="shared" si="472"/>
        <v>75.599999999999994</v>
      </c>
      <c r="G609" s="167">
        <f t="shared" si="472"/>
        <v>0</v>
      </c>
      <c r="H609" s="167">
        <f t="shared" si="472"/>
        <v>75.599999999999994</v>
      </c>
      <c r="I609" s="167">
        <f t="shared" si="472"/>
        <v>0</v>
      </c>
      <c r="J609" s="167">
        <f t="shared" si="472"/>
        <v>0</v>
      </c>
      <c r="K609" s="167">
        <f t="shared" si="472"/>
        <v>0</v>
      </c>
      <c r="L609" s="167">
        <f t="shared" si="472"/>
        <v>75.599999999999994</v>
      </c>
      <c r="M609" s="167">
        <f t="shared" si="472"/>
        <v>0</v>
      </c>
      <c r="N609" s="167">
        <f t="shared" si="472"/>
        <v>75.599999999999994</v>
      </c>
      <c r="O609" s="167">
        <f t="shared" si="472"/>
        <v>0</v>
      </c>
      <c r="P609" s="167">
        <f t="shared" si="472"/>
        <v>0</v>
      </c>
      <c r="Q609" s="167">
        <f t="shared" si="472"/>
        <v>75.599999999999994</v>
      </c>
      <c r="R609" s="167">
        <f t="shared" si="472"/>
        <v>0</v>
      </c>
      <c r="S609" s="167">
        <f t="shared" si="472"/>
        <v>75.599999999999994</v>
      </c>
      <c r="T609" s="167">
        <f t="shared" si="472"/>
        <v>0</v>
      </c>
      <c r="U609" s="167">
        <f t="shared" si="472"/>
        <v>0</v>
      </c>
      <c r="V609" s="167">
        <f t="shared" si="473"/>
        <v>0</v>
      </c>
      <c r="W609" s="167">
        <f t="shared" si="473"/>
        <v>0</v>
      </c>
      <c r="X609" s="167">
        <f t="shared" si="473"/>
        <v>75.599999999999994</v>
      </c>
      <c r="Y609" s="167">
        <f t="shared" si="473"/>
        <v>75.599999999999994</v>
      </c>
      <c r="Z609" s="167">
        <f t="shared" si="473"/>
        <v>0</v>
      </c>
      <c r="AA609" s="167">
        <f t="shared" si="473"/>
        <v>75.599999999999994</v>
      </c>
      <c r="AB609" s="167">
        <f t="shared" si="473"/>
        <v>0</v>
      </c>
      <c r="AC609" s="167">
        <f t="shared" si="473"/>
        <v>75.599999999999994</v>
      </c>
      <c r="AD609" s="167">
        <f t="shared" si="473"/>
        <v>0</v>
      </c>
      <c r="AE609" s="167">
        <f t="shared" si="473"/>
        <v>75.599999999999994</v>
      </c>
      <c r="AF609" s="167">
        <f t="shared" si="473"/>
        <v>0</v>
      </c>
      <c r="AG609" s="167">
        <f t="shared" si="473"/>
        <v>75.599999999999994</v>
      </c>
      <c r="AH609" s="167">
        <f t="shared" si="473"/>
        <v>0</v>
      </c>
      <c r="AI609" s="167">
        <f t="shared" si="473"/>
        <v>75.599999999999994</v>
      </c>
      <c r="AJ609" s="167">
        <f t="shared" si="473"/>
        <v>0</v>
      </c>
      <c r="AK609" s="167">
        <f t="shared" si="473"/>
        <v>75.599999999999994</v>
      </c>
      <c r="AL609" s="167">
        <f t="shared" si="474"/>
        <v>75.599999999999994</v>
      </c>
      <c r="AM609" s="167">
        <f t="shared" si="474"/>
        <v>0</v>
      </c>
      <c r="AN609" s="167">
        <f t="shared" si="474"/>
        <v>75.599999999999994</v>
      </c>
      <c r="AO609" s="167">
        <f t="shared" si="474"/>
        <v>0</v>
      </c>
      <c r="AP609" s="167">
        <f t="shared" si="474"/>
        <v>75.599999999999994</v>
      </c>
      <c r="AQ609" s="167">
        <f t="shared" si="474"/>
        <v>0</v>
      </c>
      <c r="AR609" s="167">
        <f t="shared" si="474"/>
        <v>75.599999999999994</v>
      </c>
      <c r="AS609" s="167">
        <f t="shared" si="474"/>
        <v>0</v>
      </c>
      <c r="AT609" s="167">
        <f t="shared" si="474"/>
        <v>75.599999999999994</v>
      </c>
      <c r="AU609" s="167">
        <f t="shared" si="474"/>
        <v>0</v>
      </c>
      <c r="AV609" s="167">
        <f t="shared" si="474"/>
        <v>75.599999999999994</v>
      </c>
      <c r="AW609" s="168"/>
    </row>
    <row r="610" spans="1:49" ht="15.75" hidden="1" outlineLevel="5" x14ac:dyDescent="0.2">
      <c r="A610" s="165" t="s">
        <v>353</v>
      </c>
      <c r="B610" s="165" t="s">
        <v>15</v>
      </c>
      <c r="C610" s="165" t="s">
        <v>102</v>
      </c>
      <c r="D610" s="165"/>
      <c r="E610" s="166" t="s">
        <v>103</v>
      </c>
      <c r="F610" s="167">
        <f t="shared" ref="F610:AV610" si="475">F611+F612</f>
        <v>75.599999999999994</v>
      </c>
      <c r="G610" s="167">
        <f t="shared" si="475"/>
        <v>0</v>
      </c>
      <c r="H610" s="167">
        <f t="shared" si="475"/>
        <v>75.599999999999994</v>
      </c>
      <c r="I610" s="167">
        <f t="shared" si="475"/>
        <v>0</v>
      </c>
      <c r="J610" s="167">
        <f t="shared" si="475"/>
        <v>0</v>
      </c>
      <c r="K610" s="167">
        <f t="shared" si="475"/>
        <v>0</v>
      </c>
      <c r="L610" s="167">
        <f t="shared" si="475"/>
        <v>75.599999999999994</v>
      </c>
      <c r="M610" s="167">
        <f t="shared" si="475"/>
        <v>0</v>
      </c>
      <c r="N610" s="167">
        <f t="shared" si="475"/>
        <v>75.599999999999994</v>
      </c>
      <c r="O610" s="167">
        <f t="shared" si="475"/>
        <v>0</v>
      </c>
      <c r="P610" s="167">
        <f t="shared" si="475"/>
        <v>0</v>
      </c>
      <c r="Q610" s="167">
        <f t="shared" si="475"/>
        <v>75.599999999999994</v>
      </c>
      <c r="R610" s="167">
        <f t="shared" si="475"/>
        <v>0</v>
      </c>
      <c r="S610" s="167">
        <f t="shared" si="475"/>
        <v>75.599999999999994</v>
      </c>
      <c r="T610" s="167">
        <f t="shared" si="475"/>
        <v>0</v>
      </c>
      <c r="U610" s="167">
        <f t="shared" si="475"/>
        <v>0</v>
      </c>
      <c r="V610" s="167">
        <f t="shared" si="475"/>
        <v>0</v>
      </c>
      <c r="W610" s="167">
        <f t="shared" si="475"/>
        <v>0</v>
      </c>
      <c r="X610" s="167">
        <f t="shared" si="475"/>
        <v>75.599999999999994</v>
      </c>
      <c r="Y610" s="167">
        <f t="shared" si="475"/>
        <v>75.599999999999994</v>
      </c>
      <c r="Z610" s="167">
        <f t="shared" si="475"/>
        <v>0</v>
      </c>
      <c r="AA610" s="167">
        <f t="shared" si="475"/>
        <v>75.599999999999994</v>
      </c>
      <c r="AB610" s="167">
        <f t="shared" si="475"/>
        <v>0</v>
      </c>
      <c r="AC610" s="167">
        <f t="shared" si="475"/>
        <v>75.599999999999994</v>
      </c>
      <c r="AD610" s="167">
        <f t="shared" si="475"/>
        <v>0</v>
      </c>
      <c r="AE610" s="167">
        <f t="shared" si="475"/>
        <v>75.599999999999994</v>
      </c>
      <c r="AF610" s="167">
        <f t="shared" si="475"/>
        <v>0</v>
      </c>
      <c r="AG610" s="167">
        <f t="shared" si="475"/>
        <v>75.599999999999994</v>
      </c>
      <c r="AH610" s="167">
        <f t="shared" si="475"/>
        <v>0</v>
      </c>
      <c r="AI610" s="167">
        <f t="shared" si="475"/>
        <v>75.599999999999994</v>
      </c>
      <c r="AJ610" s="167">
        <f t="shared" si="475"/>
        <v>0</v>
      </c>
      <c r="AK610" s="167">
        <f t="shared" si="475"/>
        <v>75.599999999999994</v>
      </c>
      <c r="AL610" s="167">
        <f t="shared" si="475"/>
        <v>75.599999999999994</v>
      </c>
      <c r="AM610" s="167">
        <f t="shared" si="475"/>
        <v>0</v>
      </c>
      <c r="AN610" s="167">
        <f t="shared" si="475"/>
        <v>75.599999999999994</v>
      </c>
      <c r="AO610" s="167">
        <f t="shared" si="475"/>
        <v>0</v>
      </c>
      <c r="AP610" s="167">
        <f t="shared" si="475"/>
        <v>75.599999999999994</v>
      </c>
      <c r="AQ610" s="167">
        <f t="shared" si="475"/>
        <v>0</v>
      </c>
      <c r="AR610" s="167">
        <f t="shared" si="475"/>
        <v>75.599999999999994</v>
      </c>
      <c r="AS610" s="167">
        <f t="shared" si="475"/>
        <v>0</v>
      </c>
      <c r="AT610" s="167">
        <f t="shared" si="475"/>
        <v>75.599999999999994</v>
      </c>
      <c r="AU610" s="167">
        <f t="shared" si="475"/>
        <v>0</v>
      </c>
      <c r="AV610" s="167">
        <f t="shared" si="475"/>
        <v>75.599999999999994</v>
      </c>
      <c r="AW610" s="168"/>
    </row>
    <row r="611" spans="1:49" ht="47.25" hidden="1" outlineLevel="7" x14ac:dyDescent="0.2">
      <c r="A611" s="170" t="s">
        <v>353</v>
      </c>
      <c r="B611" s="170" t="s">
        <v>15</v>
      </c>
      <c r="C611" s="170" t="s">
        <v>102</v>
      </c>
      <c r="D611" s="170" t="s">
        <v>8</v>
      </c>
      <c r="E611" s="171" t="s">
        <v>9</v>
      </c>
      <c r="F611" s="172">
        <v>18</v>
      </c>
      <c r="G611" s="172"/>
      <c r="H611" s="172">
        <f>SUM(F611:G611)</f>
        <v>18</v>
      </c>
      <c r="I611" s="172"/>
      <c r="J611" s="172"/>
      <c r="K611" s="172"/>
      <c r="L611" s="172">
        <f>SUM(H611:K611)</f>
        <v>18</v>
      </c>
      <c r="M611" s="172"/>
      <c r="N611" s="172">
        <f>SUM(L611:M611)</f>
        <v>18</v>
      </c>
      <c r="O611" s="172"/>
      <c r="P611" s="172"/>
      <c r="Q611" s="172">
        <f>SUM(N611:P611)</f>
        <v>18</v>
      </c>
      <c r="R611" s="172"/>
      <c r="S611" s="172">
        <f>SUM(Q611:R611)</f>
        <v>18</v>
      </c>
      <c r="T611" s="172"/>
      <c r="U611" s="172"/>
      <c r="V611" s="172"/>
      <c r="W611" s="172"/>
      <c r="X611" s="172">
        <f>SUM(S611:W611)</f>
        <v>18</v>
      </c>
      <c r="Y611" s="172">
        <v>18</v>
      </c>
      <c r="Z611" s="172"/>
      <c r="AA611" s="172">
        <f>SUM(Y611:Z611)</f>
        <v>18</v>
      </c>
      <c r="AB611" s="172"/>
      <c r="AC611" s="172">
        <f>SUM(AA611:AB611)</f>
        <v>18</v>
      </c>
      <c r="AD611" s="172"/>
      <c r="AE611" s="172">
        <f>SUM(AC611:AD611)</f>
        <v>18</v>
      </c>
      <c r="AF611" s="172"/>
      <c r="AG611" s="172">
        <f>SUM(AE611:AF611)</f>
        <v>18</v>
      </c>
      <c r="AH611" s="172"/>
      <c r="AI611" s="172">
        <f>SUM(AG611:AH611)</f>
        <v>18</v>
      </c>
      <c r="AJ611" s="172"/>
      <c r="AK611" s="172">
        <f>SUM(AI611:AJ611)</f>
        <v>18</v>
      </c>
      <c r="AL611" s="172">
        <v>18</v>
      </c>
      <c r="AM611" s="172"/>
      <c r="AN611" s="172">
        <f>SUM(AL611:AM611)</f>
        <v>18</v>
      </c>
      <c r="AO611" s="172"/>
      <c r="AP611" s="172">
        <f>SUM(AN611:AO611)</f>
        <v>18</v>
      </c>
      <c r="AQ611" s="172"/>
      <c r="AR611" s="172">
        <f>SUM(AP611:AQ611)</f>
        <v>18</v>
      </c>
      <c r="AS611" s="172"/>
      <c r="AT611" s="172">
        <f>SUM(AR611:AS611)</f>
        <v>18</v>
      </c>
      <c r="AU611" s="172"/>
      <c r="AV611" s="172">
        <f>SUM(AT611:AU611)</f>
        <v>18</v>
      </c>
      <c r="AW611" s="168"/>
    </row>
    <row r="612" spans="1:49" ht="31.5" hidden="1" outlineLevel="7" x14ac:dyDescent="0.2">
      <c r="A612" s="170" t="s">
        <v>353</v>
      </c>
      <c r="B612" s="170" t="s">
        <v>15</v>
      </c>
      <c r="C612" s="170" t="s">
        <v>102</v>
      </c>
      <c r="D612" s="170" t="s">
        <v>11</v>
      </c>
      <c r="E612" s="171" t="s">
        <v>12</v>
      </c>
      <c r="F612" s="172">
        <v>57.6</v>
      </c>
      <c r="G612" s="172"/>
      <c r="H612" s="172">
        <f>SUM(F612:G612)</f>
        <v>57.6</v>
      </c>
      <c r="I612" s="172"/>
      <c r="J612" s="172"/>
      <c r="K612" s="172"/>
      <c r="L612" s="172">
        <f>SUM(H612:K612)</f>
        <v>57.6</v>
      </c>
      <c r="M612" s="172"/>
      <c r="N612" s="172">
        <f>SUM(L612:M612)</f>
        <v>57.6</v>
      </c>
      <c r="O612" s="172"/>
      <c r="P612" s="172"/>
      <c r="Q612" s="172">
        <f>SUM(N612:P612)</f>
        <v>57.6</v>
      </c>
      <c r="R612" s="172"/>
      <c r="S612" s="172">
        <f>SUM(Q612:R612)</f>
        <v>57.6</v>
      </c>
      <c r="T612" s="172"/>
      <c r="U612" s="172"/>
      <c r="V612" s="172"/>
      <c r="W612" s="172"/>
      <c r="X612" s="172">
        <f>SUM(S612:W612)</f>
        <v>57.6</v>
      </c>
      <c r="Y612" s="172">
        <v>57.6</v>
      </c>
      <c r="Z612" s="172"/>
      <c r="AA612" s="172">
        <f>SUM(Y612:Z612)</f>
        <v>57.6</v>
      </c>
      <c r="AB612" s="172"/>
      <c r="AC612" s="172">
        <f>SUM(AA612:AB612)</f>
        <v>57.6</v>
      </c>
      <c r="AD612" s="172"/>
      <c r="AE612" s="172">
        <f>SUM(AC612:AD612)</f>
        <v>57.6</v>
      </c>
      <c r="AF612" s="172"/>
      <c r="AG612" s="172">
        <f>SUM(AE612:AF612)</f>
        <v>57.6</v>
      </c>
      <c r="AH612" s="172"/>
      <c r="AI612" s="172">
        <f>SUM(AG612:AH612)</f>
        <v>57.6</v>
      </c>
      <c r="AJ612" s="172"/>
      <c r="AK612" s="172">
        <f>SUM(AI612:AJ612)</f>
        <v>57.6</v>
      </c>
      <c r="AL612" s="172">
        <v>57.6</v>
      </c>
      <c r="AM612" s="172"/>
      <c r="AN612" s="172">
        <f>SUM(AL612:AM612)</f>
        <v>57.6</v>
      </c>
      <c r="AO612" s="172"/>
      <c r="AP612" s="172">
        <f>SUM(AN612:AO612)</f>
        <v>57.6</v>
      </c>
      <c r="AQ612" s="172"/>
      <c r="AR612" s="172">
        <f>SUM(AP612:AQ612)</f>
        <v>57.6</v>
      </c>
      <c r="AS612" s="172"/>
      <c r="AT612" s="172">
        <f>SUM(AR612:AS612)</f>
        <v>57.6</v>
      </c>
      <c r="AU612" s="172"/>
      <c r="AV612" s="172">
        <f>SUM(AT612:AU612)</f>
        <v>57.6</v>
      </c>
      <c r="AW612" s="168"/>
    </row>
    <row r="613" spans="1:49" ht="15.75" hidden="1" outlineLevel="7" x14ac:dyDescent="0.2">
      <c r="A613" s="165" t="s">
        <v>353</v>
      </c>
      <c r="B613" s="165" t="s">
        <v>558</v>
      </c>
      <c r="C613" s="170"/>
      <c r="D613" s="170"/>
      <c r="E613" s="8" t="s">
        <v>539</v>
      </c>
      <c r="F613" s="167">
        <f t="shared" ref="F613:U618" si="476">F614</f>
        <v>777</v>
      </c>
      <c r="G613" s="167">
        <f t="shared" si="476"/>
        <v>0</v>
      </c>
      <c r="H613" s="167">
        <f t="shared" si="476"/>
        <v>777</v>
      </c>
      <c r="I613" s="167">
        <f t="shared" si="476"/>
        <v>0</v>
      </c>
      <c r="J613" s="167">
        <f t="shared" si="476"/>
        <v>0</v>
      </c>
      <c r="K613" s="167">
        <f t="shared" si="476"/>
        <v>0</v>
      </c>
      <c r="L613" s="167">
        <f t="shared" si="476"/>
        <v>777</v>
      </c>
      <c r="M613" s="167">
        <f t="shared" si="476"/>
        <v>0</v>
      </c>
      <c r="N613" s="167">
        <f t="shared" si="476"/>
        <v>777</v>
      </c>
      <c r="O613" s="167">
        <f t="shared" si="476"/>
        <v>0</v>
      </c>
      <c r="P613" s="167">
        <f t="shared" si="476"/>
        <v>0</v>
      </c>
      <c r="Q613" s="167">
        <f t="shared" si="476"/>
        <v>777</v>
      </c>
      <c r="R613" s="167">
        <f t="shared" si="476"/>
        <v>0</v>
      </c>
      <c r="S613" s="167">
        <f t="shared" si="476"/>
        <v>777</v>
      </c>
      <c r="T613" s="167">
        <f t="shared" si="476"/>
        <v>0</v>
      </c>
      <c r="U613" s="167">
        <f t="shared" si="476"/>
        <v>0</v>
      </c>
      <c r="V613" s="167">
        <f t="shared" ref="V613:AK618" si="477">V614</f>
        <v>0</v>
      </c>
      <c r="W613" s="167">
        <f t="shared" si="477"/>
        <v>0</v>
      </c>
      <c r="X613" s="167">
        <f t="shared" si="477"/>
        <v>777</v>
      </c>
      <c r="Y613" s="167">
        <f t="shared" si="477"/>
        <v>670</v>
      </c>
      <c r="Z613" s="167">
        <f t="shared" si="477"/>
        <v>0</v>
      </c>
      <c r="AA613" s="167">
        <f t="shared" si="477"/>
        <v>670</v>
      </c>
      <c r="AB613" s="167">
        <f t="shared" si="477"/>
        <v>0</v>
      </c>
      <c r="AC613" s="167">
        <f t="shared" si="477"/>
        <v>670</v>
      </c>
      <c r="AD613" s="167">
        <f t="shared" si="477"/>
        <v>0</v>
      </c>
      <c r="AE613" s="167">
        <f t="shared" si="477"/>
        <v>670</v>
      </c>
      <c r="AF613" s="167">
        <f t="shared" si="477"/>
        <v>0</v>
      </c>
      <c r="AG613" s="167">
        <f t="shared" si="477"/>
        <v>670</v>
      </c>
      <c r="AH613" s="167">
        <f t="shared" si="477"/>
        <v>0</v>
      </c>
      <c r="AI613" s="167">
        <f t="shared" si="477"/>
        <v>670</v>
      </c>
      <c r="AJ613" s="167">
        <f t="shared" si="477"/>
        <v>0</v>
      </c>
      <c r="AK613" s="167">
        <f t="shared" si="477"/>
        <v>670</v>
      </c>
      <c r="AL613" s="167">
        <f t="shared" ref="AL613:AV618" si="478">AL614</f>
        <v>670</v>
      </c>
      <c r="AM613" s="167">
        <f t="shared" si="478"/>
        <v>0</v>
      </c>
      <c r="AN613" s="167">
        <f t="shared" si="478"/>
        <v>670</v>
      </c>
      <c r="AO613" s="167">
        <f t="shared" si="478"/>
        <v>0</v>
      </c>
      <c r="AP613" s="167">
        <f t="shared" si="478"/>
        <v>670</v>
      </c>
      <c r="AQ613" s="167">
        <f t="shared" si="478"/>
        <v>0</v>
      </c>
      <c r="AR613" s="167">
        <f t="shared" si="478"/>
        <v>670</v>
      </c>
      <c r="AS613" s="167">
        <f t="shared" si="478"/>
        <v>0</v>
      </c>
      <c r="AT613" s="167">
        <f t="shared" si="478"/>
        <v>670</v>
      </c>
      <c r="AU613" s="167">
        <f t="shared" si="478"/>
        <v>0</v>
      </c>
      <c r="AV613" s="167">
        <f t="shared" si="478"/>
        <v>670</v>
      </c>
      <c r="AW613" s="168"/>
    </row>
    <row r="614" spans="1:49" ht="15.75" hidden="1" outlineLevel="1" x14ac:dyDescent="0.2">
      <c r="A614" s="165" t="s">
        <v>353</v>
      </c>
      <c r="B614" s="165" t="s">
        <v>203</v>
      </c>
      <c r="C614" s="165"/>
      <c r="D614" s="165"/>
      <c r="E614" s="166" t="s">
        <v>204</v>
      </c>
      <c r="F614" s="167">
        <f t="shared" si="476"/>
        <v>777</v>
      </c>
      <c r="G614" s="167">
        <f t="shared" si="476"/>
        <v>0</v>
      </c>
      <c r="H614" s="167">
        <f t="shared" si="476"/>
        <v>777</v>
      </c>
      <c r="I614" s="167">
        <f t="shared" si="476"/>
        <v>0</v>
      </c>
      <c r="J614" s="167">
        <f t="shared" si="476"/>
        <v>0</v>
      </c>
      <c r="K614" s="167">
        <f t="shared" si="476"/>
        <v>0</v>
      </c>
      <c r="L614" s="167">
        <f t="shared" si="476"/>
        <v>777</v>
      </c>
      <c r="M614" s="167">
        <f t="shared" si="476"/>
        <v>0</v>
      </c>
      <c r="N614" s="167">
        <f t="shared" si="476"/>
        <v>777</v>
      </c>
      <c r="O614" s="167">
        <f t="shared" si="476"/>
        <v>0</v>
      </c>
      <c r="P614" s="167">
        <f t="shared" si="476"/>
        <v>0</v>
      </c>
      <c r="Q614" s="167">
        <f t="shared" si="476"/>
        <v>777</v>
      </c>
      <c r="R614" s="167">
        <f t="shared" si="476"/>
        <v>0</v>
      </c>
      <c r="S614" s="167">
        <f t="shared" si="476"/>
        <v>777</v>
      </c>
      <c r="T614" s="167">
        <f t="shared" si="476"/>
        <v>0</v>
      </c>
      <c r="U614" s="167">
        <f t="shared" si="476"/>
        <v>0</v>
      </c>
      <c r="V614" s="167">
        <f t="shared" si="477"/>
        <v>0</v>
      </c>
      <c r="W614" s="167">
        <f t="shared" si="477"/>
        <v>0</v>
      </c>
      <c r="X614" s="167">
        <f t="shared" si="477"/>
        <v>777</v>
      </c>
      <c r="Y614" s="167">
        <f t="shared" si="477"/>
        <v>670</v>
      </c>
      <c r="Z614" s="167">
        <f t="shared" si="477"/>
        <v>0</v>
      </c>
      <c r="AA614" s="167">
        <f t="shared" si="477"/>
        <v>670</v>
      </c>
      <c r="AB614" s="167">
        <f t="shared" si="477"/>
        <v>0</v>
      </c>
      <c r="AC614" s="167">
        <f t="shared" si="477"/>
        <v>670</v>
      </c>
      <c r="AD614" s="167">
        <f t="shared" si="477"/>
        <v>0</v>
      </c>
      <c r="AE614" s="167">
        <f t="shared" si="477"/>
        <v>670</v>
      </c>
      <c r="AF614" s="167">
        <f t="shared" si="477"/>
        <v>0</v>
      </c>
      <c r="AG614" s="167">
        <f t="shared" si="477"/>
        <v>670</v>
      </c>
      <c r="AH614" s="167">
        <f t="shared" si="477"/>
        <v>0</v>
      </c>
      <c r="AI614" s="167">
        <f t="shared" si="477"/>
        <v>670</v>
      </c>
      <c r="AJ614" s="167">
        <f t="shared" si="477"/>
        <v>0</v>
      </c>
      <c r="AK614" s="167">
        <f t="shared" si="477"/>
        <v>670</v>
      </c>
      <c r="AL614" s="167">
        <f t="shared" si="478"/>
        <v>670</v>
      </c>
      <c r="AM614" s="167">
        <f t="shared" si="478"/>
        <v>0</v>
      </c>
      <c r="AN614" s="167">
        <f t="shared" si="478"/>
        <v>670</v>
      </c>
      <c r="AO614" s="167">
        <f t="shared" si="478"/>
        <v>0</v>
      </c>
      <c r="AP614" s="167">
        <f t="shared" si="478"/>
        <v>670</v>
      </c>
      <c r="AQ614" s="167">
        <f t="shared" si="478"/>
        <v>0</v>
      </c>
      <c r="AR614" s="167">
        <f t="shared" si="478"/>
        <v>670</v>
      </c>
      <c r="AS614" s="167">
        <f t="shared" si="478"/>
        <v>0</v>
      </c>
      <c r="AT614" s="167">
        <f t="shared" si="478"/>
        <v>670</v>
      </c>
      <c r="AU614" s="167">
        <f t="shared" si="478"/>
        <v>0</v>
      </c>
      <c r="AV614" s="167">
        <f t="shared" si="478"/>
        <v>670</v>
      </c>
      <c r="AW614" s="168"/>
    </row>
    <row r="615" spans="1:49" ht="31.5" hidden="1" outlineLevel="2" x14ac:dyDescent="0.2">
      <c r="A615" s="165" t="s">
        <v>353</v>
      </c>
      <c r="B615" s="165" t="s">
        <v>203</v>
      </c>
      <c r="C615" s="165" t="s">
        <v>170</v>
      </c>
      <c r="D615" s="165"/>
      <c r="E615" s="166" t="s">
        <v>171</v>
      </c>
      <c r="F615" s="167">
        <f t="shared" si="476"/>
        <v>777</v>
      </c>
      <c r="G615" s="167">
        <f t="shared" si="476"/>
        <v>0</v>
      </c>
      <c r="H615" s="167">
        <f t="shared" si="476"/>
        <v>777</v>
      </c>
      <c r="I615" s="167">
        <f t="shared" si="476"/>
        <v>0</v>
      </c>
      <c r="J615" s="167">
        <f t="shared" si="476"/>
        <v>0</v>
      </c>
      <c r="K615" s="167">
        <f t="shared" si="476"/>
        <v>0</v>
      </c>
      <c r="L615" s="167">
        <f t="shared" si="476"/>
        <v>777</v>
      </c>
      <c r="M615" s="167">
        <f t="shared" si="476"/>
        <v>0</v>
      </c>
      <c r="N615" s="167">
        <f t="shared" si="476"/>
        <v>777</v>
      </c>
      <c r="O615" s="167">
        <f t="shared" si="476"/>
        <v>0</v>
      </c>
      <c r="P615" s="167">
        <f t="shared" si="476"/>
        <v>0</v>
      </c>
      <c r="Q615" s="167">
        <f t="shared" si="476"/>
        <v>777</v>
      </c>
      <c r="R615" s="167">
        <f t="shared" si="476"/>
        <v>0</v>
      </c>
      <c r="S615" s="167">
        <f t="shared" si="476"/>
        <v>777</v>
      </c>
      <c r="T615" s="167">
        <f t="shared" si="476"/>
        <v>0</v>
      </c>
      <c r="U615" s="167">
        <f t="shared" si="476"/>
        <v>0</v>
      </c>
      <c r="V615" s="167">
        <f t="shared" si="477"/>
        <v>0</v>
      </c>
      <c r="W615" s="167">
        <f t="shared" si="477"/>
        <v>0</v>
      </c>
      <c r="X615" s="167">
        <f t="shared" si="477"/>
        <v>777</v>
      </c>
      <c r="Y615" s="167">
        <f t="shared" si="477"/>
        <v>670</v>
      </c>
      <c r="Z615" s="167">
        <f t="shared" si="477"/>
        <v>0</v>
      </c>
      <c r="AA615" s="167">
        <f t="shared" si="477"/>
        <v>670</v>
      </c>
      <c r="AB615" s="167">
        <f t="shared" si="477"/>
        <v>0</v>
      </c>
      <c r="AC615" s="167">
        <f t="shared" si="477"/>
        <v>670</v>
      </c>
      <c r="AD615" s="167">
        <f t="shared" si="477"/>
        <v>0</v>
      </c>
      <c r="AE615" s="167">
        <f t="shared" si="477"/>
        <v>670</v>
      </c>
      <c r="AF615" s="167">
        <f t="shared" si="477"/>
        <v>0</v>
      </c>
      <c r="AG615" s="167">
        <f t="shared" si="477"/>
        <v>670</v>
      </c>
      <c r="AH615" s="167">
        <f t="shared" si="477"/>
        <v>0</v>
      </c>
      <c r="AI615" s="167">
        <f t="shared" si="477"/>
        <v>670</v>
      </c>
      <c r="AJ615" s="167">
        <f t="shared" si="477"/>
        <v>0</v>
      </c>
      <c r="AK615" s="167">
        <f t="shared" si="477"/>
        <v>670</v>
      </c>
      <c r="AL615" s="167">
        <f t="shared" si="478"/>
        <v>670</v>
      </c>
      <c r="AM615" s="167">
        <f t="shared" si="478"/>
        <v>0</v>
      </c>
      <c r="AN615" s="167">
        <f t="shared" si="478"/>
        <v>670</v>
      </c>
      <c r="AO615" s="167">
        <f t="shared" si="478"/>
        <v>0</v>
      </c>
      <c r="AP615" s="167">
        <f t="shared" si="478"/>
        <v>670</v>
      </c>
      <c r="AQ615" s="167">
        <f t="shared" si="478"/>
        <v>0</v>
      </c>
      <c r="AR615" s="167">
        <f t="shared" si="478"/>
        <v>670</v>
      </c>
      <c r="AS615" s="167">
        <f t="shared" si="478"/>
        <v>0</v>
      </c>
      <c r="AT615" s="167">
        <f t="shared" si="478"/>
        <v>670</v>
      </c>
      <c r="AU615" s="167">
        <f t="shared" si="478"/>
        <v>0</v>
      </c>
      <c r="AV615" s="167">
        <f t="shared" si="478"/>
        <v>670</v>
      </c>
      <c r="AW615" s="168"/>
    </row>
    <row r="616" spans="1:49" ht="47.25" hidden="1" outlineLevel="3" x14ac:dyDescent="0.2">
      <c r="A616" s="165" t="s">
        <v>353</v>
      </c>
      <c r="B616" s="165" t="s">
        <v>203</v>
      </c>
      <c r="C616" s="165" t="s">
        <v>356</v>
      </c>
      <c r="D616" s="165"/>
      <c r="E616" s="166" t="s">
        <v>357</v>
      </c>
      <c r="F616" s="167">
        <f t="shared" si="476"/>
        <v>777</v>
      </c>
      <c r="G616" s="167">
        <f t="shared" si="476"/>
        <v>0</v>
      </c>
      <c r="H616" s="167">
        <f t="shared" si="476"/>
        <v>777</v>
      </c>
      <c r="I616" s="167">
        <f t="shared" si="476"/>
        <v>0</v>
      </c>
      <c r="J616" s="167">
        <f t="shared" si="476"/>
        <v>0</v>
      </c>
      <c r="K616" s="167">
        <f t="shared" si="476"/>
        <v>0</v>
      </c>
      <c r="L616" s="167">
        <f t="shared" si="476"/>
        <v>777</v>
      </c>
      <c r="M616" s="167">
        <f t="shared" si="476"/>
        <v>0</v>
      </c>
      <c r="N616" s="167">
        <f t="shared" si="476"/>
        <v>777</v>
      </c>
      <c r="O616" s="167">
        <f t="shared" si="476"/>
        <v>0</v>
      </c>
      <c r="P616" s="167">
        <f t="shared" si="476"/>
        <v>0</v>
      </c>
      <c r="Q616" s="167">
        <f t="shared" si="476"/>
        <v>777</v>
      </c>
      <c r="R616" s="167">
        <f t="shared" si="476"/>
        <v>0</v>
      </c>
      <c r="S616" s="167">
        <f t="shared" si="476"/>
        <v>777</v>
      </c>
      <c r="T616" s="167">
        <f t="shared" si="476"/>
        <v>0</v>
      </c>
      <c r="U616" s="167">
        <f t="shared" si="476"/>
        <v>0</v>
      </c>
      <c r="V616" s="167">
        <f t="shared" si="477"/>
        <v>0</v>
      </c>
      <c r="W616" s="167">
        <f t="shared" si="477"/>
        <v>0</v>
      </c>
      <c r="X616" s="167">
        <f t="shared" si="477"/>
        <v>777</v>
      </c>
      <c r="Y616" s="167">
        <f t="shared" si="477"/>
        <v>670</v>
      </c>
      <c r="Z616" s="167">
        <f t="shared" si="477"/>
        <v>0</v>
      </c>
      <c r="AA616" s="167">
        <f t="shared" si="477"/>
        <v>670</v>
      </c>
      <c r="AB616" s="167">
        <f t="shared" si="477"/>
        <v>0</v>
      </c>
      <c r="AC616" s="167">
        <f t="shared" si="477"/>
        <v>670</v>
      </c>
      <c r="AD616" s="167">
        <f t="shared" si="477"/>
        <v>0</v>
      </c>
      <c r="AE616" s="167">
        <f t="shared" si="477"/>
        <v>670</v>
      </c>
      <c r="AF616" s="167">
        <f t="shared" si="477"/>
        <v>0</v>
      </c>
      <c r="AG616" s="167">
        <f t="shared" si="477"/>
        <v>670</v>
      </c>
      <c r="AH616" s="167">
        <f t="shared" si="477"/>
        <v>0</v>
      </c>
      <c r="AI616" s="167">
        <f t="shared" si="477"/>
        <v>670</v>
      </c>
      <c r="AJ616" s="167">
        <f t="shared" si="477"/>
        <v>0</v>
      </c>
      <c r="AK616" s="167">
        <f t="shared" si="477"/>
        <v>670</v>
      </c>
      <c r="AL616" s="167">
        <f t="shared" si="478"/>
        <v>670</v>
      </c>
      <c r="AM616" s="167">
        <f t="shared" si="478"/>
        <v>0</v>
      </c>
      <c r="AN616" s="167">
        <f t="shared" si="478"/>
        <v>670</v>
      </c>
      <c r="AO616" s="167">
        <f t="shared" si="478"/>
        <v>0</v>
      </c>
      <c r="AP616" s="167">
        <f t="shared" si="478"/>
        <v>670</v>
      </c>
      <c r="AQ616" s="167">
        <f t="shared" si="478"/>
        <v>0</v>
      </c>
      <c r="AR616" s="167">
        <f t="shared" si="478"/>
        <v>670</v>
      </c>
      <c r="AS616" s="167">
        <f t="shared" si="478"/>
        <v>0</v>
      </c>
      <c r="AT616" s="167">
        <f t="shared" si="478"/>
        <v>670</v>
      </c>
      <c r="AU616" s="167">
        <f t="shared" si="478"/>
        <v>0</v>
      </c>
      <c r="AV616" s="167">
        <f t="shared" si="478"/>
        <v>670</v>
      </c>
      <c r="AW616" s="168"/>
    </row>
    <row r="617" spans="1:49" ht="36" hidden="1" customHeight="1" outlineLevel="4" x14ac:dyDescent="0.2">
      <c r="A617" s="165" t="s">
        <v>353</v>
      </c>
      <c r="B617" s="165" t="s">
        <v>203</v>
      </c>
      <c r="C617" s="165" t="s">
        <v>358</v>
      </c>
      <c r="D617" s="165"/>
      <c r="E617" s="166" t="s">
        <v>359</v>
      </c>
      <c r="F617" s="167">
        <f t="shared" si="476"/>
        <v>777</v>
      </c>
      <c r="G617" s="167">
        <f t="shared" si="476"/>
        <v>0</v>
      </c>
      <c r="H617" s="167">
        <f t="shared" si="476"/>
        <v>777</v>
      </c>
      <c r="I617" s="167">
        <f t="shared" si="476"/>
        <v>0</v>
      </c>
      <c r="J617" s="167">
        <f t="shared" si="476"/>
        <v>0</v>
      </c>
      <c r="K617" s="167">
        <f t="shared" si="476"/>
        <v>0</v>
      </c>
      <c r="L617" s="167">
        <f t="shared" si="476"/>
        <v>777</v>
      </c>
      <c r="M617" s="167">
        <f t="shared" si="476"/>
        <v>0</v>
      </c>
      <c r="N617" s="167">
        <f t="shared" si="476"/>
        <v>777</v>
      </c>
      <c r="O617" s="167">
        <f t="shared" si="476"/>
        <v>0</v>
      </c>
      <c r="P617" s="167">
        <f t="shared" si="476"/>
        <v>0</v>
      </c>
      <c r="Q617" s="167">
        <f t="shared" si="476"/>
        <v>777</v>
      </c>
      <c r="R617" s="167">
        <f t="shared" si="476"/>
        <v>0</v>
      </c>
      <c r="S617" s="167">
        <f t="shared" si="476"/>
        <v>777</v>
      </c>
      <c r="T617" s="167">
        <f t="shared" si="476"/>
        <v>0</v>
      </c>
      <c r="U617" s="167">
        <f t="shared" si="476"/>
        <v>0</v>
      </c>
      <c r="V617" s="167">
        <f t="shared" si="477"/>
        <v>0</v>
      </c>
      <c r="W617" s="167">
        <f t="shared" si="477"/>
        <v>0</v>
      </c>
      <c r="X617" s="167">
        <f t="shared" si="477"/>
        <v>777</v>
      </c>
      <c r="Y617" s="167">
        <f t="shared" si="477"/>
        <v>670</v>
      </c>
      <c r="Z617" s="167">
        <f t="shared" si="477"/>
        <v>0</v>
      </c>
      <c r="AA617" s="167">
        <f t="shared" si="477"/>
        <v>670</v>
      </c>
      <c r="AB617" s="167">
        <f t="shared" si="477"/>
        <v>0</v>
      </c>
      <c r="AC617" s="167">
        <f t="shared" si="477"/>
        <v>670</v>
      </c>
      <c r="AD617" s="167">
        <f t="shared" si="477"/>
        <v>0</v>
      </c>
      <c r="AE617" s="167">
        <f t="shared" si="477"/>
        <v>670</v>
      </c>
      <c r="AF617" s="167">
        <f t="shared" si="477"/>
        <v>0</v>
      </c>
      <c r="AG617" s="167">
        <f t="shared" si="477"/>
        <v>670</v>
      </c>
      <c r="AH617" s="167">
        <f t="shared" si="477"/>
        <v>0</v>
      </c>
      <c r="AI617" s="167">
        <f t="shared" si="477"/>
        <v>670</v>
      </c>
      <c r="AJ617" s="167">
        <f t="shared" si="477"/>
        <v>0</v>
      </c>
      <c r="AK617" s="167">
        <f t="shared" si="477"/>
        <v>670</v>
      </c>
      <c r="AL617" s="167">
        <f t="shared" si="478"/>
        <v>670</v>
      </c>
      <c r="AM617" s="167">
        <f t="shared" si="478"/>
        <v>0</v>
      </c>
      <c r="AN617" s="167">
        <f t="shared" si="478"/>
        <v>670</v>
      </c>
      <c r="AO617" s="167">
        <f t="shared" si="478"/>
        <v>0</v>
      </c>
      <c r="AP617" s="167">
        <f t="shared" si="478"/>
        <v>670</v>
      </c>
      <c r="AQ617" s="167">
        <f t="shared" si="478"/>
        <v>0</v>
      </c>
      <c r="AR617" s="167">
        <f t="shared" si="478"/>
        <v>670</v>
      </c>
      <c r="AS617" s="167">
        <f t="shared" si="478"/>
        <v>0</v>
      </c>
      <c r="AT617" s="167">
        <f t="shared" si="478"/>
        <v>670</v>
      </c>
      <c r="AU617" s="167">
        <f t="shared" si="478"/>
        <v>0</v>
      </c>
      <c r="AV617" s="167">
        <f t="shared" si="478"/>
        <v>670</v>
      </c>
      <c r="AW617" s="168"/>
    </row>
    <row r="618" spans="1:49" ht="31.5" hidden="1" outlineLevel="5" x14ac:dyDescent="0.2">
      <c r="A618" s="165" t="s">
        <v>353</v>
      </c>
      <c r="B618" s="165" t="s">
        <v>203</v>
      </c>
      <c r="C618" s="165" t="s">
        <v>360</v>
      </c>
      <c r="D618" s="165"/>
      <c r="E618" s="166" t="s">
        <v>361</v>
      </c>
      <c r="F618" s="167">
        <f t="shared" si="476"/>
        <v>777</v>
      </c>
      <c r="G618" s="167">
        <f t="shared" si="476"/>
        <v>0</v>
      </c>
      <c r="H618" s="167">
        <f t="shared" si="476"/>
        <v>777</v>
      </c>
      <c r="I618" s="167">
        <f t="shared" si="476"/>
        <v>0</v>
      </c>
      <c r="J618" s="167">
        <f t="shared" si="476"/>
        <v>0</v>
      </c>
      <c r="K618" s="167">
        <f t="shared" si="476"/>
        <v>0</v>
      </c>
      <c r="L618" s="167">
        <f t="shared" si="476"/>
        <v>777</v>
      </c>
      <c r="M618" s="167">
        <f t="shared" si="476"/>
        <v>0</v>
      </c>
      <c r="N618" s="167">
        <f t="shared" si="476"/>
        <v>777</v>
      </c>
      <c r="O618" s="167">
        <f t="shared" si="476"/>
        <v>0</v>
      </c>
      <c r="P618" s="167">
        <f t="shared" si="476"/>
        <v>0</v>
      </c>
      <c r="Q618" s="167">
        <f t="shared" si="476"/>
        <v>777</v>
      </c>
      <c r="R618" s="167">
        <f t="shared" si="476"/>
        <v>0</v>
      </c>
      <c r="S618" s="167">
        <f t="shared" si="476"/>
        <v>777</v>
      </c>
      <c r="T618" s="167">
        <f t="shared" si="476"/>
        <v>0</v>
      </c>
      <c r="U618" s="167">
        <f t="shared" si="476"/>
        <v>0</v>
      </c>
      <c r="V618" s="167">
        <f t="shared" si="477"/>
        <v>0</v>
      </c>
      <c r="W618" s="167">
        <f t="shared" si="477"/>
        <v>0</v>
      </c>
      <c r="X618" s="167">
        <f t="shared" si="477"/>
        <v>777</v>
      </c>
      <c r="Y618" s="167">
        <f t="shared" si="477"/>
        <v>670</v>
      </c>
      <c r="Z618" s="167">
        <f t="shared" si="477"/>
        <v>0</v>
      </c>
      <c r="AA618" s="167">
        <f t="shared" si="477"/>
        <v>670</v>
      </c>
      <c r="AB618" s="167">
        <f t="shared" si="477"/>
        <v>0</v>
      </c>
      <c r="AC618" s="167">
        <f t="shared" si="477"/>
        <v>670</v>
      </c>
      <c r="AD618" s="167">
        <f t="shared" si="477"/>
        <v>0</v>
      </c>
      <c r="AE618" s="167">
        <f t="shared" si="477"/>
        <v>670</v>
      </c>
      <c r="AF618" s="167">
        <f t="shared" si="477"/>
        <v>0</v>
      </c>
      <c r="AG618" s="167">
        <f t="shared" si="477"/>
        <v>670</v>
      </c>
      <c r="AH618" s="167">
        <f t="shared" si="477"/>
        <v>0</v>
      </c>
      <c r="AI618" s="167">
        <f t="shared" si="477"/>
        <v>670</v>
      </c>
      <c r="AJ618" s="167">
        <f t="shared" si="477"/>
        <v>0</v>
      </c>
      <c r="AK618" s="167">
        <f t="shared" si="477"/>
        <v>670</v>
      </c>
      <c r="AL618" s="167">
        <f t="shared" si="478"/>
        <v>670</v>
      </c>
      <c r="AM618" s="167">
        <f t="shared" si="478"/>
        <v>0</v>
      </c>
      <c r="AN618" s="167">
        <f t="shared" si="478"/>
        <v>670</v>
      </c>
      <c r="AO618" s="167">
        <f t="shared" si="478"/>
        <v>0</v>
      </c>
      <c r="AP618" s="167">
        <f t="shared" si="478"/>
        <v>670</v>
      </c>
      <c r="AQ618" s="167">
        <f t="shared" si="478"/>
        <v>0</v>
      </c>
      <c r="AR618" s="167">
        <f t="shared" si="478"/>
        <v>670</v>
      </c>
      <c r="AS618" s="167">
        <f t="shared" si="478"/>
        <v>0</v>
      </c>
      <c r="AT618" s="167">
        <f t="shared" si="478"/>
        <v>670</v>
      </c>
      <c r="AU618" s="167">
        <f t="shared" si="478"/>
        <v>0</v>
      </c>
      <c r="AV618" s="167">
        <f t="shared" si="478"/>
        <v>670</v>
      </c>
      <c r="AW618" s="168"/>
    </row>
    <row r="619" spans="1:49" ht="31.5" hidden="1" outlineLevel="7" x14ac:dyDescent="0.2">
      <c r="A619" s="170" t="s">
        <v>353</v>
      </c>
      <c r="B619" s="170" t="s">
        <v>203</v>
      </c>
      <c r="C619" s="170" t="s">
        <v>360</v>
      </c>
      <c r="D619" s="170" t="s">
        <v>11</v>
      </c>
      <c r="E619" s="171" t="s">
        <v>12</v>
      </c>
      <c r="F619" s="172">
        <v>777</v>
      </c>
      <c r="G619" s="172"/>
      <c r="H619" s="172">
        <f>SUM(F619:G619)</f>
        <v>777</v>
      </c>
      <c r="I619" s="172"/>
      <c r="J619" s="172"/>
      <c r="K619" s="172"/>
      <c r="L619" s="172">
        <f>SUM(H619:K619)</f>
        <v>777</v>
      </c>
      <c r="M619" s="172"/>
      <c r="N619" s="172">
        <f>SUM(L619:M619)</f>
        <v>777</v>
      </c>
      <c r="O619" s="172"/>
      <c r="P619" s="172"/>
      <c r="Q619" s="172">
        <f>SUM(N619:P619)</f>
        <v>777</v>
      </c>
      <c r="R619" s="172"/>
      <c r="S619" s="172">
        <f>SUM(Q619:R619)</f>
        <v>777</v>
      </c>
      <c r="T619" s="172"/>
      <c r="U619" s="172"/>
      <c r="V619" s="172"/>
      <c r="W619" s="172"/>
      <c r="X619" s="172">
        <f>SUM(S619:W619)</f>
        <v>777</v>
      </c>
      <c r="Y619" s="172">
        <v>670</v>
      </c>
      <c r="Z619" s="172"/>
      <c r="AA619" s="172">
        <f>SUM(Y619:Z619)</f>
        <v>670</v>
      </c>
      <c r="AB619" s="172"/>
      <c r="AC619" s="172">
        <f>SUM(AA619:AB619)</f>
        <v>670</v>
      </c>
      <c r="AD619" s="172"/>
      <c r="AE619" s="172">
        <f>SUM(AC619:AD619)</f>
        <v>670</v>
      </c>
      <c r="AF619" s="172"/>
      <c r="AG619" s="172">
        <f>SUM(AE619:AF619)</f>
        <v>670</v>
      </c>
      <c r="AH619" s="172"/>
      <c r="AI619" s="172">
        <f>SUM(AG619:AH619)</f>
        <v>670</v>
      </c>
      <c r="AJ619" s="172"/>
      <c r="AK619" s="172">
        <f>SUM(AI619:AJ619)</f>
        <v>670</v>
      </c>
      <c r="AL619" s="172">
        <v>670</v>
      </c>
      <c r="AM619" s="172"/>
      <c r="AN619" s="172">
        <f>SUM(AL619:AM619)</f>
        <v>670</v>
      </c>
      <c r="AO619" s="172"/>
      <c r="AP619" s="172">
        <f>SUM(AN619:AO619)</f>
        <v>670</v>
      </c>
      <c r="AQ619" s="172"/>
      <c r="AR619" s="172">
        <f>SUM(AP619:AQ619)</f>
        <v>670</v>
      </c>
      <c r="AS619" s="172"/>
      <c r="AT619" s="172">
        <f>SUM(AR619:AS619)</f>
        <v>670</v>
      </c>
      <c r="AU619" s="172"/>
      <c r="AV619" s="172">
        <f>SUM(AT619:AU619)</f>
        <v>670</v>
      </c>
      <c r="AW619" s="168"/>
    </row>
    <row r="620" spans="1:49" ht="15.75" hidden="1" outlineLevel="7" x14ac:dyDescent="0.2">
      <c r="A620" s="165" t="s">
        <v>353</v>
      </c>
      <c r="B620" s="165" t="s">
        <v>553</v>
      </c>
      <c r="C620" s="170"/>
      <c r="D620" s="170"/>
      <c r="E620" s="8" t="s">
        <v>537</v>
      </c>
      <c r="F620" s="167">
        <f t="shared" ref="F620:Z625" si="479">F621</f>
        <v>21</v>
      </c>
      <c r="G620" s="167">
        <f t="shared" si="479"/>
        <v>0</v>
      </c>
      <c r="H620" s="167">
        <f t="shared" si="479"/>
        <v>21</v>
      </c>
      <c r="I620" s="167">
        <f t="shared" si="479"/>
        <v>0</v>
      </c>
      <c r="J620" s="167">
        <f t="shared" si="479"/>
        <v>0</v>
      </c>
      <c r="K620" s="167">
        <f t="shared" si="479"/>
        <v>0</v>
      </c>
      <c r="L620" s="167">
        <f t="shared" si="479"/>
        <v>21</v>
      </c>
      <c r="M620" s="167">
        <f t="shared" si="479"/>
        <v>0</v>
      </c>
      <c r="N620" s="167">
        <f t="shared" si="479"/>
        <v>21</v>
      </c>
      <c r="O620" s="167">
        <f t="shared" si="479"/>
        <v>0</v>
      </c>
      <c r="P620" s="167">
        <f t="shared" si="479"/>
        <v>0</v>
      </c>
      <c r="Q620" s="167">
        <f t="shared" si="479"/>
        <v>21</v>
      </c>
      <c r="R620" s="167">
        <f t="shared" si="479"/>
        <v>0</v>
      </c>
      <c r="S620" s="167">
        <f t="shared" si="479"/>
        <v>21</v>
      </c>
      <c r="T620" s="167">
        <f t="shared" si="479"/>
        <v>0</v>
      </c>
      <c r="U620" s="167">
        <f t="shared" si="479"/>
        <v>0</v>
      </c>
      <c r="V620" s="167">
        <f t="shared" si="479"/>
        <v>0</v>
      </c>
      <c r="W620" s="167">
        <f t="shared" si="479"/>
        <v>0</v>
      </c>
      <c r="X620" s="167">
        <f t="shared" si="479"/>
        <v>21</v>
      </c>
      <c r="Y620" s="167">
        <f t="shared" si="479"/>
        <v>0</v>
      </c>
      <c r="Z620" s="167">
        <f t="shared" si="479"/>
        <v>0</v>
      </c>
      <c r="AA620" s="167"/>
      <c r="AB620" s="167">
        <f t="shared" ref="AB620:AM625" si="480">AB621</f>
        <v>0</v>
      </c>
      <c r="AC620" s="167">
        <f t="shared" si="480"/>
        <v>0</v>
      </c>
      <c r="AD620" s="167">
        <f t="shared" si="480"/>
        <v>0</v>
      </c>
      <c r="AE620" s="167">
        <f t="shared" si="480"/>
        <v>0</v>
      </c>
      <c r="AF620" s="167">
        <f t="shared" si="480"/>
        <v>0</v>
      </c>
      <c r="AG620" s="167">
        <f t="shared" si="480"/>
        <v>0</v>
      </c>
      <c r="AH620" s="167">
        <f t="shared" si="480"/>
        <v>0</v>
      </c>
      <c r="AI620" s="167">
        <f t="shared" si="480"/>
        <v>0</v>
      </c>
      <c r="AJ620" s="167">
        <f t="shared" si="480"/>
        <v>0</v>
      </c>
      <c r="AK620" s="167">
        <f t="shared" si="480"/>
        <v>0</v>
      </c>
      <c r="AL620" s="167">
        <f t="shared" si="480"/>
        <v>0</v>
      </c>
      <c r="AM620" s="167">
        <f t="shared" si="480"/>
        <v>0</v>
      </c>
      <c r="AN620" s="167"/>
      <c r="AO620" s="167">
        <f t="shared" ref="AO620:AV625" si="481">AO621</f>
        <v>0</v>
      </c>
      <c r="AP620" s="167">
        <f t="shared" si="481"/>
        <v>0</v>
      </c>
      <c r="AQ620" s="167">
        <f t="shared" si="481"/>
        <v>0</v>
      </c>
      <c r="AR620" s="167">
        <f t="shared" si="481"/>
        <v>0</v>
      </c>
      <c r="AS620" s="167">
        <f t="shared" si="481"/>
        <v>0</v>
      </c>
      <c r="AT620" s="167">
        <f t="shared" si="481"/>
        <v>0</v>
      </c>
      <c r="AU620" s="167">
        <f t="shared" si="481"/>
        <v>0</v>
      </c>
      <c r="AV620" s="167">
        <f t="shared" si="481"/>
        <v>0</v>
      </c>
      <c r="AW620" s="168"/>
    </row>
    <row r="621" spans="1:49" ht="31.5" hidden="1" outlineLevel="1" x14ac:dyDescent="0.2">
      <c r="A621" s="165" t="s">
        <v>353</v>
      </c>
      <c r="B621" s="165" t="s">
        <v>21</v>
      </c>
      <c r="C621" s="165"/>
      <c r="D621" s="165"/>
      <c r="E621" s="166" t="s">
        <v>22</v>
      </c>
      <c r="F621" s="167">
        <f t="shared" si="479"/>
        <v>21</v>
      </c>
      <c r="G621" s="167">
        <f t="shared" si="479"/>
        <v>0</v>
      </c>
      <c r="H621" s="167">
        <f t="shared" si="479"/>
        <v>21</v>
      </c>
      <c r="I621" s="167">
        <f t="shared" si="479"/>
        <v>0</v>
      </c>
      <c r="J621" s="167">
        <f t="shared" si="479"/>
        <v>0</v>
      </c>
      <c r="K621" s="167">
        <f t="shared" si="479"/>
        <v>0</v>
      </c>
      <c r="L621" s="167">
        <f t="shared" si="479"/>
        <v>21</v>
      </c>
      <c r="M621" s="167">
        <f t="shared" si="479"/>
        <v>0</v>
      </c>
      <c r="N621" s="167">
        <f t="shared" si="479"/>
        <v>21</v>
      </c>
      <c r="O621" s="167">
        <f t="shared" si="479"/>
        <v>0</v>
      </c>
      <c r="P621" s="167">
        <f t="shared" si="479"/>
        <v>0</v>
      </c>
      <c r="Q621" s="167">
        <f t="shared" si="479"/>
        <v>21</v>
      </c>
      <c r="R621" s="167">
        <f t="shared" si="479"/>
        <v>0</v>
      </c>
      <c r="S621" s="167">
        <f t="shared" si="479"/>
        <v>21</v>
      </c>
      <c r="T621" s="167">
        <f t="shared" si="479"/>
        <v>0</v>
      </c>
      <c r="U621" s="167">
        <f t="shared" si="479"/>
        <v>0</v>
      </c>
      <c r="V621" s="167">
        <f t="shared" si="479"/>
        <v>0</v>
      </c>
      <c r="W621" s="167">
        <f t="shared" si="479"/>
        <v>0</v>
      </c>
      <c r="X621" s="167">
        <f t="shared" si="479"/>
        <v>21</v>
      </c>
      <c r="Y621" s="167">
        <f t="shared" si="479"/>
        <v>0</v>
      </c>
      <c r="Z621" s="167">
        <f t="shared" si="479"/>
        <v>0</v>
      </c>
      <c r="AA621" s="167"/>
      <c r="AB621" s="167">
        <f t="shared" si="480"/>
        <v>0</v>
      </c>
      <c r="AC621" s="167">
        <f t="shared" si="480"/>
        <v>0</v>
      </c>
      <c r="AD621" s="167">
        <f t="shared" si="480"/>
        <v>0</v>
      </c>
      <c r="AE621" s="167">
        <f t="shared" si="480"/>
        <v>0</v>
      </c>
      <c r="AF621" s="167">
        <f t="shared" si="480"/>
        <v>0</v>
      </c>
      <c r="AG621" s="167">
        <f t="shared" si="480"/>
        <v>0</v>
      </c>
      <c r="AH621" s="167">
        <f t="shared" si="480"/>
        <v>0</v>
      </c>
      <c r="AI621" s="167">
        <f t="shared" si="480"/>
        <v>0</v>
      </c>
      <c r="AJ621" s="167">
        <f t="shared" si="480"/>
        <v>0</v>
      </c>
      <c r="AK621" s="167">
        <f t="shared" si="480"/>
        <v>0</v>
      </c>
      <c r="AL621" s="167">
        <f t="shared" si="480"/>
        <v>0</v>
      </c>
      <c r="AM621" s="167">
        <f t="shared" si="480"/>
        <v>0</v>
      </c>
      <c r="AN621" s="167"/>
      <c r="AO621" s="167">
        <f t="shared" si="481"/>
        <v>0</v>
      </c>
      <c r="AP621" s="167">
        <f t="shared" si="481"/>
        <v>0</v>
      </c>
      <c r="AQ621" s="167">
        <f t="shared" si="481"/>
        <v>0</v>
      </c>
      <c r="AR621" s="167">
        <f t="shared" si="481"/>
        <v>0</v>
      </c>
      <c r="AS621" s="167">
        <f t="shared" si="481"/>
        <v>0</v>
      </c>
      <c r="AT621" s="167">
        <f t="shared" si="481"/>
        <v>0</v>
      </c>
      <c r="AU621" s="167">
        <f t="shared" si="481"/>
        <v>0</v>
      </c>
      <c r="AV621" s="167">
        <f t="shared" si="481"/>
        <v>0</v>
      </c>
      <c r="AW621" s="168"/>
    </row>
    <row r="622" spans="1:49" ht="31.5" hidden="1" outlineLevel="2" x14ac:dyDescent="0.2">
      <c r="A622" s="165" t="s">
        <v>353</v>
      </c>
      <c r="B622" s="165" t="s">
        <v>21</v>
      </c>
      <c r="C622" s="165" t="s">
        <v>52</v>
      </c>
      <c r="D622" s="165"/>
      <c r="E622" s="166" t="s">
        <v>53</v>
      </c>
      <c r="F622" s="167">
        <f t="shared" si="479"/>
        <v>21</v>
      </c>
      <c r="G622" s="167">
        <f t="shared" si="479"/>
        <v>0</v>
      </c>
      <c r="H622" s="167">
        <f t="shared" si="479"/>
        <v>21</v>
      </c>
      <c r="I622" s="167">
        <f t="shared" si="479"/>
        <v>0</v>
      </c>
      <c r="J622" s="167">
        <f t="shared" si="479"/>
        <v>0</v>
      </c>
      <c r="K622" s="167">
        <f t="shared" si="479"/>
        <v>0</v>
      </c>
      <c r="L622" s="167">
        <f t="shared" si="479"/>
        <v>21</v>
      </c>
      <c r="M622" s="167">
        <f t="shared" si="479"/>
        <v>0</v>
      </c>
      <c r="N622" s="167">
        <f t="shared" si="479"/>
        <v>21</v>
      </c>
      <c r="O622" s="167">
        <f t="shared" si="479"/>
        <v>0</v>
      </c>
      <c r="P622" s="167">
        <f t="shared" si="479"/>
        <v>0</v>
      </c>
      <c r="Q622" s="167">
        <f t="shared" si="479"/>
        <v>21</v>
      </c>
      <c r="R622" s="167">
        <f t="shared" si="479"/>
        <v>0</v>
      </c>
      <c r="S622" s="167">
        <f t="shared" si="479"/>
        <v>21</v>
      </c>
      <c r="T622" s="167">
        <f t="shared" si="479"/>
        <v>0</v>
      </c>
      <c r="U622" s="167">
        <f t="shared" si="479"/>
        <v>0</v>
      </c>
      <c r="V622" s="167">
        <f t="shared" si="479"/>
        <v>0</v>
      </c>
      <c r="W622" s="167">
        <f t="shared" si="479"/>
        <v>0</v>
      </c>
      <c r="X622" s="167">
        <f t="shared" si="479"/>
        <v>21</v>
      </c>
      <c r="Y622" s="167">
        <f t="shared" si="479"/>
        <v>0</v>
      </c>
      <c r="Z622" s="167">
        <f t="shared" si="479"/>
        <v>0</v>
      </c>
      <c r="AA622" s="167"/>
      <c r="AB622" s="167">
        <f t="shared" si="480"/>
        <v>0</v>
      </c>
      <c r="AC622" s="167">
        <f t="shared" si="480"/>
        <v>0</v>
      </c>
      <c r="AD622" s="167">
        <f t="shared" si="480"/>
        <v>0</v>
      </c>
      <c r="AE622" s="167">
        <f t="shared" si="480"/>
        <v>0</v>
      </c>
      <c r="AF622" s="167">
        <f t="shared" si="480"/>
        <v>0</v>
      </c>
      <c r="AG622" s="167">
        <f t="shared" si="480"/>
        <v>0</v>
      </c>
      <c r="AH622" s="167">
        <f t="shared" si="480"/>
        <v>0</v>
      </c>
      <c r="AI622" s="167">
        <f t="shared" si="480"/>
        <v>0</v>
      </c>
      <c r="AJ622" s="167">
        <f t="shared" si="480"/>
        <v>0</v>
      </c>
      <c r="AK622" s="167">
        <f t="shared" si="480"/>
        <v>0</v>
      </c>
      <c r="AL622" s="167">
        <f t="shared" si="480"/>
        <v>0</v>
      </c>
      <c r="AM622" s="167">
        <f t="shared" si="480"/>
        <v>0</v>
      </c>
      <c r="AN622" s="167"/>
      <c r="AO622" s="167">
        <f t="shared" si="481"/>
        <v>0</v>
      </c>
      <c r="AP622" s="167">
        <f t="shared" si="481"/>
        <v>0</v>
      </c>
      <c r="AQ622" s="167">
        <f t="shared" si="481"/>
        <v>0</v>
      </c>
      <c r="AR622" s="167">
        <f t="shared" si="481"/>
        <v>0</v>
      </c>
      <c r="AS622" s="167">
        <f t="shared" si="481"/>
        <v>0</v>
      </c>
      <c r="AT622" s="167">
        <f t="shared" si="481"/>
        <v>0</v>
      </c>
      <c r="AU622" s="167">
        <f t="shared" si="481"/>
        <v>0</v>
      </c>
      <c r="AV622" s="167">
        <f t="shared" si="481"/>
        <v>0</v>
      </c>
      <c r="AW622" s="168"/>
    </row>
    <row r="623" spans="1:49" ht="31.5" hidden="1" outlineLevel="3" x14ac:dyDescent="0.2">
      <c r="A623" s="165" t="s">
        <v>353</v>
      </c>
      <c r="B623" s="165" t="s">
        <v>21</v>
      </c>
      <c r="C623" s="165" t="s">
        <v>98</v>
      </c>
      <c r="D623" s="165"/>
      <c r="E623" s="166" t="s">
        <v>99</v>
      </c>
      <c r="F623" s="167">
        <f t="shared" si="479"/>
        <v>21</v>
      </c>
      <c r="G623" s="167">
        <f t="shared" si="479"/>
        <v>0</v>
      </c>
      <c r="H623" s="167">
        <f t="shared" si="479"/>
        <v>21</v>
      </c>
      <c r="I623" s="167">
        <f t="shared" si="479"/>
        <v>0</v>
      </c>
      <c r="J623" s="167">
        <f t="shared" si="479"/>
        <v>0</v>
      </c>
      <c r="K623" s="167">
        <f t="shared" si="479"/>
        <v>0</v>
      </c>
      <c r="L623" s="167">
        <f t="shared" si="479"/>
        <v>21</v>
      </c>
      <c r="M623" s="167">
        <f t="shared" si="479"/>
        <v>0</v>
      </c>
      <c r="N623" s="167">
        <f t="shared" si="479"/>
        <v>21</v>
      </c>
      <c r="O623" s="167">
        <f t="shared" si="479"/>
        <v>0</v>
      </c>
      <c r="P623" s="167">
        <f t="shared" si="479"/>
        <v>0</v>
      </c>
      <c r="Q623" s="167">
        <f t="shared" si="479"/>
        <v>21</v>
      </c>
      <c r="R623" s="167">
        <f t="shared" si="479"/>
        <v>0</v>
      </c>
      <c r="S623" s="167">
        <f t="shared" si="479"/>
        <v>21</v>
      </c>
      <c r="T623" s="167">
        <f t="shared" si="479"/>
        <v>0</v>
      </c>
      <c r="U623" s="167">
        <f t="shared" si="479"/>
        <v>0</v>
      </c>
      <c r="V623" s="167">
        <f t="shared" si="479"/>
        <v>0</v>
      </c>
      <c r="W623" s="167">
        <f t="shared" si="479"/>
        <v>0</v>
      </c>
      <c r="X623" s="167">
        <f t="shared" si="479"/>
        <v>21</v>
      </c>
      <c r="Y623" s="167">
        <f t="shared" si="479"/>
        <v>0</v>
      </c>
      <c r="Z623" s="167">
        <f t="shared" si="479"/>
        <v>0</v>
      </c>
      <c r="AA623" s="167"/>
      <c r="AB623" s="167">
        <f t="shared" si="480"/>
        <v>0</v>
      </c>
      <c r="AC623" s="167">
        <f t="shared" si="480"/>
        <v>0</v>
      </c>
      <c r="AD623" s="167">
        <f t="shared" si="480"/>
        <v>0</v>
      </c>
      <c r="AE623" s="167">
        <f t="shared" si="480"/>
        <v>0</v>
      </c>
      <c r="AF623" s="167">
        <f t="shared" si="480"/>
        <v>0</v>
      </c>
      <c r="AG623" s="167">
        <f t="shared" si="480"/>
        <v>0</v>
      </c>
      <c r="AH623" s="167">
        <f t="shared" si="480"/>
        <v>0</v>
      </c>
      <c r="AI623" s="167">
        <f t="shared" si="480"/>
        <v>0</v>
      </c>
      <c r="AJ623" s="167">
        <f t="shared" si="480"/>
        <v>0</v>
      </c>
      <c r="AK623" s="167">
        <f t="shared" si="480"/>
        <v>0</v>
      </c>
      <c r="AL623" s="167">
        <f t="shared" si="480"/>
        <v>0</v>
      </c>
      <c r="AM623" s="167">
        <f t="shared" si="480"/>
        <v>0</v>
      </c>
      <c r="AN623" s="167"/>
      <c r="AO623" s="167">
        <f t="shared" si="481"/>
        <v>0</v>
      </c>
      <c r="AP623" s="167">
        <f t="shared" si="481"/>
        <v>0</v>
      </c>
      <c r="AQ623" s="167">
        <f t="shared" si="481"/>
        <v>0</v>
      </c>
      <c r="AR623" s="167">
        <f t="shared" si="481"/>
        <v>0</v>
      </c>
      <c r="AS623" s="167">
        <f t="shared" si="481"/>
        <v>0</v>
      </c>
      <c r="AT623" s="167">
        <f t="shared" si="481"/>
        <v>0</v>
      </c>
      <c r="AU623" s="167">
        <f t="shared" si="481"/>
        <v>0</v>
      </c>
      <c r="AV623" s="167">
        <f t="shared" si="481"/>
        <v>0</v>
      </c>
      <c r="AW623" s="168"/>
    </row>
    <row r="624" spans="1:49" ht="47.25" hidden="1" outlineLevel="4" x14ac:dyDescent="0.2">
      <c r="A624" s="165" t="s">
        <v>353</v>
      </c>
      <c r="B624" s="165" t="s">
        <v>21</v>
      </c>
      <c r="C624" s="165" t="s">
        <v>100</v>
      </c>
      <c r="D624" s="165"/>
      <c r="E624" s="166" t="s">
        <v>101</v>
      </c>
      <c r="F624" s="167">
        <f t="shared" si="479"/>
        <v>21</v>
      </c>
      <c r="G624" s="167">
        <f t="shared" si="479"/>
        <v>0</v>
      </c>
      <c r="H624" s="167">
        <f t="shared" si="479"/>
        <v>21</v>
      </c>
      <c r="I624" s="167">
        <f t="shared" si="479"/>
        <v>0</v>
      </c>
      <c r="J624" s="167">
        <f t="shared" si="479"/>
        <v>0</v>
      </c>
      <c r="K624" s="167">
        <f t="shared" si="479"/>
        <v>0</v>
      </c>
      <c r="L624" s="167">
        <f t="shared" si="479"/>
        <v>21</v>
      </c>
      <c r="M624" s="167">
        <f t="shared" si="479"/>
        <v>0</v>
      </c>
      <c r="N624" s="167">
        <f t="shared" si="479"/>
        <v>21</v>
      </c>
      <c r="O624" s="167">
        <f t="shared" si="479"/>
        <v>0</v>
      </c>
      <c r="P624" s="167">
        <f t="shared" si="479"/>
        <v>0</v>
      </c>
      <c r="Q624" s="167">
        <f t="shared" si="479"/>
        <v>21</v>
      </c>
      <c r="R624" s="167">
        <f t="shared" si="479"/>
        <v>0</v>
      </c>
      <c r="S624" s="167">
        <f t="shared" si="479"/>
        <v>21</v>
      </c>
      <c r="T624" s="167">
        <f t="shared" si="479"/>
        <v>0</v>
      </c>
      <c r="U624" s="167">
        <f t="shared" si="479"/>
        <v>0</v>
      </c>
      <c r="V624" s="167">
        <f t="shared" si="479"/>
        <v>0</v>
      </c>
      <c r="W624" s="167">
        <f t="shared" si="479"/>
        <v>0</v>
      </c>
      <c r="X624" s="167">
        <f t="shared" si="479"/>
        <v>21</v>
      </c>
      <c r="Y624" s="167">
        <f t="shared" si="479"/>
        <v>0</v>
      </c>
      <c r="Z624" s="167">
        <f t="shared" si="479"/>
        <v>0</v>
      </c>
      <c r="AA624" s="167"/>
      <c r="AB624" s="167">
        <f t="shared" si="480"/>
        <v>0</v>
      </c>
      <c r="AC624" s="167">
        <f t="shared" si="480"/>
        <v>0</v>
      </c>
      <c r="AD624" s="167">
        <f t="shared" si="480"/>
        <v>0</v>
      </c>
      <c r="AE624" s="167">
        <f t="shared" si="480"/>
        <v>0</v>
      </c>
      <c r="AF624" s="167">
        <f t="shared" si="480"/>
        <v>0</v>
      </c>
      <c r="AG624" s="167">
        <f t="shared" si="480"/>
        <v>0</v>
      </c>
      <c r="AH624" s="167">
        <f t="shared" si="480"/>
        <v>0</v>
      </c>
      <c r="AI624" s="167">
        <f t="shared" si="480"/>
        <v>0</v>
      </c>
      <c r="AJ624" s="167">
        <f t="shared" si="480"/>
        <v>0</v>
      </c>
      <c r="AK624" s="167">
        <f t="shared" si="480"/>
        <v>0</v>
      </c>
      <c r="AL624" s="167">
        <f t="shared" si="480"/>
        <v>0</v>
      </c>
      <c r="AM624" s="167">
        <f t="shared" si="480"/>
        <v>0</v>
      </c>
      <c r="AN624" s="167"/>
      <c r="AO624" s="167">
        <f t="shared" si="481"/>
        <v>0</v>
      </c>
      <c r="AP624" s="167">
        <f t="shared" si="481"/>
        <v>0</v>
      </c>
      <c r="AQ624" s="167">
        <f t="shared" si="481"/>
        <v>0</v>
      </c>
      <c r="AR624" s="167">
        <f t="shared" si="481"/>
        <v>0</v>
      </c>
      <c r="AS624" s="167">
        <f t="shared" si="481"/>
        <v>0</v>
      </c>
      <c r="AT624" s="167">
        <f t="shared" si="481"/>
        <v>0</v>
      </c>
      <c r="AU624" s="167">
        <f t="shared" si="481"/>
        <v>0</v>
      </c>
      <c r="AV624" s="167">
        <f t="shared" si="481"/>
        <v>0</v>
      </c>
      <c r="AW624" s="168"/>
    </row>
    <row r="625" spans="1:49" ht="15.75" hidden="1" outlineLevel="5" x14ac:dyDescent="0.2">
      <c r="A625" s="165" t="s">
        <v>353</v>
      </c>
      <c r="B625" s="165" t="s">
        <v>21</v>
      </c>
      <c r="C625" s="165" t="s">
        <v>102</v>
      </c>
      <c r="D625" s="165"/>
      <c r="E625" s="166" t="s">
        <v>103</v>
      </c>
      <c r="F625" s="167">
        <f t="shared" si="479"/>
        <v>21</v>
      </c>
      <c r="G625" s="167">
        <f t="shared" si="479"/>
        <v>0</v>
      </c>
      <c r="H625" s="167">
        <f t="shared" si="479"/>
        <v>21</v>
      </c>
      <c r="I625" s="167">
        <f t="shared" si="479"/>
        <v>0</v>
      </c>
      <c r="J625" s="167">
        <f t="shared" si="479"/>
        <v>0</v>
      </c>
      <c r="K625" s="167">
        <f t="shared" si="479"/>
        <v>0</v>
      </c>
      <c r="L625" s="167">
        <f t="shared" si="479"/>
        <v>21</v>
      </c>
      <c r="M625" s="167">
        <f t="shared" si="479"/>
        <v>0</v>
      </c>
      <c r="N625" s="167">
        <f t="shared" si="479"/>
        <v>21</v>
      </c>
      <c r="O625" s="167">
        <f t="shared" si="479"/>
        <v>0</v>
      </c>
      <c r="P625" s="167">
        <f t="shared" si="479"/>
        <v>0</v>
      </c>
      <c r="Q625" s="167">
        <f t="shared" si="479"/>
        <v>21</v>
      </c>
      <c r="R625" s="167">
        <f t="shared" si="479"/>
        <v>0</v>
      </c>
      <c r="S625" s="167">
        <f t="shared" si="479"/>
        <v>21</v>
      </c>
      <c r="T625" s="167">
        <f t="shared" si="479"/>
        <v>0</v>
      </c>
      <c r="U625" s="167">
        <f t="shared" si="479"/>
        <v>0</v>
      </c>
      <c r="V625" s="167">
        <f t="shared" si="479"/>
        <v>0</v>
      </c>
      <c r="W625" s="167">
        <f t="shared" si="479"/>
        <v>0</v>
      </c>
      <c r="X625" s="167">
        <f t="shared" si="479"/>
        <v>21</v>
      </c>
      <c r="Y625" s="167">
        <f t="shared" si="479"/>
        <v>0</v>
      </c>
      <c r="Z625" s="167">
        <f t="shared" si="479"/>
        <v>0</v>
      </c>
      <c r="AA625" s="167"/>
      <c r="AB625" s="167">
        <f t="shared" si="480"/>
        <v>0</v>
      </c>
      <c r="AC625" s="167">
        <f t="shared" si="480"/>
        <v>0</v>
      </c>
      <c r="AD625" s="167">
        <f t="shared" si="480"/>
        <v>0</v>
      </c>
      <c r="AE625" s="167">
        <f t="shared" si="480"/>
        <v>0</v>
      </c>
      <c r="AF625" s="167">
        <f t="shared" si="480"/>
        <v>0</v>
      </c>
      <c r="AG625" s="167">
        <f t="shared" si="480"/>
        <v>0</v>
      </c>
      <c r="AH625" s="167">
        <f t="shared" si="480"/>
        <v>0</v>
      </c>
      <c r="AI625" s="167">
        <f t="shared" si="480"/>
        <v>0</v>
      </c>
      <c r="AJ625" s="167">
        <f t="shared" si="480"/>
        <v>0</v>
      </c>
      <c r="AK625" s="167">
        <f t="shared" si="480"/>
        <v>0</v>
      </c>
      <c r="AL625" s="167">
        <f t="shared" si="480"/>
        <v>0</v>
      </c>
      <c r="AM625" s="167">
        <f t="shared" si="480"/>
        <v>0</v>
      </c>
      <c r="AN625" s="167"/>
      <c r="AO625" s="167">
        <f t="shared" si="481"/>
        <v>0</v>
      </c>
      <c r="AP625" s="167">
        <f t="shared" si="481"/>
        <v>0</v>
      </c>
      <c r="AQ625" s="167">
        <f t="shared" si="481"/>
        <v>0</v>
      </c>
      <c r="AR625" s="167">
        <f t="shared" si="481"/>
        <v>0</v>
      </c>
      <c r="AS625" s="167">
        <f t="shared" si="481"/>
        <v>0</v>
      </c>
      <c r="AT625" s="167">
        <f t="shared" si="481"/>
        <v>0</v>
      </c>
      <c r="AU625" s="167">
        <f t="shared" si="481"/>
        <v>0</v>
      </c>
      <c r="AV625" s="167">
        <f t="shared" si="481"/>
        <v>0</v>
      </c>
      <c r="AW625" s="168"/>
    </row>
    <row r="626" spans="1:49" ht="31.5" hidden="1" outlineLevel="7" x14ac:dyDescent="0.2">
      <c r="A626" s="170" t="s">
        <v>353</v>
      </c>
      <c r="B626" s="170" t="s">
        <v>21</v>
      </c>
      <c r="C626" s="170" t="s">
        <v>102</v>
      </c>
      <c r="D626" s="170" t="s">
        <v>11</v>
      </c>
      <c r="E626" s="171" t="s">
        <v>12</v>
      </c>
      <c r="F626" s="172">
        <v>21</v>
      </c>
      <c r="G626" s="172"/>
      <c r="H626" s="172">
        <f>SUM(F626:G626)</f>
        <v>21</v>
      </c>
      <c r="I626" s="172"/>
      <c r="J626" s="172"/>
      <c r="K626" s="172"/>
      <c r="L626" s="172">
        <f>SUM(H626:K626)</f>
        <v>21</v>
      </c>
      <c r="M626" s="172"/>
      <c r="N626" s="172">
        <f>SUM(L626:M626)</f>
        <v>21</v>
      </c>
      <c r="O626" s="172"/>
      <c r="P626" s="172"/>
      <c r="Q626" s="172">
        <f>SUM(N626:P626)</f>
        <v>21</v>
      </c>
      <c r="R626" s="172"/>
      <c r="S626" s="172">
        <f>SUM(Q626:R626)</f>
        <v>21</v>
      </c>
      <c r="T626" s="172"/>
      <c r="U626" s="172"/>
      <c r="V626" s="172"/>
      <c r="W626" s="172"/>
      <c r="X626" s="172">
        <f>SUM(S626:W626)</f>
        <v>21</v>
      </c>
      <c r="Y626" s="172"/>
      <c r="Z626" s="172"/>
      <c r="AA626" s="172"/>
      <c r="AB626" s="172"/>
      <c r="AC626" s="172">
        <f>SUM(AA626:AB626)</f>
        <v>0</v>
      </c>
      <c r="AD626" s="172"/>
      <c r="AE626" s="172">
        <f>SUM(AC626:AD626)</f>
        <v>0</v>
      </c>
      <c r="AF626" s="172"/>
      <c r="AG626" s="172">
        <f>SUM(AE626:AF626)</f>
        <v>0</v>
      </c>
      <c r="AH626" s="172"/>
      <c r="AI626" s="172">
        <f>SUM(AG626:AH626)</f>
        <v>0</v>
      </c>
      <c r="AJ626" s="172"/>
      <c r="AK626" s="172">
        <f>SUM(AI626:AJ626)</f>
        <v>0</v>
      </c>
      <c r="AL626" s="172"/>
      <c r="AM626" s="172"/>
      <c r="AN626" s="172"/>
      <c r="AO626" s="172"/>
      <c r="AP626" s="172">
        <f>SUM(AN626:AO626)</f>
        <v>0</v>
      </c>
      <c r="AQ626" s="172"/>
      <c r="AR626" s="172">
        <f>SUM(AP626:AQ626)</f>
        <v>0</v>
      </c>
      <c r="AS626" s="172"/>
      <c r="AT626" s="172">
        <f>SUM(AR626:AS626)</f>
        <v>0</v>
      </c>
      <c r="AU626" s="172"/>
      <c r="AV626" s="172">
        <f>SUM(AT626:AU626)</f>
        <v>0</v>
      </c>
      <c r="AW626" s="168"/>
    </row>
    <row r="627" spans="1:49" ht="15.75" outlineLevel="7" x14ac:dyDescent="0.2">
      <c r="A627" s="170"/>
      <c r="B627" s="170"/>
      <c r="C627" s="170"/>
      <c r="D627" s="170"/>
      <c r="E627" s="171"/>
      <c r="F627" s="172"/>
      <c r="G627" s="172"/>
      <c r="H627" s="172"/>
      <c r="I627" s="172"/>
      <c r="J627" s="172"/>
      <c r="K627" s="172"/>
      <c r="L627" s="172"/>
      <c r="M627" s="172"/>
      <c r="N627" s="172"/>
      <c r="O627" s="172"/>
      <c r="P627" s="172"/>
      <c r="Q627" s="172"/>
      <c r="R627" s="172"/>
      <c r="S627" s="172"/>
      <c r="T627" s="172"/>
      <c r="U627" s="172"/>
      <c r="V627" s="172"/>
      <c r="W627" s="172"/>
      <c r="X627" s="172"/>
      <c r="Y627" s="172"/>
      <c r="Z627" s="172"/>
      <c r="AA627" s="172"/>
      <c r="AB627" s="172"/>
      <c r="AC627" s="172"/>
      <c r="AD627" s="172"/>
      <c r="AE627" s="172"/>
      <c r="AF627" s="172"/>
      <c r="AG627" s="172"/>
      <c r="AH627" s="172"/>
      <c r="AI627" s="172"/>
      <c r="AJ627" s="172"/>
      <c r="AK627" s="172"/>
      <c r="AL627" s="172"/>
      <c r="AM627" s="172"/>
      <c r="AN627" s="172"/>
      <c r="AO627" s="172"/>
      <c r="AP627" s="172"/>
      <c r="AQ627" s="172"/>
      <c r="AR627" s="172"/>
      <c r="AS627" s="172"/>
      <c r="AT627" s="172"/>
      <c r="AU627" s="172"/>
      <c r="AV627" s="172"/>
      <c r="AW627" s="168"/>
    </row>
    <row r="628" spans="1:49" ht="31.5" x14ac:dyDescent="0.2">
      <c r="A628" s="165" t="s">
        <v>362</v>
      </c>
      <c r="B628" s="165"/>
      <c r="C628" s="165"/>
      <c r="D628" s="165"/>
      <c r="E628" s="166" t="s">
        <v>363</v>
      </c>
      <c r="F628" s="167">
        <f t="shared" ref="F628:AV628" si="482">F629+F662+F669</f>
        <v>64368</v>
      </c>
      <c r="G628" s="167">
        <f t="shared" si="482"/>
        <v>-9002.3207199999997</v>
      </c>
      <c r="H628" s="167">
        <f t="shared" si="482"/>
        <v>55365.679280000004</v>
      </c>
      <c r="I628" s="167">
        <f t="shared" si="482"/>
        <v>-0.01</v>
      </c>
      <c r="J628" s="167">
        <f t="shared" si="482"/>
        <v>221.20724999999999</v>
      </c>
      <c r="K628" s="167">
        <f t="shared" si="482"/>
        <v>-444</v>
      </c>
      <c r="L628" s="167">
        <f t="shared" si="482"/>
        <v>55142.876530000009</v>
      </c>
      <c r="M628" s="167">
        <f t="shared" si="482"/>
        <v>0</v>
      </c>
      <c r="N628" s="167">
        <f t="shared" si="482"/>
        <v>55142.876530000009</v>
      </c>
      <c r="O628" s="167">
        <f t="shared" si="482"/>
        <v>-0.01</v>
      </c>
      <c r="P628" s="167">
        <f t="shared" si="482"/>
        <v>0</v>
      </c>
      <c r="Q628" s="167">
        <f t="shared" si="482"/>
        <v>55142.866530000007</v>
      </c>
      <c r="R628" s="167">
        <f t="shared" si="482"/>
        <v>0</v>
      </c>
      <c r="S628" s="167">
        <f t="shared" si="482"/>
        <v>55142.866530000007</v>
      </c>
      <c r="T628" s="167">
        <f t="shared" si="482"/>
        <v>0</v>
      </c>
      <c r="U628" s="167">
        <f t="shared" si="482"/>
        <v>0</v>
      </c>
      <c r="V628" s="167">
        <f t="shared" si="482"/>
        <v>0</v>
      </c>
      <c r="W628" s="167">
        <f t="shared" si="482"/>
        <v>3300</v>
      </c>
      <c r="X628" s="167">
        <f t="shared" si="482"/>
        <v>58442.866530000007</v>
      </c>
      <c r="Y628" s="167">
        <f t="shared" si="482"/>
        <v>27241.8</v>
      </c>
      <c r="Z628" s="167">
        <f t="shared" si="482"/>
        <v>0</v>
      </c>
      <c r="AA628" s="167">
        <f t="shared" si="482"/>
        <v>27241.8</v>
      </c>
      <c r="AB628" s="167">
        <f t="shared" si="482"/>
        <v>0</v>
      </c>
      <c r="AC628" s="167">
        <f t="shared" si="482"/>
        <v>27241.8</v>
      </c>
      <c r="AD628" s="167">
        <f t="shared" si="482"/>
        <v>0</v>
      </c>
      <c r="AE628" s="167">
        <f t="shared" si="482"/>
        <v>27241.8</v>
      </c>
      <c r="AF628" s="167">
        <f t="shared" si="482"/>
        <v>-0.01</v>
      </c>
      <c r="AG628" s="167">
        <f t="shared" si="482"/>
        <v>27241.79</v>
      </c>
      <c r="AH628" s="167">
        <f t="shared" si="482"/>
        <v>-0.01</v>
      </c>
      <c r="AI628" s="167">
        <f t="shared" si="482"/>
        <v>27241.78</v>
      </c>
      <c r="AJ628" s="167">
        <f t="shared" si="482"/>
        <v>0</v>
      </c>
      <c r="AK628" s="167">
        <f t="shared" si="482"/>
        <v>27241.760000000002</v>
      </c>
      <c r="AL628" s="167">
        <f t="shared" si="482"/>
        <v>26251.1</v>
      </c>
      <c r="AM628" s="167">
        <f t="shared" si="482"/>
        <v>0</v>
      </c>
      <c r="AN628" s="167">
        <f t="shared" si="482"/>
        <v>26251.1</v>
      </c>
      <c r="AO628" s="167">
        <f t="shared" si="482"/>
        <v>0</v>
      </c>
      <c r="AP628" s="167">
        <f t="shared" si="482"/>
        <v>26251.1</v>
      </c>
      <c r="AQ628" s="167">
        <f t="shared" si="482"/>
        <v>-0.01</v>
      </c>
      <c r="AR628" s="167">
        <f t="shared" si="482"/>
        <v>26251.09</v>
      </c>
      <c r="AS628" s="167">
        <f t="shared" si="482"/>
        <v>-0.01</v>
      </c>
      <c r="AT628" s="167">
        <f t="shared" si="482"/>
        <v>26251.079999999998</v>
      </c>
      <c r="AU628" s="167">
        <f t="shared" si="482"/>
        <v>0</v>
      </c>
      <c r="AV628" s="167">
        <f t="shared" si="482"/>
        <v>26251.08</v>
      </c>
      <c r="AW628" s="168"/>
    </row>
    <row r="629" spans="1:49" ht="15.75" x14ac:dyDescent="0.2">
      <c r="A629" s="165" t="s">
        <v>362</v>
      </c>
      <c r="B629" s="165" t="s">
        <v>552</v>
      </c>
      <c r="C629" s="165"/>
      <c r="D629" s="165"/>
      <c r="E629" s="8" t="s">
        <v>536</v>
      </c>
      <c r="F629" s="167">
        <f t="shared" ref="F629:AV629" si="483">F630+F639</f>
        <v>63336</v>
      </c>
      <c r="G629" s="167">
        <f t="shared" si="483"/>
        <v>-9002.3207199999997</v>
      </c>
      <c r="H629" s="167">
        <f t="shared" si="483"/>
        <v>54333.679280000004</v>
      </c>
      <c r="I629" s="167">
        <f t="shared" si="483"/>
        <v>-0.01</v>
      </c>
      <c r="J629" s="167">
        <f t="shared" si="483"/>
        <v>221.20724999999999</v>
      </c>
      <c r="K629" s="167">
        <f t="shared" si="483"/>
        <v>-444</v>
      </c>
      <c r="L629" s="167">
        <f t="shared" si="483"/>
        <v>54110.876530000009</v>
      </c>
      <c r="M629" s="167">
        <f t="shared" si="483"/>
        <v>0</v>
      </c>
      <c r="N629" s="167">
        <f t="shared" si="483"/>
        <v>54110.876530000009</v>
      </c>
      <c r="O629" s="167">
        <f t="shared" si="483"/>
        <v>-0.01</v>
      </c>
      <c r="P629" s="167">
        <f t="shared" si="483"/>
        <v>0</v>
      </c>
      <c r="Q629" s="167">
        <f t="shared" si="483"/>
        <v>54110.866530000007</v>
      </c>
      <c r="R629" s="167">
        <f t="shared" si="483"/>
        <v>0</v>
      </c>
      <c r="S629" s="167">
        <f t="shared" si="483"/>
        <v>54110.866530000007</v>
      </c>
      <c r="T629" s="167">
        <f t="shared" si="483"/>
        <v>0</v>
      </c>
      <c r="U629" s="167">
        <f t="shared" si="483"/>
        <v>0</v>
      </c>
      <c r="V629" s="167">
        <f t="shared" si="483"/>
        <v>0</v>
      </c>
      <c r="W629" s="167">
        <f t="shared" si="483"/>
        <v>3300</v>
      </c>
      <c r="X629" s="167">
        <f t="shared" si="483"/>
        <v>57410.866530000007</v>
      </c>
      <c r="Y629" s="167">
        <f t="shared" si="483"/>
        <v>26241.8</v>
      </c>
      <c r="Z629" s="167">
        <f t="shared" si="483"/>
        <v>0</v>
      </c>
      <c r="AA629" s="167">
        <f t="shared" si="483"/>
        <v>26241.8</v>
      </c>
      <c r="AB629" s="167">
        <f t="shared" si="483"/>
        <v>0</v>
      </c>
      <c r="AC629" s="167">
        <f t="shared" si="483"/>
        <v>26241.8</v>
      </c>
      <c r="AD629" s="167">
        <f t="shared" si="483"/>
        <v>0</v>
      </c>
      <c r="AE629" s="167">
        <f t="shared" si="483"/>
        <v>26241.8</v>
      </c>
      <c r="AF629" s="167">
        <f t="shared" si="483"/>
        <v>-0.01</v>
      </c>
      <c r="AG629" s="167">
        <f t="shared" si="483"/>
        <v>26241.79</v>
      </c>
      <c r="AH629" s="167">
        <f t="shared" si="483"/>
        <v>-0.01</v>
      </c>
      <c r="AI629" s="167">
        <f t="shared" si="483"/>
        <v>26241.78</v>
      </c>
      <c r="AJ629" s="167">
        <f t="shared" si="483"/>
        <v>0</v>
      </c>
      <c r="AK629" s="167">
        <f t="shared" si="483"/>
        <v>26241.760000000002</v>
      </c>
      <c r="AL629" s="167">
        <f t="shared" si="483"/>
        <v>25251.1</v>
      </c>
      <c r="AM629" s="167">
        <f t="shared" si="483"/>
        <v>0</v>
      </c>
      <c r="AN629" s="167">
        <f t="shared" si="483"/>
        <v>25251.1</v>
      </c>
      <c r="AO629" s="167">
        <f t="shared" si="483"/>
        <v>0</v>
      </c>
      <c r="AP629" s="167">
        <f t="shared" si="483"/>
        <v>25251.1</v>
      </c>
      <c r="AQ629" s="167">
        <f t="shared" si="483"/>
        <v>-0.01</v>
      </c>
      <c r="AR629" s="167">
        <f t="shared" si="483"/>
        <v>25251.09</v>
      </c>
      <c r="AS629" s="167">
        <f t="shared" si="483"/>
        <v>-0.01</v>
      </c>
      <c r="AT629" s="167">
        <f t="shared" si="483"/>
        <v>25251.079999999998</v>
      </c>
      <c r="AU629" s="167">
        <f t="shared" si="483"/>
        <v>0</v>
      </c>
      <c r="AV629" s="167">
        <f t="shared" si="483"/>
        <v>25251.08</v>
      </c>
      <c r="AW629" s="168"/>
    </row>
    <row r="630" spans="1:49" ht="47.25" outlineLevel="1" x14ac:dyDescent="0.2">
      <c r="A630" s="165" t="s">
        <v>362</v>
      </c>
      <c r="B630" s="165" t="s">
        <v>40</v>
      </c>
      <c r="C630" s="165"/>
      <c r="D630" s="165"/>
      <c r="E630" s="166" t="s">
        <v>41</v>
      </c>
      <c r="F630" s="167">
        <f t="shared" ref="F630:U633" si="484">F631</f>
        <v>21752.700000000004</v>
      </c>
      <c r="G630" s="167">
        <f t="shared" si="484"/>
        <v>0</v>
      </c>
      <c r="H630" s="167">
        <f t="shared" si="484"/>
        <v>21752.700000000004</v>
      </c>
      <c r="I630" s="167">
        <f t="shared" si="484"/>
        <v>0</v>
      </c>
      <c r="J630" s="167">
        <f t="shared" si="484"/>
        <v>1.17</v>
      </c>
      <c r="K630" s="167">
        <f t="shared" si="484"/>
        <v>-444</v>
      </c>
      <c r="L630" s="167">
        <f t="shared" si="484"/>
        <v>21309.870000000003</v>
      </c>
      <c r="M630" s="167">
        <f t="shared" si="484"/>
        <v>0</v>
      </c>
      <c r="N630" s="167">
        <f t="shared" si="484"/>
        <v>21309.870000000003</v>
      </c>
      <c r="O630" s="167">
        <f t="shared" si="484"/>
        <v>0</v>
      </c>
      <c r="P630" s="167">
        <f t="shared" si="484"/>
        <v>0</v>
      </c>
      <c r="Q630" s="167">
        <f t="shared" si="484"/>
        <v>21309.870000000003</v>
      </c>
      <c r="R630" s="167">
        <f t="shared" si="484"/>
        <v>0</v>
      </c>
      <c r="S630" s="167">
        <f t="shared" si="484"/>
        <v>21309.870000000003</v>
      </c>
      <c r="T630" s="167">
        <f t="shared" si="484"/>
        <v>0</v>
      </c>
      <c r="U630" s="167">
        <f t="shared" si="484"/>
        <v>200</v>
      </c>
      <c r="V630" s="167">
        <f t="shared" ref="V630:AK633" si="485">V631</f>
        <v>0</v>
      </c>
      <c r="W630" s="167">
        <f t="shared" si="485"/>
        <v>0</v>
      </c>
      <c r="X630" s="167">
        <f t="shared" si="485"/>
        <v>21509.870000000003</v>
      </c>
      <c r="Y630" s="167">
        <f t="shared" si="485"/>
        <v>19148</v>
      </c>
      <c r="Z630" s="167">
        <f t="shared" si="485"/>
        <v>0</v>
      </c>
      <c r="AA630" s="167">
        <f t="shared" si="485"/>
        <v>19148</v>
      </c>
      <c r="AB630" s="167">
        <f t="shared" si="485"/>
        <v>0</v>
      </c>
      <c r="AC630" s="167">
        <f t="shared" si="485"/>
        <v>19148</v>
      </c>
      <c r="AD630" s="167">
        <f t="shared" si="485"/>
        <v>0</v>
      </c>
      <c r="AE630" s="167">
        <f t="shared" si="485"/>
        <v>19148</v>
      </c>
      <c r="AF630" s="167">
        <f t="shared" si="485"/>
        <v>0</v>
      </c>
      <c r="AG630" s="167">
        <f t="shared" si="485"/>
        <v>19148</v>
      </c>
      <c r="AH630" s="167">
        <f t="shared" si="485"/>
        <v>0</v>
      </c>
      <c r="AI630" s="167">
        <f t="shared" si="485"/>
        <v>19148</v>
      </c>
      <c r="AJ630" s="167">
        <f t="shared" si="485"/>
        <v>0</v>
      </c>
      <c r="AK630" s="167">
        <f t="shared" si="485"/>
        <v>19147.960000000003</v>
      </c>
      <c r="AL630" s="167">
        <f t="shared" ref="AL630:AV633" si="486">AL631</f>
        <v>18157.3</v>
      </c>
      <c r="AM630" s="167">
        <f t="shared" si="486"/>
        <v>0</v>
      </c>
      <c r="AN630" s="167">
        <f t="shared" si="486"/>
        <v>18157.3</v>
      </c>
      <c r="AO630" s="167">
        <f t="shared" si="486"/>
        <v>0</v>
      </c>
      <c r="AP630" s="167">
        <f t="shared" si="486"/>
        <v>18157.3</v>
      </c>
      <c r="AQ630" s="167">
        <f t="shared" si="486"/>
        <v>0</v>
      </c>
      <c r="AR630" s="167">
        <f t="shared" si="486"/>
        <v>18157.3</v>
      </c>
      <c r="AS630" s="167">
        <f t="shared" si="486"/>
        <v>0</v>
      </c>
      <c r="AT630" s="167">
        <f t="shared" si="486"/>
        <v>18157.3</v>
      </c>
      <c r="AU630" s="167">
        <f t="shared" si="486"/>
        <v>0</v>
      </c>
      <c r="AV630" s="167">
        <f t="shared" si="486"/>
        <v>18157.280000000002</v>
      </c>
      <c r="AW630" s="168"/>
    </row>
    <row r="631" spans="1:49" ht="31.5" outlineLevel="2" x14ac:dyDescent="0.2">
      <c r="A631" s="165" t="s">
        <v>362</v>
      </c>
      <c r="B631" s="165" t="s">
        <v>40</v>
      </c>
      <c r="C631" s="165" t="s">
        <v>158</v>
      </c>
      <c r="D631" s="165"/>
      <c r="E631" s="166" t="s">
        <v>159</v>
      </c>
      <c r="F631" s="167">
        <f t="shared" si="484"/>
        <v>21752.700000000004</v>
      </c>
      <c r="G631" s="167">
        <f t="shared" si="484"/>
        <v>0</v>
      </c>
      <c r="H631" s="167">
        <f t="shared" si="484"/>
        <v>21752.700000000004</v>
      </c>
      <c r="I631" s="167">
        <f t="shared" si="484"/>
        <v>0</v>
      </c>
      <c r="J631" s="167">
        <f t="shared" si="484"/>
        <v>1.17</v>
      </c>
      <c r="K631" s="167">
        <f t="shared" si="484"/>
        <v>-444</v>
      </c>
      <c r="L631" s="167">
        <f t="shared" si="484"/>
        <v>21309.870000000003</v>
      </c>
      <c r="M631" s="167">
        <f t="shared" si="484"/>
        <v>0</v>
      </c>
      <c r="N631" s="167">
        <f t="shared" si="484"/>
        <v>21309.870000000003</v>
      </c>
      <c r="O631" s="167">
        <f t="shared" si="484"/>
        <v>0</v>
      </c>
      <c r="P631" s="167">
        <f t="shared" si="484"/>
        <v>0</v>
      </c>
      <c r="Q631" s="167">
        <f t="shared" si="484"/>
        <v>21309.870000000003</v>
      </c>
      <c r="R631" s="167">
        <f t="shared" si="484"/>
        <v>0</v>
      </c>
      <c r="S631" s="167">
        <f t="shared" si="484"/>
        <v>21309.870000000003</v>
      </c>
      <c r="T631" s="167">
        <f t="shared" si="484"/>
        <v>0</v>
      </c>
      <c r="U631" s="167">
        <f t="shared" si="484"/>
        <v>200</v>
      </c>
      <c r="V631" s="167">
        <f t="shared" si="485"/>
        <v>0</v>
      </c>
      <c r="W631" s="167">
        <f t="shared" si="485"/>
        <v>0</v>
      </c>
      <c r="X631" s="167">
        <f t="shared" si="485"/>
        <v>21509.870000000003</v>
      </c>
      <c r="Y631" s="167">
        <f t="shared" si="485"/>
        <v>19148</v>
      </c>
      <c r="Z631" s="167">
        <f t="shared" si="485"/>
        <v>0</v>
      </c>
      <c r="AA631" s="167">
        <f t="shared" si="485"/>
        <v>19148</v>
      </c>
      <c r="AB631" s="167">
        <f t="shared" si="485"/>
        <v>0</v>
      </c>
      <c r="AC631" s="167">
        <f t="shared" si="485"/>
        <v>19148</v>
      </c>
      <c r="AD631" s="167">
        <f t="shared" si="485"/>
        <v>0</v>
      </c>
      <c r="AE631" s="167">
        <f t="shared" si="485"/>
        <v>19148</v>
      </c>
      <c r="AF631" s="167">
        <f t="shared" si="485"/>
        <v>0</v>
      </c>
      <c r="AG631" s="167">
        <f t="shared" si="485"/>
        <v>19148</v>
      </c>
      <c r="AH631" s="167">
        <f t="shared" si="485"/>
        <v>0</v>
      </c>
      <c r="AI631" s="167">
        <f t="shared" si="485"/>
        <v>19148</v>
      </c>
      <c r="AJ631" s="167">
        <f t="shared" si="485"/>
        <v>0</v>
      </c>
      <c r="AK631" s="167">
        <f t="shared" si="485"/>
        <v>19147.960000000003</v>
      </c>
      <c r="AL631" s="167">
        <f t="shared" si="486"/>
        <v>18157.3</v>
      </c>
      <c r="AM631" s="167">
        <f t="shared" si="486"/>
        <v>0</v>
      </c>
      <c r="AN631" s="167">
        <f t="shared" si="486"/>
        <v>18157.3</v>
      </c>
      <c r="AO631" s="167">
        <f t="shared" si="486"/>
        <v>0</v>
      </c>
      <c r="AP631" s="167">
        <f t="shared" si="486"/>
        <v>18157.3</v>
      </c>
      <c r="AQ631" s="167">
        <f t="shared" si="486"/>
        <v>0</v>
      </c>
      <c r="AR631" s="167">
        <f t="shared" si="486"/>
        <v>18157.3</v>
      </c>
      <c r="AS631" s="167">
        <f t="shared" si="486"/>
        <v>0</v>
      </c>
      <c r="AT631" s="167">
        <f t="shared" si="486"/>
        <v>18157.3</v>
      </c>
      <c r="AU631" s="167">
        <f t="shared" si="486"/>
        <v>0</v>
      </c>
      <c r="AV631" s="167">
        <f t="shared" si="486"/>
        <v>18157.280000000002</v>
      </c>
      <c r="AW631" s="168"/>
    </row>
    <row r="632" spans="1:49" ht="31.5" outlineLevel="3" x14ac:dyDescent="0.2">
      <c r="A632" s="165" t="s">
        <v>362</v>
      </c>
      <c r="B632" s="165" t="s">
        <v>40</v>
      </c>
      <c r="C632" s="165" t="s">
        <v>364</v>
      </c>
      <c r="D632" s="165"/>
      <c r="E632" s="166" t="s">
        <v>365</v>
      </c>
      <c r="F632" s="167">
        <f t="shared" si="484"/>
        <v>21752.700000000004</v>
      </c>
      <c r="G632" s="167">
        <f t="shared" si="484"/>
        <v>0</v>
      </c>
      <c r="H632" s="167">
        <f t="shared" si="484"/>
        <v>21752.700000000004</v>
      </c>
      <c r="I632" s="167">
        <f t="shared" si="484"/>
        <v>0</v>
      </c>
      <c r="J632" s="167">
        <f t="shared" si="484"/>
        <v>1.17</v>
      </c>
      <c r="K632" s="167">
        <f t="shared" si="484"/>
        <v>-444</v>
      </c>
      <c r="L632" s="167">
        <f t="shared" si="484"/>
        <v>21309.870000000003</v>
      </c>
      <c r="M632" s="167">
        <f t="shared" si="484"/>
        <v>0</v>
      </c>
      <c r="N632" s="167">
        <f t="shared" si="484"/>
        <v>21309.870000000003</v>
      </c>
      <c r="O632" s="167">
        <f t="shared" si="484"/>
        <v>0</v>
      </c>
      <c r="P632" s="167">
        <f t="shared" si="484"/>
        <v>0</v>
      </c>
      <c r="Q632" s="167">
        <f t="shared" si="484"/>
        <v>21309.870000000003</v>
      </c>
      <c r="R632" s="167">
        <f t="shared" si="484"/>
        <v>0</v>
      </c>
      <c r="S632" s="167">
        <f t="shared" si="484"/>
        <v>21309.870000000003</v>
      </c>
      <c r="T632" s="167">
        <f t="shared" si="484"/>
        <v>0</v>
      </c>
      <c r="U632" s="167">
        <f t="shared" si="484"/>
        <v>200</v>
      </c>
      <c r="V632" s="167">
        <f t="shared" si="485"/>
        <v>0</v>
      </c>
      <c r="W632" s="167">
        <f t="shared" si="485"/>
        <v>0</v>
      </c>
      <c r="X632" s="167">
        <f t="shared" si="485"/>
        <v>21509.870000000003</v>
      </c>
      <c r="Y632" s="167">
        <f t="shared" si="485"/>
        <v>19148</v>
      </c>
      <c r="Z632" s="167">
        <f t="shared" si="485"/>
        <v>0</v>
      </c>
      <c r="AA632" s="167">
        <f t="shared" si="485"/>
        <v>19148</v>
      </c>
      <c r="AB632" s="167">
        <f t="shared" si="485"/>
        <v>0</v>
      </c>
      <c r="AC632" s="167">
        <f t="shared" si="485"/>
        <v>19148</v>
      </c>
      <c r="AD632" s="167">
        <f t="shared" si="485"/>
        <v>0</v>
      </c>
      <c r="AE632" s="167">
        <f t="shared" si="485"/>
        <v>19148</v>
      </c>
      <c r="AF632" s="167">
        <f t="shared" si="485"/>
        <v>0</v>
      </c>
      <c r="AG632" s="167">
        <f t="shared" si="485"/>
        <v>19148</v>
      </c>
      <c r="AH632" s="167">
        <f t="shared" si="485"/>
        <v>0</v>
      </c>
      <c r="AI632" s="167">
        <f t="shared" si="485"/>
        <v>19148</v>
      </c>
      <c r="AJ632" s="167">
        <f t="shared" si="485"/>
        <v>0</v>
      </c>
      <c r="AK632" s="167">
        <f t="shared" si="485"/>
        <v>19147.960000000003</v>
      </c>
      <c r="AL632" s="167">
        <f t="shared" si="486"/>
        <v>18157.3</v>
      </c>
      <c r="AM632" s="167">
        <f t="shared" si="486"/>
        <v>0</v>
      </c>
      <c r="AN632" s="167">
        <f t="shared" si="486"/>
        <v>18157.3</v>
      </c>
      <c r="AO632" s="167">
        <f t="shared" si="486"/>
        <v>0</v>
      </c>
      <c r="AP632" s="167">
        <f t="shared" si="486"/>
        <v>18157.3</v>
      </c>
      <c r="AQ632" s="167">
        <f t="shared" si="486"/>
        <v>0</v>
      </c>
      <c r="AR632" s="167">
        <f t="shared" si="486"/>
        <v>18157.3</v>
      </c>
      <c r="AS632" s="167">
        <f t="shared" si="486"/>
        <v>0</v>
      </c>
      <c r="AT632" s="167">
        <f t="shared" si="486"/>
        <v>18157.3</v>
      </c>
      <c r="AU632" s="167">
        <f t="shared" si="486"/>
        <v>0</v>
      </c>
      <c r="AV632" s="167">
        <f t="shared" si="486"/>
        <v>18157.280000000002</v>
      </c>
      <c r="AW632" s="168"/>
    </row>
    <row r="633" spans="1:49" ht="31.5" outlineLevel="4" x14ac:dyDescent="0.2">
      <c r="A633" s="165" t="s">
        <v>362</v>
      </c>
      <c r="B633" s="165" t="s">
        <v>40</v>
      </c>
      <c r="C633" s="165" t="s">
        <v>366</v>
      </c>
      <c r="D633" s="165"/>
      <c r="E633" s="166" t="s">
        <v>57</v>
      </c>
      <c r="F633" s="167">
        <f t="shared" si="484"/>
        <v>21752.700000000004</v>
      </c>
      <c r="G633" s="167">
        <f t="shared" si="484"/>
        <v>0</v>
      </c>
      <c r="H633" s="167">
        <f t="shared" si="484"/>
        <v>21752.700000000004</v>
      </c>
      <c r="I633" s="167">
        <f t="shared" si="484"/>
        <v>0</v>
      </c>
      <c r="J633" s="167">
        <f t="shared" si="484"/>
        <v>1.17</v>
      </c>
      <c r="K633" s="167">
        <f t="shared" si="484"/>
        <v>-444</v>
      </c>
      <c r="L633" s="167">
        <f t="shared" si="484"/>
        <v>21309.870000000003</v>
      </c>
      <c r="M633" s="167">
        <f t="shared" si="484"/>
        <v>0</v>
      </c>
      <c r="N633" s="167">
        <f t="shared" si="484"/>
        <v>21309.870000000003</v>
      </c>
      <c r="O633" s="167">
        <f t="shared" si="484"/>
        <v>0</v>
      </c>
      <c r="P633" s="167">
        <f t="shared" si="484"/>
        <v>0</v>
      </c>
      <c r="Q633" s="167">
        <f t="shared" si="484"/>
        <v>21309.870000000003</v>
      </c>
      <c r="R633" s="167">
        <f t="shared" si="484"/>
        <v>0</v>
      </c>
      <c r="S633" s="167">
        <f t="shared" si="484"/>
        <v>21309.870000000003</v>
      </c>
      <c r="T633" s="167">
        <f t="shared" si="484"/>
        <v>0</v>
      </c>
      <c r="U633" s="167">
        <f t="shared" si="484"/>
        <v>200</v>
      </c>
      <c r="V633" s="167">
        <f t="shared" si="485"/>
        <v>0</v>
      </c>
      <c r="W633" s="167">
        <f t="shared" si="485"/>
        <v>0</v>
      </c>
      <c r="X633" s="167">
        <f t="shared" si="485"/>
        <v>21509.870000000003</v>
      </c>
      <c r="Y633" s="167">
        <f t="shared" si="485"/>
        <v>19148</v>
      </c>
      <c r="Z633" s="167">
        <f t="shared" si="485"/>
        <v>0</v>
      </c>
      <c r="AA633" s="167">
        <f t="shared" si="485"/>
        <v>19148</v>
      </c>
      <c r="AB633" s="167">
        <f t="shared" si="485"/>
        <v>0</v>
      </c>
      <c r="AC633" s="167">
        <f t="shared" si="485"/>
        <v>19148</v>
      </c>
      <c r="AD633" s="167">
        <f t="shared" si="485"/>
        <v>0</v>
      </c>
      <c r="AE633" s="167">
        <f t="shared" si="485"/>
        <v>19148</v>
      </c>
      <c r="AF633" s="167">
        <f t="shared" si="485"/>
        <v>0</v>
      </c>
      <c r="AG633" s="167">
        <f t="shared" si="485"/>
        <v>19148</v>
      </c>
      <c r="AH633" s="167">
        <f t="shared" si="485"/>
        <v>0</v>
      </c>
      <c r="AI633" s="167">
        <f t="shared" si="485"/>
        <v>19148</v>
      </c>
      <c r="AJ633" s="167">
        <f t="shared" si="485"/>
        <v>0</v>
      </c>
      <c r="AK633" s="167">
        <f t="shared" si="485"/>
        <v>19147.960000000003</v>
      </c>
      <c r="AL633" s="167">
        <f t="shared" si="486"/>
        <v>18157.3</v>
      </c>
      <c r="AM633" s="167">
        <f t="shared" si="486"/>
        <v>0</v>
      </c>
      <c r="AN633" s="167">
        <f t="shared" si="486"/>
        <v>18157.3</v>
      </c>
      <c r="AO633" s="167">
        <f t="shared" si="486"/>
        <v>0</v>
      </c>
      <c r="AP633" s="167">
        <f t="shared" si="486"/>
        <v>18157.3</v>
      </c>
      <c r="AQ633" s="167">
        <f t="shared" si="486"/>
        <v>0</v>
      </c>
      <c r="AR633" s="167">
        <f t="shared" si="486"/>
        <v>18157.3</v>
      </c>
      <c r="AS633" s="167">
        <f t="shared" si="486"/>
        <v>0</v>
      </c>
      <c r="AT633" s="167">
        <f t="shared" si="486"/>
        <v>18157.3</v>
      </c>
      <c r="AU633" s="167">
        <f t="shared" si="486"/>
        <v>0</v>
      </c>
      <c r="AV633" s="167">
        <f t="shared" si="486"/>
        <v>18157.280000000002</v>
      </c>
      <c r="AW633" s="168"/>
    </row>
    <row r="634" spans="1:49" ht="15.75" outlineLevel="5" x14ac:dyDescent="0.2">
      <c r="A634" s="165" t="s">
        <v>362</v>
      </c>
      <c r="B634" s="165" t="s">
        <v>40</v>
      </c>
      <c r="C634" s="165" t="s">
        <v>367</v>
      </c>
      <c r="D634" s="165"/>
      <c r="E634" s="166" t="s">
        <v>59</v>
      </c>
      <c r="F634" s="167">
        <f t="shared" ref="F634:N634" si="487">F635+F636+F638</f>
        <v>21752.700000000004</v>
      </c>
      <c r="G634" s="167">
        <f t="shared" si="487"/>
        <v>0</v>
      </c>
      <c r="H634" s="167">
        <f t="shared" si="487"/>
        <v>21752.700000000004</v>
      </c>
      <c r="I634" s="167">
        <f t="shared" si="487"/>
        <v>0</v>
      </c>
      <c r="J634" s="167">
        <f t="shared" si="487"/>
        <v>1.17</v>
      </c>
      <c r="K634" s="167">
        <f t="shared" si="487"/>
        <v>-444</v>
      </c>
      <c r="L634" s="167">
        <f t="shared" si="487"/>
        <v>21309.870000000003</v>
      </c>
      <c r="M634" s="167">
        <f t="shared" si="487"/>
        <v>0</v>
      </c>
      <c r="N634" s="167">
        <f t="shared" si="487"/>
        <v>21309.870000000003</v>
      </c>
      <c r="O634" s="167">
        <f t="shared" ref="O634:AV634" si="488">O635+O636+O638+O637</f>
        <v>0</v>
      </c>
      <c r="P634" s="167">
        <f t="shared" si="488"/>
        <v>0</v>
      </c>
      <c r="Q634" s="167">
        <f t="shared" si="488"/>
        <v>21309.870000000003</v>
      </c>
      <c r="R634" s="167">
        <f t="shared" si="488"/>
        <v>0</v>
      </c>
      <c r="S634" s="167">
        <f t="shared" si="488"/>
        <v>21309.870000000003</v>
      </c>
      <c r="T634" s="167">
        <f t="shared" si="488"/>
        <v>0</v>
      </c>
      <c r="U634" s="167">
        <f t="shared" si="488"/>
        <v>200</v>
      </c>
      <c r="V634" s="167">
        <f t="shared" si="488"/>
        <v>0</v>
      </c>
      <c r="W634" s="167">
        <f t="shared" si="488"/>
        <v>0</v>
      </c>
      <c r="X634" s="167">
        <f t="shared" si="488"/>
        <v>21509.870000000003</v>
      </c>
      <c r="Y634" s="167">
        <f t="shared" si="488"/>
        <v>19148</v>
      </c>
      <c r="Z634" s="167">
        <f t="shared" si="488"/>
        <v>0</v>
      </c>
      <c r="AA634" s="167">
        <f t="shared" si="488"/>
        <v>19148</v>
      </c>
      <c r="AB634" s="167">
        <f t="shared" si="488"/>
        <v>0</v>
      </c>
      <c r="AC634" s="167">
        <f t="shared" si="488"/>
        <v>19148</v>
      </c>
      <c r="AD634" s="167">
        <f t="shared" si="488"/>
        <v>0</v>
      </c>
      <c r="AE634" s="167">
        <f t="shared" si="488"/>
        <v>19148</v>
      </c>
      <c r="AF634" s="167">
        <f t="shared" si="488"/>
        <v>0</v>
      </c>
      <c r="AG634" s="167">
        <f t="shared" si="488"/>
        <v>19148</v>
      </c>
      <c r="AH634" s="167">
        <f t="shared" si="488"/>
        <v>0</v>
      </c>
      <c r="AI634" s="167">
        <f t="shared" si="488"/>
        <v>19148</v>
      </c>
      <c r="AJ634" s="167">
        <f t="shared" si="488"/>
        <v>0</v>
      </c>
      <c r="AK634" s="167">
        <f t="shared" si="488"/>
        <v>19147.960000000003</v>
      </c>
      <c r="AL634" s="167">
        <f t="shared" si="488"/>
        <v>18157.3</v>
      </c>
      <c r="AM634" s="167">
        <f t="shared" si="488"/>
        <v>0</v>
      </c>
      <c r="AN634" s="167">
        <f t="shared" si="488"/>
        <v>18157.3</v>
      </c>
      <c r="AO634" s="167">
        <f t="shared" si="488"/>
        <v>0</v>
      </c>
      <c r="AP634" s="167">
        <f t="shared" si="488"/>
        <v>18157.3</v>
      </c>
      <c r="AQ634" s="167">
        <f t="shared" si="488"/>
        <v>0</v>
      </c>
      <c r="AR634" s="167">
        <f t="shared" si="488"/>
        <v>18157.3</v>
      </c>
      <c r="AS634" s="167">
        <f t="shared" si="488"/>
        <v>0</v>
      </c>
      <c r="AT634" s="167">
        <f t="shared" si="488"/>
        <v>18157.3</v>
      </c>
      <c r="AU634" s="167">
        <f t="shared" si="488"/>
        <v>0</v>
      </c>
      <c r="AV634" s="167">
        <f t="shared" si="488"/>
        <v>18157.280000000002</v>
      </c>
      <c r="AW634" s="168"/>
    </row>
    <row r="635" spans="1:49" ht="47.25" outlineLevel="7" x14ac:dyDescent="0.2">
      <c r="A635" s="170" t="s">
        <v>362</v>
      </c>
      <c r="B635" s="170" t="s">
        <v>40</v>
      </c>
      <c r="C635" s="170" t="s">
        <v>367</v>
      </c>
      <c r="D635" s="170" t="s">
        <v>8</v>
      </c>
      <c r="E635" s="171" t="s">
        <v>9</v>
      </c>
      <c r="F635" s="172">
        <v>21190.400000000001</v>
      </c>
      <c r="G635" s="172"/>
      <c r="H635" s="172">
        <f>SUM(F635:G635)</f>
        <v>21190.400000000001</v>
      </c>
      <c r="I635" s="172"/>
      <c r="J635" s="172"/>
      <c r="K635" s="172">
        <v>-444</v>
      </c>
      <c r="L635" s="172">
        <f>SUM(H635:K635)</f>
        <v>20746.400000000001</v>
      </c>
      <c r="M635" s="172"/>
      <c r="N635" s="172">
        <f>SUM(L635:M635)</f>
        <v>20746.400000000001</v>
      </c>
      <c r="O635" s="172"/>
      <c r="P635" s="172">
        <v>-22.641200000000001</v>
      </c>
      <c r="Q635" s="172">
        <f>SUM(N635:P635)</f>
        <v>20723.758800000003</v>
      </c>
      <c r="R635" s="172"/>
      <c r="S635" s="172">
        <f>SUM(Q635:R635)</f>
        <v>20723.758800000003</v>
      </c>
      <c r="T635" s="172"/>
      <c r="U635" s="172"/>
      <c r="V635" s="172">
        <v>-200</v>
      </c>
      <c r="W635" s="172"/>
      <c r="X635" s="172">
        <f>SUM(S635:W635)</f>
        <v>20523.758800000003</v>
      </c>
      <c r="Y635" s="172">
        <v>18642.900000000001</v>
      </c>
      <c r="Z635" s="172"/>
      <c r="AA635" s="172">
        <f>SUM(Y635:Z635)</f>
        <v>18642.900000000001</v>
      </c>
      <c r="AB635" s="172"/>
      <c r="AC635" s="172">
        <f>SUM(AA635:AB635)</f>
        <v>18642.900000000001</v>
      </c>
      <c r="AD635" s="172"/>
      <c r="AE635" s="172">
        <f>SUM(AC635:AD635)</f>
        <v>18642.900000000001</v>
      </c>
      <c r="AF635" s="172"/>
      <c r="AG635" s="172">
        <f>SUM(AE635:AF635)</f>
        <v>18642.900000000001</v>
      </c>
      <c r="AH635" s="172"/>
      <c r="AI635" s="172">
        <f>SUM(AG635:AH635)</f>
        <v>18642.900000000001</v>
      </c>
      <c r="AJ635" s="172"/>
      <c r="AK635" s="172">
        <f>SUM(AI635:AJ635)</f>
        <v>18642.900000000001</v>
      </c>
      <c r="AL635" s="172">
        <v>17652.2</v>
      </c>
      <c r="AM635" s="172"/>
      <c r="AN635" s="172">
        <f>SUM(AL635:AM635)</f>
        <v>17652.2</v>
      </c>
      <c r="AO635" s="172"/>
      <c r="AP635" s="172">
        <f>SUM(AN635:AO635)</f>
        <v>17652.2</v>
      </c>
      <c r="AQ635" s="172"/>
      <c r="AR635" s="172">
        <f>SUM(AP635:AQ635)</f>
        <v>17652.2</v>
      </c>
      <c r="AS635" s="172"/>
      <c r="AT635" s="172">
        <f>SUM(AR635:AS635)</f>
        <v>17652.2</v>
      </c>
      <c r="AU635" s="172"/>
      <c r="AV635" s="172">
        <f>SUM(AT635:AU635)</f>
        <v>17652.2</v>
      </c>
      <c r="AW635" s="168"/>
    </row>
    <row r="636" spans="1:49" ht="31.5" outlineLevel="7" x14ac:dyDescent="0.2">
      <c r="A636" s="170" t="s">
        <v>362</v>
      </c>
      <c r="B636" s="170" t="s">
        <v>40</v>
      </c>
      <c r="C636" s="170" t="s">
        <v>367</v>
      </c>
      <c r="D636" s="170" t="s">
        <v>11</v>
      </c>
      <c r="E636" s="171" t="s">
        <v>12</v>
      </c>
      <c r="F636" s="172">
        <v>561.9</v>
      </c>
      <c r="G636" s="172"/>
      <c r="H636" s="172">
        <f>SUM(F636:G636)</f>
        <v>561.9</v>
      </c>
      <c r="I636" s="172"/>
      <c r="J636" s="172">
        <v>1.17</v>
      </c>
      <c r="K636" s="172"/>
      <c r="L636" s="172">
        <f>SUM(H636:K636)</f>
        <v>563.06999999999994</v>
      </c>
      <c r="M636" s="172"/>
      <c r="N636" s="172">
        <f>SUM(L636:M636)</f>
        <v>563.06999999999994</v>
      </c>
      <c r="O636" s="172"/>
      <c r="P636" s="172"/>
      <c r="Q636" s="172">
        <f>SUM(N636:P636)</f>
        <v>563.06999999999994</v>
      </c>
      <c r="R636" s="172"/>
      <c r="S636" s="172">
        <f>SUM(Q636:R636)</f>
        <v>563.06999999999994</v>
      </c>
      <c r="T636" s="172"/>
      <c r="U636" s="172">
        <v>200</v>
      </c>
      <c r="V636" s="172">
        <v>200</v>
      </c>
      <c r="W636" s="172"/>
      <c r="X636" s="172">
        <f>SUM(S636:W636)</f>
        <v>963.06999999999994</v>
      </c>
      <c r="Y636" s="172">
        <f>504.7+0.4</f>
        <v>505.09999999999997</v>
      </c>
      <c r="Z636" s="172"/>
      <c r="AA636" s="172">
        <f>SUM(Y636:Z636)</f>
        <v>505.09999999999997</v>
      </c>
      <c r="AB636" s="172"/>
      <c r="AC636" s="172">
        <f>SUM(AA636:AB636)</f>
        <v>505.09999999999997</v>
      </c>
      <c r="AD636" s="172"/>
      <c r="AE636" s="172">
        <f>SUM(AC636:AD636)</f>
        <v>505.09999999999997</v>
      </c>
      <c r="AF636" s="172"/>
      <c r="AG636" s="172">
        <f>SUM(AE636:AF636)</f>
        <v>505.09999999999997</v>
      </c>
      <c r="AH636" s="172"/>
      <c r="AI636" s="172">
        <f>SUM(AG636:AH636)</f>
        <v>505.09999999999997</v>
      </c>
      <c r="AJ636" s="172"/>
      <c r="AK636" s="172">
        <f>SUM(AI636:AJ636)-0.04</f>
        <v>505.05999999999995</v>
      </c>
      <c r="AL636" s="172">
        <f>504.7+0.4</f>
        <v>505.09999999999997</v>
      </c>
      <c r="AM636" s="172"/>
      <c r="AN636" s="172">
        <f>SUM(AL636:AM636)</f>
        <v>505.09999999999997</v>
      </c>
      <c r="AO636" s="172"/>
      <c r="AP636" s="172">
        <f>SUM(AN636:AO636)</f>
        <v>505.09999999999997</v>
      </c>
      <c r="AQ636" s="172"/>
      <c r="AR636" s="172">
        <f>SUM(AP636:AQ636)</f>
        <v>505.09999999999997</v>
      </c>
      <c r="AS636" s="172"/>
      <c r="AT636" s="172">
        <f>SUM(AR636:AS636)</f>
        <v>505.09999999999997</v>
      </c>
      <c r="AU636" s="172"/>
      <c r="AV636" s="172">
        <f>SUM(AT636:AU636)-0.02</f>
        <v>505.08</v>
      </c>
      <c r="AW636" s="168"/>
    </row>
    <row r="637" spans="1:49" ht="15.75" hidden="1" outlineLevel="7" x14ac:dyDescent="0.2">
      <c r="A637" s="170" t="s">
        <v>362</v>
      </c>
      <c r="B637" s="170" t="s">
        <v>40</v>
      </c>
      <c r="C637" s="170" t="s">
        <v>367</v>
      </c>
      <c r="D637" s="170" t="s">
        <v>33</v>
      </c>
      <c r="E637" s="171" t="s">
        <v>34</v>
      </c>
      <c r="F637" s="172"/>
      <c r="G637" s="172"/>
      <c r="H637" s="172"/>
      <c r="I637" s="172"/>
      <c r="J637" s="172"/>
      <c r="K637" s="172"/>
      <c r="L637" s="172"/>
      <c r="M637" s="172"/>
      <c r="N637" s="172"/>
      <c r="O637" s="172"/>
      <c r="P637" s="172">
        <v>22.641200000000001</v>
      </c>
      <c r="Q637" s="172">
        <f>SUM(N637:P637)</f>
        <v>22.641200000000001</v>
      </c>
      <c r="R637" s="172"/>
      <c r="S637" s="172">
        <f>SUM(Q637:R637)</f>
        <v>22.641200000000001</v>
      </c>
      <c r="T637" s="172"/>
      <c r="U637" s="172"/>
      <c r="V637" s="172"/>
      <c r="W637" s="172"/>
      <c r="X637" s="172">
        <f>SUM(S637:W637)</f>
        <v>22.641200000000001</v>
      </c>
      <c r="Y637" s="172"/>
      <c r="Z637" s="172"/>
      <c r="AA637" s="172"/>
      <c r="AB637" s="172"/>
      <c r="AC637" s="172"/>
      <c r="AD637" s="172"/>
      <c r="AE637" s="172"/>
      <c r="AF637" s="172"/>
      <c r="AG637" s="172"/>
      <c r="AH637" s="172"/>
      <c r="AI637" s="172"/>
      <c r="AJ637" s="172"/>
      <c r="AK637" s="172">
        <f t="shared" ref="AK637" si="489">SUM(AI637:AJ637)</f>
        <v>0</v>
      </c>
      <c r="AL637" s="172"/>
      <c r="AM637" s="172"/>
      <c r="AN637" s="172"/>
      <c r="AO637" s="172"/>
      <c r="AP637" s="172"/>
      <c r="AQ637" s="172"/>
      <c r="AR637" s="172"/>
      <c r="AS637" s="172"/>
      <c r="AT637" s="172"/>
      <c r="AU637" s="172"/>
      <c r="AV637" s="172">
        <f t="shared" ref="AV637" si="490">SUM(AT637:AU637)</f>
        <v>0</v>
      </c>
      <c r="AW637" s="168"/>
    </row>
    <row r="638" spans="1:49" ht="15.75" hidden="1" outlineLevel="7" x14ac:dyDescent="0.2">
      <c r="A638" s="170" t="s">
        <v>362</v>
      </c>
      <c r="B638" s="170" t="s">
        <v>40</v>
      </c>
      <c r="C638" s="170" t="s">
        <v>367</v>
      </c>
      <c r="D638" s="170" t="s">
        <v>27</v>
      </c>
      <c r="E638" s="171" t="s">
        <v>28</v>
      </c>
      <c r="F638" s="172">
        <v>0.4</v>
      </c>
      <c r="G638" s="172"/>
      <c r="H638" s="172">
        <f>SUM(F638:G638)</f>
        <v>0.4</v>
      </c>
      <c r="I638" s="172"/>
      <c r="J638" s="172"/>
      <c r="K638" s="172"/>
      <c r="L638" s="172">
        <f>SUM(H638:K638)</f>
        <v>0.4</v>
      </c>
      <c r="M638" s="172"/>
      <c r="N638" s="172">
        <f>SUM(L638:M638)</f>
        <v>0.4</v>
      </c>
      <c r="O638" s="172"/>
      <c r="P638" s="172"/>
      <c r="Q638" s="172">
        <f>SUM(N638:P638)</f>
        <v>0.4</v>
      </c>
      <c r="R638" s="172"/>
      <c r="S638" s="172">
        <f>SUM(Q638:R638)</f>
        <v>0.4</v>
      </c>
      <c r="T638" s="172"/>
      <c r="U638" s="172"/>
      <c r="V638" s="172"/>
      <c r="W638" s="172"/>
      <c r="X638" s="172">
        <f>SUM(S638:W638)</f>
        <v>0.4</v>
      </c>
      <c r="Y638" s="172"/>
      <c r="Z638" s="172"/>
      <c r="AA638" s="172"/>
      <c r="AB638" s="172"/>
      <c r="AC638" s="172">
        <f>SUM(AA638:AB638)</f>
        <v>0</v>
      </c>
      <c r="AD638" s="172"/>
      <c r="AE638" s="172">
        <f>SUM(AC638:AD638)</f>
        <v>0</v>
      </c>
      <c r="AF638" s="172"/>
      <c r="AG638" s="172">
        <f>SUM(AE638:AF638)</f>
        <v>0</v>
      </c>
      <c r="AH638" s="172"/>
      <c r="AI638" s="172">
        <f>SUM(AG638:AH638)</f>
        <v>0</v>
      </c>
      <c r="AJ638" s="172"/>
      <c r="AK638" s="172">
        <f>SUM(AI638:AJ638)</f>
        <v>0</v>
      </c>
      <c r="AL638" s="172"/>
      <c r="AM638" s="172"/>
      <c r="AN638" s="172"/>
      <c r="AO638" s="172"/>
      <c r="AP638" s="172">
        <f>SUM(AN638:AO638)</f>
        <v>0</v>
      </c>
      <c r="AQ638" s="172"/>
      <c r="AR638" s="172">
        <f>SUM(AP638:AQ638)</f>
        <v>0</v>
      </c>
      <c r="AS638" s="172"/>
      <c r="AT638" s="172">
        <f>SUM(AR638:AS638)</f>
        <v>0</v>
      </c>
      <c r="AU638" s="172"/>
      <c r="AV638" s="172">
        <f>SUM(AT638:AU638)</f>
        <v>0</v>
      </c>
      <c r="AW638" s="168"/>
    </row>
    <row r="639" spans="1:49" ht="15.75" outlineLevel="1" x14ac:dyDescent="0.2">
      <c r="A639" s="165" t="s">
        <v>362</v>
      </c>
      <c r="B639" s="165" t="s">
        <v>15</v>
      </c>
      <c r="C639" s="165"/>
      <c r="D639" s="165"/>
      <c r="E639" s="166" t="s">
        <v>16</v>
      </c>
      <c r="F639" s="167">
        <f t="shared" ref="F639:AV639" si="491">F640+F656</f>
        <v>41583.299999999996</v>
      </c>
      <c r="G639" s="167">
        <f t="shared" si="491"/>
        <v>-9002.3207199999997</v>
      </c>
      <c r="H639" s="167">
        <f t="shared" si="491"/>
        <v>32580.97928</v>
      </c>
      <c r="I639" s="167">
        <f t="shared" si="491"/>
        <v>-0.01</v>
      </c>
      <c r="J639" s="167">
        <f t="shared" si="491"/>
        <v>220.03725</v>
      </c>
      <c r="K639" s="167">
        <f t="shared" si="491"/>
        <v>0</v>
      </c>
      <c r="L639" s="167">
        <f t="shared" si="491"/>
        <v>32801.006530000006</v>
      </c>
      <c r="M639" s="167">
        <f t="shared" si="491"/>
        <v>0</v>
      </c>
      <c r="N639" s="167">
        <f t="shared" si="491"/>
        <v>32801.006530000006</v>
      </c>
      <c r="O639" s="167">
        <f t="shared" si="491"/>
        <v>-0.01</v>
      </c>
      <c r="P639" s="167">
        <f t="shared" si="491"/>
        <v>0</v>
      </c>
      <c r="Q639" s="167">
        <f t="shared" si="491"/>
        <v>32800.996530000004</v>
      </c>
      <c r="R639" s="167">
        <f t="shared" si="491"/>
        <v>0</v>
      </c>
      <c r="S639" s="167">
        <f t="shared" si="491"/>
        <v>32800.996530000004</v>
      </c>
      <c r="T639" s="167">
        <f t="shared" si="491"/>
        <v>0</v>
      </c>
      <c r="U639" s="167">
        <f t="shared" si="491"/>
        <v>-200</v>
      </c>
      <c r="V639" s="167">
        <f t="shared" si="491"/>
        <v>0</v>
      </c>
      <c r="W639" s="167">
        <f t="shared" si="491"/>
        <v>3300</v>
      </c>
      <c r="X639" s="167">
        <f t="shared" si="491"/>
        <v>35900.996530000004</v>
      </c>
      <c r="Y639" s="167">
        <f t="shared" si="491"/>
        <v>7093.8</v>
      </c>
      <c r="Z639" s="167">
        <f t="shared" si="491"/>
        <v>0</v>
      </c>
      <c r="AA639" s="167">
        <f t="shared" si="491"/>
        <v>7093.8</v>
      </c>
      <c r="AB639" s="167">
        <f t="shared" si="491"/>
        <v>0</v>
      </c>
      <c r="AC639" s="167">
        <f t="shared" si="491"/>
        <v>7093.8</v>
      </c>
      <c r="AD639" s="167">
        <f t="shared" si="491"/>
        <v>0</v>
      </c>
      <c r="AE639" s="167">
        <f t="shared" si="491"/>
        <v>7093.8</v>
      </c>
      <c r="AF639" s="167">
        <f t="shared" si="491"/>
        <v>-0.01</v>
      </c>
      <c r="AG639" s="167">
        <f t="shared" si="491"/>
        <v>7093.79</v>
      </c>
      <c r="AH639" s="167">
        <f t="shared" si="491"/>
        <v>-0.01</v>
      </c>
      <c r="AI639" s="167">
        <f t="shared" si="491"/>
        <v>7093.78</v>
      </c>
      <c r="AJ639" s="167">
        <f t="shared" si="491"/>
        <v>0</v>
      </c>
      <c r="AK639" s="167">
        <f t="shared" si="491"/>
        <v>7093.8</v>
      </c>
      <c r="AL639" s="167">
        <f t="shared" si="491"/>
        <v>7093.8</v>
      </c>
      <c r="AM639" s="167">
        <f t="shared" si="491"/>
        <v>0</v>
      </c>
      <c r="AN639" s="167">
        <f t="shared" si="491"/>
        <v>7093.8</v>
      </c>
      <c r="AO639" s="167">
        <f t="shared" si="491"/>
        <v>0</v>
      </c>
      <c r="AP639" s="167">
        <f t="shared" si="491"/>
        <v>7093.8</v>
      </c>
      <c r="AQ639" s="167">
        <f t="shared" si="491"/>
        <v>-0.01</v>
      </c>
      <c r="AR639" s="167">
        <f t="shared" si="491"/>
        <v>7093.79</v>
      </c>
      <c r="AS639" s="167">
        <f t="shared" si="491"/>
        <v>-0.01</v>
      </c>
      <c r="AT639" s="167">
        <f t="shared" si="491"/>
        <v>7093.78</v>
      </c>
      <c r="AU639" s="167">
        <f t="shared" si="491"/>
        <v>0</v>
      </c>
      <c r="AV639" s="167">
        <f t="shared" si="491"/>
        <v>7093.8</v>
      </c>
      <c r="AW639" s="168"/>
    </row>
    <row r="640" spans="1:49" ht="31.5" outlineLevel="2" x14ac:dyDescent="0.2">
      <c r="A640" s="165" t="s">
        <v>362</v>
      </c>
      <c r="B640" s="165" t="s">
        <v>15</v>
      </c>
      <c r="C640" s="165" t="s">
        <v>158</v>
      </c>
      <c r="D640" s="165"/>
      <c r="E640" s="166" t="s">
        <v>159</v>
      </c>
      <c r="F640" s="167">
        <f t="shared" ref="F640:AV640" si="492">F641+F652</f>
        <v>41484.499999999993</v>
      </c>
      <c r="G640" s="167">
        <f t="shared" si="492"/>
        <v>-9002.3207199999997</v>
      </c>
      <c r="H640" s="167">
        <f t="shared" si="492"/>
        <v>32482.17928</v>
      </c>
      <c r="I640" s="167">
        <f t="shared" si="492"/>
        <v>-0.01</v>
      </c>
      <c r="J640" s="167">
        <f t="shared" si="492"/>
        <v>220.03725</v>
      </c>
      <c r="K640" s="167">
        <f t="shared" si="492"/>
        <v>0</v>
      </c>
      <c r="L640" s="167">
        <f t="shared" si="492"/>
        <v>32702.206530000003</v>
      </c>
      <c r="M640" s="167">
        <f t="shared" si="492"/>
        <v>0</v>
      </c>
      <c r="N640" s="167">
        <f t="shared" si="492"/>
        <v>32702.206530000003</v>
      </c>
      <c r="O640" s="167">
        <f t="shared" si="492"/>
        <v>-0.01</v>
      </c>
      <c r="P640" s="167">
        <f t="shared" si="492"/>
        <v>0</v>
      </c>
      <c r="Q640" s="167">
        <f t="shared" si="492"/>
        <v>32702.196530000001</v>
      </c>
      <c r="R640" s="167">
        <f t="shared" si="492"/>
        <v>0</v>
      </c>
      <c r="S640" s="167">
        <f t="shared" si="492"/>
        <v>32702.196530000001</v>
      </c>
      <c r="T640" s="167">
        <f t="shared" si="492"/>
        <v>0</v>
      </c>
      <c r="U640" s="167">
        <f t="shared" si="492"/>
        <v>-200</v>
      </c>
      <c r="V640" s="167">
        <f t="shared" si="492"/>
        <v>0</v>
      </c>
      <c r="W640" s="167">
        <f t="shared" si="492"/>
        <v>3300</v>
      </c>
      <c r="X640" s="167">
        <f t="shared" si="492"/>
        <v>35802.196530000001</v>
      </c>
      <c r="Y640" s="167">
        <f t="shared" si="492"/>
        <v>6995</v>
      </c>
      <c r="Z640" s="167">
        <f t="shared" si="492"/>
        <v>0</v>
      </c>
      <c r="AA640" s="167">
        <f t="shared" si="492"/>
        <v>6995</v>
      </c>
      <c r="AB640" s="167">
        <f t="shared" si="492"/>
        <v>0</v>
      </c>
      <c r="AC640" s="167">
        <f t="shared" si="492"/>
        <v>6995</v>
      </c>
      <c r="AD640" s="167">
        <f t="shared" si="492"/>
        <v>0</v>
      </c>
      <c r="AE640" s="167">
        <f t="shared" si="492"/>
        <v>6995</v>
      </c>
      <c r="AF640" s="167">
        <f t="shared" si="492"/>
        <v>-0.01</v>
      </c>
      <c r="AG640" s="167">
        <f t="shared" si="492"/>
        <v>6994.99</v>
      </c>
      <c r="AH640" s="167">
        <f t="shared" si="492"/>
        <v>-0.01</v>
      </c>
      <c r="AI640" s="167">
        <f t="shared" si="492"/>
        <v>6994.98</v>
      </c>
      <c r="AJ640" s="167">
        <f t="shared" si="492"/>
        <v>0</v>
      </c>
      <c r="AK640" s="167">
        <f t="shared" si="492"/>
        <v>6995</v>
      </c>
      <c r="AL640" s="167">
        <f t="shared" si="492"/>
        <v>6995</v>
      </c>
      <c r="AM640" s="167">
        <f t="shared" si="492"/>
        <v>0</v>
      </c>
      <c r="AN640" s="167">
        <f t="shared" si="492"/>
        <v>6995</v>
      </c>
      <c r="AO640" s="167">
        <f t="shared" si="492"/>
        <v>0</v>
      </c>
      <c r="AP640" s="167">
        <f t="shared" si="492"/>
        <v>6995</v>
      </c>
      <c r="AQ640" s="167">
        <f t="shared" si="492"/>
        <v>-0.01</v>
      </c>
      <c r="AR640" s="167">
        <f t="shared" si="492"/>
        <v>6994.99</v>
      </c>
      <c r="AS640" s="167">
        <f t="shared" si="492"/>
        <v>-0.01</v>
      </c>
      <c r="AT640" s="167">
        <f t="shared" si="492"/>
        <v>6994.98</v>
      </c>
      <c r="AU640" s="167">
        <f t="shared" si="492"/>
        <v>0</v>
      </c>
      <c r="AV640" s="167">
        <f t="shared" si="492"/>
        <v>6995</v>
      </c>
      <c r="AW640" s="168"/>
    </row>
    <row r="641" spans="1:49" ht="47.25" outlineLevel="3" x14ac:dyDescent="0.2">
      <c r="A641" s="165" t="s">
        <v>362</v>
      </c>
      <c r="B641" s="165" t="s">
        <v>15</v>
      </c>
      <c r="C641" s="165" t="s">
        <v>368</v>
      </c>
      <c r="D641" s="165"/>
      <c r="E641" s="166" t="s">
        <v>369</v>
      </c>
      <c r="F641" s="167">
        <f t="shared" ref="F641:AV641" si="493">F642+F645</f>
        <v>35274.299999999996</v>
      </c>
      <c r="G641" s="167">
        <f t="shared" si="493"/>
        <v>-9002.3207199999997</v>
      </c>
      <c r="H641" s="167">
        <f t="shared" si="493"/>
        <v>26271.97928</v>
      </c>
      <c r="I641" s="167">
        <f t="shared" si="493"/>
        <v>-0.01</v>
      </c>
      <c r="J641" s="167">
        <f t="shared" si="493"/>
        <v>17.63334</v>
      </c>
      <c r="K641" s="167">
        <f t="shared" si="493"/>
        <v>0</v>
      </c>
      <c r="L641" s="167">
        <f t="shared" si="493"/>
        <v>26289.602620000001</v>
      </c>
      <c r="M641" s="167">
        <f t="shared" si="493"/>
        <v>0</v>
      </c>
      <c r="N641" s="167">
        <f t="shared" si="493"/>
        <v>26289.602620000001</v>
      </c>
      <c r="O641" s="167">
        <f t="shared" si="493"/>
        <v>-0.01</v>
      </c>
      <c r="P641" s="167">
        <f t="shared" si="493"/>
        <v>0</v>
      </c>
      <c r="Q641" s="167">
        <f t="shared" si="493"/>
        <v>26289.592620000003</v>
      </c>
      <c r="R641" s="167">
        <f t="shared" si="493"/>
        <v>0</v>
      </c>
      <c r="S641" s="167">
        <f t="shared" si="493"/>
        <v>26289.592620000003</v>
      </c>
      <c r="T641" s="167">
        <f t="shared" si="493"/>
        <v>0</v>
      </c>
      <c r="U641" s="167">
        <f t="shared" si="493"/>
        <v>-200</v>
      </c>
      <c r="V641" s="167">
        <f t="shared" si="493"/>
        <v>0</v>
      </c>
      <c r="W641" s="167">
        <f t="shared" si="493"/>
        <v>0</v>
      </c>
      <c r="X641" s="167">
        <f t="shared" si="493"/>
        <v>26089.592620000003</v>
      </c>
      <c r="Y641" s="167">
        <f t="shared" si="493"/>
        <v>1395</v>
      </c>
      <c r="Z641" s="167">
        <f t="shared" si="493"/>
        <v>0</v>
      </c>
      <c r="AA641" s="167">
        <f t="shared" si="493"/>
        <v>1395</v>
      </c>
      <c r="AB641" s="167">
        <f t="shared" si="493"/>
        <v>0</v>
      </c>
      <c r="AC641" s="167">
        <f t="shared" si="493"/>
        <v>1395</v>
      </c>
      <c r="AD641" s="167">
        <f t="shared" si="493"/>
        <v>0</v>
      </c>
      <c r="AE641" s="167">
        <f t="shared" si="493"/>
        <v>1395</v>
      </c>
      <c r="AF641" s="167">
        <f t="shared" si="493"/>
        <v>-0.01</v>
      </c>
      <c r="AG641" s="167">
        <f t="shared" si="493"/>
        <v>1394.99</v>
      </c>
      <c r="AH641" s="167">
        <f t="shared" si="493"/>
        <v>-0.01</v>
      </c>
      <c r="AI641" s="167">
        <f t="shared" si="493"/>
        <v>1394.98</v>
      </c>
      <c r="AJ641" s="167">
        <f t="shared" si="493"/>
        <v>0</v>
      </c>
      <c r="AK641" s="167">
        <f t="shared" si="493"/>
        <v>1395</v>
      </c>
      <c r="AL641" s="167">
        <f t="shared" si="493"/>
        <v>1395</v>
      </c>
      <c r="AM641" s="167">
        <f t="shared" si="493"/>
        <v>0</v>
      </c>
      <c r="AN641" s="167">
        <f t="shared" si="493"/>
        <v>1395</v>
      </c>
      <c r="AO641" s="167">
        <f t="shared" si="493"/>
        <v>0</v>
      </c>
      <c r="AP641" s="167">
        <f t="shared" si="493"/>
        <v>1395</v>
      </c>
      <c r="AQ641" s="167">
        <f t="shared" si="493"/>
        <v>-0.01</v>
      </c>
      <c r="AR641" s="167">
        <f t="shared" si="493"/>
        <v>1394.99</v>
      </c>
      <c r="AS641" s="167">
        <f t="shared" si="493"/>
        <v>-0.01</v>
      </c>
      <c r="AT641" s="167">
        <f t="shared" si="493"/>
        <v>1394.98</v>
      </c>
      <c r="AU641" s="167">
        <f t="shared" si="493"/>
        <v>0</v>
      </c>
      <c r="AV641" s="167">
        <f t="shared" si="493"/>
        <v>1395</v>
      </c>
      <c r="AW641" s="168"/>
    </row>
    <row r="642" spans="1:49" ht="31.5" outlineLevel="4" x14ac:dyDescent="0.2">
      <c r="A642" s="165" t="s">
        <v>362</v>
      </c>
      <c r="B642" s="165" t="s">
        <v>15</v>
      </c>
      <c r="C642" s="165" t="s">
        <v>370</v>
      </c>
      <c r="D642" s="165"/>
      <c r="E642" s="166" t="s">
        <v>371</v>
      </c>
      <c r="F642" s="167">
        <f t="shared" ref="F642:U643" si="494">F643</f>
        <v>917.2</v>
      </c>
      <c r="G642" s="167">
        <f t="shared" si="494"/>
        <v>0</v>
      </c>
      <c r="H642" s="167">
        <f t="shared" si="494"/>
        <v>917.2</v>
      </c>
      <c r="I642" s="167">
        <f t="shared" si="494"/>
        <v>0</v>
      </c>
      <c r="J642" s="167">
        <f t="shared" si="494"/>
        <v>17.63334</v>
      </c>
      <c r="K642" s="167">
        <f t="shared" si="494"/>
        <v>0</v>
      </c>
      <c r="L642" s="167">
        <f t="shared" si="494"/>
        <v>934.83334000000002</v>
      </c>
      <c r="M642" s="167">
        <f t="shared" si="494"/>
        <v>0</v>
      </c>
      <c r="N642" s="167">
        <f t="shared" si="494"/>
        <v>934.83334000000002</v>
      </c>
      <c r="O642" s="167">
        <f t="shared" si="494"/>
        <v>0</v>
      </c>
      <c r="P642" s="167">
        <f t="shared" si="494"/>
        <v>0</v>
      </c>
      <c r="Q642" s="167">
        <f t="shared" si="494"/>
        <v>934.83334000000002</v>
      </c>
      <c r="R642" s="167">
        <f t="shared" si="494"/>
        <v>0</v>
      </c>
      <c r="S642" s="167">
        <f t="shared" si="494"/>
        <v>934.83334000000002</v>
      </c>
      <c r="T642" s="167">
        <f t="shared" si="494"/>
        <v>0</v>
      </c>
      <c r="U642" s="167">
        <f t="shared" si="494"/>
        <v>-200</v>
      </c>
      <c r="V642" s="167">
        <f t="shared" ref="V642:AK643" si="495">V643</f>
        <v>0</v>
      </c>
      <c r="W642" s="167">
        <f t="shared" si="495"/>
        <v>0</v>
      </c>
      <c r="X642" s="167">
        <f t="shared" si="495"/>
        <v>734.83334000000002</v>
      </c>
      <c r="Y642" s="167">
        <f t="shared" si="495"/>
        <v>825</v>
      </c>
      <c r="Z642" s="167">
        <f t="shared" si="495"/>
        <v>0</v>
      </c>
      <c r="AA642" s="167">
        <f t="shared" si="495"/>
        <v>825</v>
      </c>
      <c r="AB642" s="167">
        <f t="shared" si="495"/>
        <v>0</v>
      </c>
      <c r="AC642" s="167">
        <f t="shared" si="495"/>
        <v>825</v>
      </c>
      <c r="AD642" s="167">
        <f t="shared" si="495"/>
        <v>0</v>
      </c>
      <c r="AE642" s="167">
        <f t="shared" si="495"/>
        <v>825</v>
      </c>
      <c r="AF642" s="167">
        <f t="shared" si="495"/>
        <v>0</v>
      </c>
      <c r="AG642" s="167">
        <f t="shared" si="495"/>
        <v>825</v>
      </c>
      <c r="AH642" s="167">
        <f t="shared" si="495"/>
        <v>0</v>
      </c>
      <c r="AI642" s="167">
        <f t="shared" si="495"/>
        <v>825</v>
      </c>
      <c r="AJ642" s="167">
        <f t="shared" si="495"/>
        <v>0</v>
      </c>
      <c r="AK642" s="167">
        <f t="shared" si="495"/>
        <v>825</v>
      </c>
      <c r="AL642" s="167">
        <f t="shared" ref="AL642:AV643" si="496">AL643</f>
        <v>825</v>
      </c>
      <c r="AM642" s="167">
        <f t="shared" si="496"/>
        <v>0</v>
      </c>
      <c r="AN642" s="167">
        <f t="shared" si="496"/>
        <v>825</v>
      </c>
      <c r="AO642" s="167">
        <f t="shared" si="496"/>
        <v>0</v>
      </c>
      <c r="AP642" s="167">
        <f t="shared" si="496"/>
        <v>825</v>
      </c>
      <c r="AQ642" s="167">
        <f t="shared" si="496"/>
        <v>0</v>
      </c>
      <c r="AR642" s="167">
        <f t="shared" si="496"/>
        <v>825</v>
      </c>
      <c r="AS642" s="167">
        <f t="shared" si="496"/>
        <v>0</v>
      </c>
      <c r="AT642" s="167">
        <f t="shared" si="496"/>
        <v>825</v>
      </c>
      <c r="AU642" s="167">
        <f t="shared" si="496"/>
        <v>0</v>
      </c>
      <c r="AV642" s="167">
        <f t="shared" si="496"/>
        <v>825</v>
      </c>
      <c r="AW642" s="168"/>
    </row>
    <row r="643" spans="1:49" ht="15.75" outlineLevel="5" x14ac:dyDescent="0.2">
      <c r="A643" s="165" t="s">
        <v>362</v>
      </c>
      <c r="B643" s="165" t="s">
        <v>15</v>
      </c>
      <c r="C643" s="165" t="s">
        <v>372</v>
      </c>
      <c r="D643" s="165"/>
      <c r="E643" s="166" t="s">
        <v>373</v>
      </c>
      <c r="F643" s="167">
        <f t="shared" si="494"/>
        <v>917.2</v>
      </c>
      <c r="G643" s="167">
        <f t="shared" si="494"/>
        <v>0</v>
      </c>
      <c r="H643" s="167">
        <f t="shared" si="494"/>
        <v>917.2</v>
      </c>
      <c r="I643" s="167">
        <f t="shared" si="494"/>
        <v>0</v>
      </c>
      <c r="J643" s="167">
        <f t="shared" si="494"/>
        <v>17.63334</v>
      </c>
      <c r="K643" s="167">
        <f t="shared" si="494"/>
        <v>0</v>
      </c>
      <c r="L643" s="167">
        <f t="shared" si="494"/>
        <v>934.83334000000002</v>
      </c>
      <c r="M643" s="167">
        <f t="shared" si="494"/>
        <v>0</v>
      </c>
      <c r="N643" s="167">
        <f t="shared" si="494"/>
        <v>934.83334000000002</v>
      </c>
      <c r="O643" s="167">
        <f t="shared" si="494"/>
        <v>0</v>
      </c>
      <c r="P643" s="167">
        <f t="shared" si="494"/>
        <v>0</v>
      </c>
      <c r="Q643" s="167">
        <f t="shared" si="494"/>
        <v>934.83334000000002</v>
      </c>
      <c r="R643" s="167">
        <f t="shared" si="494"/>
        <v>0</v>
      </c>
      <c r="S643" s="167">
        <f t="shared" si="494"/>
        <v>934.83334000000002</v>
      </c>
      <c r="T643" s="167">
        <f t="shared" si="494"/>
        <v>0</v>
      </c>
      <c r="U643" s="167">
        <f t="shared" si="494"/>
        <v>-200</v>
      </c>
      <c r="V643" s="167">
        <f t="shared" si="495"/>
        <v>0</v>
      </c>
      <c r="W643" s="167">
        <f t="shared" si="495"/>
        <v>0</v>
      </c>
      <c r="X643" s="167">
        <f t="shared" si="495"/>
        <v>734.83334000000002</v>
      </c>
      <c r="Y643" s="167">
        <f t="shared" si="495"/>
        <v>825</v>
      </c>
      <c r="Z643" s="167">
        <f t="shared" si="495"/>
        <v>0</v>
      </c>
      <c r="AA643" s="167">
        <f t="shared" si="495"/>
        <v>825</v>
      </c>
      <c r="AB643" s="167">
        <f t="shared" si="495"/>
        <v>0</v>
      </c>
      <c r="AC643" s="167">
        <f t="shared" si="495"/>
        <v>825</v>
      </c>
      <c r="AD643" s="167">
        <f t="shared" si="495"/>
        <v>0</v>
      </c>
      <c r="AE643" s="167">
        <f t="shared" si="495"/>
        <v>825</v>
      </c>
      <c r="AF643" s="167">
        <f t="shared" si="495"/>
        <v>0</v>
      </c>
      <c r="AG643" s="167">
        <f t="shared" si="495"/>
        <v>825</v>
      </c>
      <c r="AH643" s="167">
        <f t="shared" si="495"/>
        <v>0</v>
      </c>
      <c r="AI643" s="167">
        <f t="shared" si="495"/>
        <v>825</v>
      </c>
      <c r="AJ643" s="167">
        <f t="shared" si="495"/>
        <v>0</v>
      </c>
      <c r="AK643" s="167">
        <f t="shared" si="495"/>
        <v>825</v>
      </c>
      <c r="AL643" s="167">
        <f t="shared" si="496"/>
        <v>825</v>
      </c>
      <c r="AM643" s="167">
        <f t="shared" si="496"/>
        <v>0</v>
      </c>
      <c r="AN643" s="167">
        <f t="shared" si="496"/>
        <v>825</v>
      </c>
      <c r="AO643" s="167">
        <f t="shared" si="496"/>
        <v>0</v>
      </c>
      <c r="AP643" s="167">
        <f t="shared" si="496"/>
        <v>825</v>
      </c>
      <c r="AQ643" s="167">
        <f t="shared" si="496"/>
        <v>0</v>
      </c>
      <c r="AR643" s="167">
        <f t="shared" si="496"/>
        <v>825</v>
      </c>
      <c r="AS643" s="167">
        <f t="shared" si="496"/>
        <v>0</v>
      </c>
      <c r="AT643" s="167">
        <f t="shared" si="496"/>
        <v>825</v>
      </c>
      <c r="AU643" s="167">
        <f t="shared" si="496"/>
        <v>0</v>
      </c>
      <c r="AV643" s="167">
        <f t="shared" si="496"/>
        <v>825</v>
      </c>
      <c r="AW643" s="168"/>
    </row>
    <row r="644" spans="1:49" ht="31.5" outlineLevel="7" x14ac:dyDescent="0.2">
      <c r="A644" s="170" t="s">
        <v>362</v>
      </c>
      <c r="B644" s="170" t="s">
        <v>15</v>
      </c>
      <c r="C644" s="170" t="s">
        <v>372</v>
      </c>
      <c r="D644" s="170" t="s">
        <v>11</v>
      </c>
      <c r="E644" s="171" t="s">
        <v>12</v>
      </c>
      <c r="F644" s="172">
        <v>917.2</v>
      </c>
      <c r="G644" s="172"/>
      <c r="H644" s="172">
        <f>SUM(F644:G644)</f>
        <v>917.2</v>
      </c>
      <c r="I644" s="172"/>
      <c r="J644" s="172">
        <v>17.63334</v>
      </c>
      <c r="K644" s="172"/>
      <c r="L644" s="172">
        <f>SUM(H644:K644)</f>
        <v>934.83334000000002</v>
      </c>
      <c r="M644" s="172"/>
      <c r="N644" s="172">
        <f>SUM(L644:M644)</f>
        <v>934.83334000000002</v>
      </c>
      <c r="O644" s="172"/>
      <c r="P644" s="172"/>
      <c r="Q644" s="172">
        <f>SUM(N644:P644)</f>
        <v>934.83334000000002</v>
      </c>
      <c r="R644" s="172"/>
      <c r="S644" s="172">
        <f>SUM(Q644:R644)</f>
        <v>934.83334000000002</v>
      </c>
      <c r="T644" s="172"/>
      <c r="U644" s="172">
        <v>-200</v>
      </c>
      <c r="V644" s="172"/>
      <c r="W644" s="172"/>
      <c r="X644" s="172">
        <f>SUM(S644:W644)</f>
        <v>734.83334000000002</v>
      </c>
      <c r="Y644" s="172">
        <v>825</v>
      </c>
      <c r="Z644" s="172"/>
      <c r="AA644" s="172">
        <f>SUM(Y644:Z644)</f>
        <v>825</v>
      </c>
      <c r="AB644" s="172"/>
      <c r="AC644" s="172">
        <f>SUM(AA644:AB644)</f>
        <v>825</v>
      </c>
      <c r="AD644" s="172"/>
      <c r="AE644" s="172">
        <f>SUM(AC644:AD644)</f>
        <v>825</v>
      </c>
      <c r="AF644" s="172"/>
      <c r="AG644" s="172">
        <f>SUM(AE644:AF644)</f>
        <v>825</v>
      </c>
      <c r="AH644" s="172"/>
      <c r="AI644" s="172">
        <f>SUM(AG644:AH644)</f>
        <v>825</v>
      </c>
      <c r="AJ644" s="172"/>
      <c r="AK644" s="172">
        <f>SUM(AI644:AJ644)</f>
        <v>825</v>
      </c>
      <c r="AL644" s="172">
        <v>825</v>
      </c>
      <c r="AM644" s="172"/>
      <c r="AN644" s="172">
        <f>SUM(AL644:AM644)</f>
        <v>825</v>
      </c>
      <c r="AO644" s="172"/>
      <c r="AP644" s="172">
        <f>SUM(AN644:AO644)</f>
        <v>825</v>
      </c>
      <c r="AQ644" s="172"/>
      <c r="AR644" s="172">
        <f>SUM(AP644:AQ644)</f>
        <v>825</v>
      </c>
      <c r="AS644" s="172"/>
      <c r="AT644" s="172">
        <f>SUM(AR644:AS644)</f>
        <v>825</v>
      </c>
      <c r="AU644" s="172"/>
      <c r="AV644" s="172">
        <f>SUM(AT644:AU644)</f>
        <v>825</v>
      </c>
      <c r="AW644" s="168"/>
    </row>
    <row r="645" spans="1:49" ht="31.5" hidden="1" outlineLevel="4" x14ac:dyDescent="0.2">
      <c r="A645" s="165" t="s">
        <v>362</v>
      </c>
      <c r="B645" s="165" t="s">
        <v>15</v>
      </c>
      <c r="C645" s="165" t="s">
        <v>374</v>
      </c>
      <c r="D645" s="165"/>
      <c r="E645" s="166" t="s">
        <v>375</v>
      </c>
      <c r="F645" s="167">
        <f t="shared" ref="F645:AV645" si="497">F646+F648+F650</f>
        <v>34357.1</v>
      </c>
      <c r="G645" s="167">
        <f t="shared" si="497"/>
        <v>-9002.3207199999997</v>
      </c>
      <c r="H645" s="167">
        <f t="shared" si="497"/>
        <v>25354.779279999999</v>
      </c>
      <c r="I645" s="167">
        <f t="shared" si="497"/>
        <v>-0.01</v>
      </c>
      <c r="J645" s="167">
        <f t="shared" si="497"/>
        <v>0</v>
      </c>
      <c r="K645" s="167">
        <f t="shared" si="497"/>
        <v>0</v>
      </c>
      <c r="L645" s="167">
        <f t="shared" si="497"/>
        <v>25354.76928</v>
      </c>
      <c r="M645" s="167">
        <f t="shared" si="497"/>
        <v>0</v>
      </c>
      <c r="N645" s="167">
        <f t="shared" si="497"/>
        <v>25354.76928</v>
      </c>
      <c r="O645" s="167">
        <f t="shared" si="497"/>
        <v>-0.01</v>
      </c>
      <c r="P645" s="167">
        <f t="shared" si="497"/>
        <v>0</v>
      </c>
      <c r="Q645" s="167">
        <f t="shared" si="497"/>
        <v>25354.759280000002</v>
      </c>
      <c r="R645" s="167">
        <f t="shared" si="497"/>
        <v>0</v>
      </c>
      <c r="S645" s="167">
        <f t="shared" si="497"/>
        <v>25354.759280000002</v>
      </c>
      <c r="T645" s="167">
        <f t="shared" si="497"/>
        <v>0</v>
      </c>
      <c r="U645" s="167">
        <f t="shared" si="497"/>
        <v>0</v>
      </c>
      <c r="V645" s="167">
        <f t="shared" si="497"/>
        <v>0</v>
      </c>
      <c r="W645" s="167">
        <f t="shared" si="497"/>
        <v>0</v>
      </c>
      <c r="X645" s="167">
        <f t="shared" si="497"/>
        <v>25354.759280000002</v>
      </c>
      <c r="Y645" s="167">
        <f t="shared" si="497"/>
        <v>570</v>
      </c>
      <c r="Z645" s="167">
        <f t="shared" si="497"/>
        <v>0</v>
      </c>
      <c r="AA645" s="167">
        <f t="shared" si="497"/>
        <v>570</v>
      </c>
      <c r="AB645" s="167">
        <f t="shared" si="497"/>
        <v>0</v>
      </c>
      <c r="AC645" s="167">
        <f t="shared" si="497"/>
        <v>570</v>
      </c>
      <c r="AD645" s="167">
        <f t="shared" si="497"/>
        <v>0</v>
      </c>
      <c r="AE645" s="167">
        <f t="shared" si="497"/>
        <v>570</v>
      </c>
      <c r="AF645" s="167">
        <f t="shared" si="497"/>
        <v>-0.01</v>
      </c>
      <c r="AG645" s="167">
        <f t="shared" si="497"/>
        <v>569.99</v>
      </c>
      <c r="AH645" s="167">
        <f t="shared" si="497"/>
        <v>-0.01</v>
      </c>
      <c r="AI645" s="167">
        <f t="shared" si="497"/>
        <v>569.98</v>
      </c>
      <c r="AJ645" s="167">
        <f t="shared" si="497"/>
        <v>0</v>
      </c>
      <c r="AK645" s="167">
        <f t="shared" si="497"/>
        <v>570</v>
      </c>
      <c r="AL645" s="167">
        <f t="shared" si="497"/>
        <v>570</v>
      </c>
      <c r="AM645" s="167">
        <f t="shared" si="497"/>
        <v>0</v>
      </c>
      <c r="AN645" s="167">
        <f t="shared" si="497"/>
        <v>570</v>
      </c>
      <c r="AO645" s="167">
        <f t="shared" si="497"/>
        <v>0</v>
      </c>
      <c r="AP645" s="167">
        <f t="shared" si="497"/>
        <v>570</v>
      </c>
      <c r="AQ645" s="167">
        <f t="shared" si="497"/>
        <v>-0.01</v>
      </c>
      <c r="AR645" s="167">
        <f t="shared" si="497"/>
        <v>569.99</v>
      </c>
      <c r="AS645" s="167">
        <f t="shared" si="497"/>
        <v>-0.01</v>
      </c>
      <c r="AT645" s="167">
        <f t="shared" si="497"/>
        <v>569.98</v>
      </c>
      <c r="AU645" s="167">
        <f t="shared" si="497"/>
        <v>0</v>
      </c>
      <c r="AV645" s="167">
        <f t="shared" si="497"/>
        <v>570</v>
      </c>
      <c r="AW645" s="168"/>
    </row>
    <row r="646" spans="1:49" ht="15.75" hidden="1" outlineLevel="5" x14ac:dyDescent="0.2">
      <c r="A646" s="165" t="s">
        <v>362</v>
      </c>
      <c r="B646" s="165" t="s">
        <v>15</v>
      </c>
      <c r="C646" s="165" t="s">
        <v>376</v>
      </c>
      <c r="D646" s="165"/>
      <c r="E646" s="166" t="s">
        <v>377</v>
      </c>
      <c r="F646" s="167">
        <f t="shared" ref="F646:AV646" si="498">F647</f>
        <v>570</v>
      </c>
      <c r="G646" s="167">
        <f t="shared" si="498"/>
        <v>0</v>
      </c>
      <c r="H646" s="167">
        <f t="shared" si="498"/>
        <v>570</v>
      </c>
      <c r="I646" s="167">
        <f t="shared" si="498"/>
        <v>0</v>
      </c>
      <c r="J646" s="167">
        <f t="shared" si="498"/>
        <v>0</v>
      </c>
      <c r="K646" s="167">
        <f t="shared" si="498"/>
        <v>0</v>
      </c>
      <c r="L646" s="167">
        <f t="shared" si="498"/>
        <v>570</v>
      </c>
      <c r="M646" s="167">
        <f t="shared" si="498"/>
        <v>0</v>
      </c>
      <c r="N646" s="167">
        <f t="shared" si="498"/>
        <v>570</v>
      </c>
      <c r="O646" s="167">
        <f t="shared" si="498"/>
        <v>0</v>
      </c>
      <c r="P646" s="167">
        <f t="shared" si="498"/>
        <v>0</v>
      </c>
      <c r="Q646" s="167">
        <f t="shared" si="498"/>
        <v>570</v>
      </c>
      <c r="R646" s="167">
        <f t="shared" si="498"/>
        <v>0</v>
      </c>
      <c r="S646" s="167">
        <f t="shared" si="498"/>
        <v>570</v>
      </c>
      <c r="T646" s="167">
        <f t="shared" si="498"/>
        <v>0</v>
      </c>
      <c r="U646" s="167">
        <f t="shared" si="498"/>
        <v>0</v>
      </c>
      <c r="V646" s="167">
        <f t="shared" si="498"/>
        <v>0</v>
      </c>
      <c r="W646" s="167">
        <f t="shared" si="498"/>
        <v>0</v>
      </c>
      <c r="X646" s="167">
        <f t="shared" si="498"/>
        <v>570</v>
      </c>
      <c r="Y646" s="167">
        <f t="shared" si="498"/>
        <v>570</v>
      </c>
      <c r="Z646" s="167">
        <f t="shared" si="498"/>
        <v>0</v>
      </c>
      <c r="AA646" s="167">
        <f t="shared" si="498"/>
        <v>570</v>
      </c>
      <c r="AB646" s="167">
        <f t="shared" si="498"/>
        <v>0</v>
      </c>
      <c r="AC646" s="167">
        <f t="shared" si="498"/>
        <v>570</v>
      </c>
      <c r="AD646" s="167">
        <f t="shared" si="498"/>
        <v>0</v>
      </c>
      <c r="AE646" s="167">
        <f t="shared" si="498"/>
        <v>570</v>
      </c>
      <c r="AF646" s="167">
        <f t="shared" si="498"/>
        <v>0</v>
      </c>
      <c r="AG646" s="167">
        <f t="shared" si="498"/>
        <v>570</v>
      </c>
      <c r="AH646" s="167">
        <f t="shared" si="498"/>
        <v>0</v>
      </c>
      <c r="AI646" s="167">
        <f t="shared" si="498"/>
        <v>570</v>
      </c>
      <c r="AJ646" s="167">
        <f t="shared" si="498"/>
        <v>0</v>
      </c>
      <c r="AK646" s="167">
        <f t="shared" si="498"/>
        <v>570</v>
      </c>
      <c r="AL646" s="167">
        <f t="shared" si="498"/>
        <v>570</v>
      </c>
      <c r="AM646" s="167">
        <f t="shared" si="498"/>
        <v>0</v>
      </c>
      <c r="AN646" s="167">
        <f t="shared" si="498"/>
        <v>570</v>
      </c>
      <c r="AO646" s="167">
        <f t="shared" si="498"/>
        <v>0</v>
      </c>
      <c r="AP646" s="167">
        <f t="shared" si="498"/>
        <v>570</v>
      </c>
      <c r="AQ646" s="167">
        <f t="shared" si="498"/>
        <v>0</v>
      </c>
      <c r="AR646" s="167">
        <f t="shared" si="498"/>
        <v>570</v>
      </c>
      <c r="AS646" s="167">
        <f t="shared" si="498"/>
        <v>0</v>
      </c>
      <c r="AT646" s="167">
        <f t="shared" si="498"/>
        <v>570</v>
      </c>
      <c r="AU646" s="167">
        <f t="shared" si="498"/>
        <v>0</v>
      </c>
      <c r="AV646" s="167">
        <f t="shared" si="498"/>
        <v>570</v>
      </c>
      <c r="AW646" s="168"/>
    </row>
    <row r="647" spans="1:49" ht="31.5" hidden="1" outlineLevel="7" x14ac:dyDescent="0.2">
      <c r="A647" s="170" t="s">
        <v>362</v>
      </c>
      <c r="B647" s="170" t="s">
        <v>15</v>
      </c>
      <c r="C647" s="170" t="s">
        <v>376</v>
      </c>
      <c r="D647" s="170" t="s">
        <v>11</v>
      </c>
      <c r="E647" s="171" t="s">
        <v>12</v>
      </c>
      <c r="F647" s="172">
        <v>570</v>
      </c>
      <c r="G647" s="172"/>
      <c r="H647" s="172">
        <f>SUM(F647:G647)</f>
        <v>570</v>
      </c>
      <c r="I647" s="172"/>
      <c r="J647" s="172"/>
      <c r="K647" s="172"/>
      <c r="L647" s="172">
        <f>SUM(H647:K647)</f>
        <v>570</v>
      </c>
      <c r="M647" s="172"/>
      <c r="N647" s="172">
        <f>SUM(L647:M647)</f>
        <v>570</v>
      </c>
      <c r="O647" s="172"/>
      <c r="P647" s="172"/>
      <c r="Q647" s="172">
        <f>SUM(N647:P647)</f>
        <v>570</v>
      </c>
      <c r="R647" s="172"/>
      <c r="S647" s="172">
        <f>SUM(Q647:R647)</f>
        <v>570</v>
      </c>
      <c r="T647" s="172"/>
      <c r="U647" s="172"/>
      <c r="V647" s="172"/>
      <c r="W647" s="172"/>
      <c r="X647" s="172">
        <f>SUM(S647:W647)</f>
        <v>570</v>
      </c>
      <c r="Y647" s="172">
        <v>570</v>
      </c>
      <c r="Z647" s="172"/>
      <c r="AA647" s="172">
        <f>SUM(Y647:Z647)</f>
        <v>570</v>
      </c>
      <c r="AB647" s="172"/>
      <c r="AC647" s="172">
        <f>SUM(AA647:AB647)</f>
        <v>570</v>
      </c>
      <c r="AD647" s="172"/>
      <c r="AE647" s="172">
        <f>SUM(AC647:AD647)</f>
        <v>570</v>
      </c>
      <c r="AF647" s="172"/>
      <c r="AG647" s="172">
        <f>SUM(AE647:AF647)</f>
        <v>570</v>
      </c>
      <c r="AH647" s="172"/>
      <c r="AI647" s="172">
        <f>SUM(AG647:AH647)</f>
        <v>570</v>
      </c>
      <c r="AJ647" s="172"/>
      <c r="AK647" s="172">
        <f>SUM(AI647:AJ647)</f>
        <v>570</v>
      </c>
      <c r="AL647" s="172">
        <v>570</v>
      </c>
      <c r="AM647" s="172"/>
      <c r="AN647" s="172">
        <f>SUM(AL647:AM647)</f>
        <v>570</v>
      </c>
      <c r="AO647" s="172"/>
      <c r="AP647" s="172">
        <f>SUM(AN647:AO647)</f>
        <v>570</v>
      </c>
      <c r="AQ647" s="172"/>
      <c r="AR647" s="172">
        <f>SUM(AP647:AQ647)</f>
        <v>570</v>
      </c>
      <c r="AS647" s="172"/>
      <c r="AT647" s="172">
        <f>SUM(AR647:AS647)</f>
        <v>570</v>
      </c>
      <c r="AU647" s="172"/>
      <c r="AV647" s="172">
        <f>SUM(AT647:AU647)</f>
        <v>570</v>
      </c>
      <c r="AW647" s="168"/>
    </row>
    <row r="648" spans="1:49" ht="31.5" hidden="1" outlineLevel="5" x14ac:dyDescent="0.2">
      <c r="A648" s="165" t="s">
        <v>362</v>
      </c>
      <c r="B648" s="165" t="s">
        <v>15</v>
      </c>
      <c r="C648" s="165" t="s">
        <v>378</v>
      </c>
      <c r="D648" s="165"/>
      <c r="E648" s="166" t="s">
        <v>550</v>
      </c>
      <c r="F648" s="167">
        <f t="shared" ref="F648:Z648" si="499">F649</f>
        <v>5068.1000000000004</v>
      </c>
      <c r="G648" s="167">
        <f t="shared" si="499"/>
        <v>-1350.3481099999999</v>
      </c>
      <c r="H648" s="167">
        <f t="shared" si="499"/>
        <v>3717.7518900000005</v>
      </c>
      <c r="I648" s="167">
        <f t="shared" si="499"/>
        <v>0</v>
      </c>
      <c r="J648" s="167">
        <f t="shared" si="499"/>
        <v>0</v>
      </c>
      <c r="K648" s="167">
        <f t="shared" si="499"/>
        <v>0</v>
      </c>
      <c r="L648" s="167">
        <f t="shared" si="499"/>
        <v>3717.7518900000005</v>
      </c>
      <c r="M648" s="167">
        <f t="shared" si="499"/>
        <v>0</v>
      </c>
      <c r="N648" s="167">
        <f t="shared" si="499"/>
        <v>3717.7518900000005</v>
      </c>
      <c r="O648" s="167">
        <f t="shared" si="499"/>
        <v>0</v>
      </c>
      <c r="P648" s="167">
        <f t="shared" si="499"/>
        <v>0</v>
      </c>
      <c r="Q648" s="167">
        <f t="shared" si="499"/>
        <v>3717.7518900000005</v>
      </c>
      <c r="R648" s="167">
        <f t="shared" si="499"/>
        <v>0</v>
      </c>
      <c r="S648" s="167">
        <f t="shared" si="499"/>
        <v>3717.7518900000005</v>
      </c>
      <c r="T648" s="167">
        <f t="shared" si="499"/>
        <v>0</v>
      </c>
      <c r="U648" s="167">
        <f t="shared" si="499"/>
        <v>0</v>
      </c>
      <c r="V648" s="167">
        <f t="shared" si="499"/>
        <v>0</v>
      </c>
      <c r="W648" s="167">
        <f t="shared" si="499"/>
        <v>0</v>
      </c>
      <c r="X648" s="167">
        <f t="shared" si="499"/>
        <v>3717.7518900000005</v>
      </c>
      <c r="Y648" s="167">
        <f t="shared" si="499"/>
        <v>0</v>
      </c>
      <c r="Z648" s="167">
        <f t="shared" si="499"/>
        <v>0</v>
      </c>
      <c r="AA648" s="167"/>
      <c r="AB648" s="167">
        <f t="shared" ref="AB648:AM648" si="500">AB649</f>
        <v>0</v>
      </c>
      <c r="AC648" s="167">
        <f t="shared" si="500"/>
        <v>0</v>
      </c>
      <c r="AD648" s="167">
        <f t="shared" si="500"/>
        <v>0</v>
      </c>
      <c r="AE648" s="167">
        <f t="shared" si="500"/>
        <v>0</v>
      </c>
      <c r="AF648" s="167">
        <f t="shared" si="500"/>
        <v>0</v>
      </c>
      <c r="AG648" s="167">
        <f t="shared" si="500"/>
        <v>0</v>
      </c>
      <c r="AH648" s="167">
        <f t="shared" si="500"/>
        <v>0</v>
      </c>
      <c r="AI648" s="167">
        <f t="shared" si="500"/>
        <v>0</v>
      </c>
      <c r="AJ648" s="167">
        <f t="shared" si="500"/>
        <v>0</v>
      </c>
      <c r="AK648" s="167">
        <f t="shared" si="500"/>
        <v>0</v>
      </c>
      <c r="AL648" s="167">
        <f t="shared" si="500"/>
        <v>0</v>
      </c>
      <c r="AM648" s="167">
        <f t="shared" si="500"/>
        <v>0</v>
      </c>
      <c r="AN648" s="167"/>
      <c r="AO648" s="167">
        <f t="shared" ref="AO648:AV648" si="501">AO649</f>
        <v>0</v>
      </c>
      <c r="AP648" s="167">
        <f t="shared" si="501"/>
        <v>0</v>
      </c>
      <c r="AQ648" s="167">
        <f t="shared" si="501"/>
        <v>0</v>
      </c>
      <c r="AR648" s="167">
        <f t="shared" si="501"/>
        <v>0</v>
      </c>
      <c r="AS648" s="167">
        <f t="shared" si="501"/>
        <v>0</v>
      </c>
      <c r="AT648" s="167">
        <f t="shared" si="501"/>
        <v>0</v>
      </c>
      <c r="AU648" s="167">
        <f t="shared" si="501"/>
        <v>0</v>
      </c>
      <c r="AV648" s="167">
        <f t="shared" si="501"/>
        <v>0</v>
      </c>
      <c r="AW648" s="168"/>
    </row>
    <row r="649" spans="1:49" ht="31.5" hidden="1" outlineLevel="7" x14ac:dyDescent="0.2">
      <c r="A649" s="170" t="s">
        <v>362</v>
      </c>
      <c r="B649" s="170" t="s">
        <v>15</v>
      </c>
      <c r="C649" s="170" t="s">
        <v>378</v>
      </c>
      <c r="D649" s="170" t="s">
        <v>11</v>
      </c>
      <c r="E649" s="171" t="s">
        <v>12</v>
      </c>
      <c r="F649" s="172">
        <v>5068.1000000000004</v>
      </c>
      <c r="G649" s="172">
        <v>-1350.3481099999999</v>
      </c>
      <c r="H649" s="182">
        <f>SUM(F649:G649)</f>
        <v>3717.7518900000005</v>
      </c>
      <c r="I649" s="172"/>
      <c r="J649" s="172"/>
      <c r="K649" s="172"/>
      <c r="L649" s="182">
        <f>SUM(H649:K649)</f>
        <v>3717.7518900000005</v>
      </c>
      <c r="M649" s="172"/>
      <c r="N649" s="182">
        <f>SUM(L649:M649)</f>
        <v>3717.7518900000005</v>
      </c>
      <c r="O649" s="172"/>
      <c r="P649" s="172"/>
      <c r="Q649" s="182">
        <f>SUM(N649:P649)</f>
        <v>3717.7518900000005</v>
      </c>
      <c r="R649" s="172"/>
      <c r="S649" s="182">
        <f>SUM(Q649:R649)</f>
        <v>3717.7518900000005</v>
      </c>
      <c r="T649" s="177"/>
      <c r="U649" s="177"/>
      <c r="V649" s="177"/>
      <c r="W649" s="177"/>
      <c r="X649" s="177">
        <f>SUM(S649:W649)</f>
        <v>3717.7518900000005</v>
      </c>
      <c r="Y649" s="172"/>
      <c r="Z649" s="172"/>
      <c r="AA649" s="172"/>
      <c r="AB649" s="172"/>
      <c r="AC649" s="182">
        <f>SUM(AA649:AB649)</f>
        <v>0</v>
      </c>
      <c r="AD649" s="172"/>
      <c r="AE649" s="182">
        <f>SUM(AC649:AD649)</f>
        <v>0</v>
      </c>
      <c r="AF649" s="172"/>
      <c r="AG649" s="177">
        <f>SUM(AE649:AF649)</f>
        <v>0</v>
      </c>
      <c r="AH649" s="177"/>
      <c r="AI649" s="177">
        <f>SUM(AG649:AH649)</f>
        <v>0</v>
      </c>
      <c r="AJ649" s="177"/>
      <c r="AK649" s="177">
        <f>SUM(AI649:AJ649)</f>
        <v>0</v>
      </c>
      <c r="AL649" s="177"/>
      <c r="AM649" s="177"/>
      <c r="AN649" s="177"/>
      <c r="AO649" s="177"/>
      <c r="AP649" s="177">
        <f>SUM(AN649:AO649)</f>
        <v>0</v>
      </c>
      <c r="AQ649" s="177"/>
      <c r="AR649" s="177">
        <f>SUM(AP649:AQ649)</f>
        <v>0</v>
      </c>
      <c r="AS649" s="177"/>
      <c r="AT649" s="177">
        <f>SUM(AR649:AS649)</f>
        <v>0</v>
      </c>
      <c r="AU649" s="177"/>
      <c r="AV649" s="177">
        <f>SUM(AT649:AU649)</f>
        <v>0</v>
      </c>
      <c r="AW649" s="168"/>
    </row>
    <row r="650" spans="1:49" ht="31.5" hidden="1" outlineLevel="5" x14ac:dyDescent="0.2">
      <c r="A650" s="165" t="s">
        <v>362</v>
      </c>
      <c r="B650" s="165" t="s">
        <v>15</v>
      </c>
      <c r="C650" s="165" t="s">
        <v>378</v>
      </c>
      <c r="D650" s="165"/>
      <c r="E650" s="166" t="s">
        <v>582</v>
      </c>
      <c r="F650" s="167">
        <f t="shared" ref="F650:Z650" si="502">F651</f>
        <v>28719</v>
      </c>
      <c r="G650" s="167">
        <f t="shared" si="502"/>
        <v>-7651.9726099999998</v>
      </c>
      <c r="H650" s="167">
        <f t="shared" si="502"/>
        <v>21067.027389999999</v>
      </c>
      <c r="I650" s="167">
        <f t="shared" si="502"/>
        <v>-0.01</v>
      </c>
      <c r="J650" s="167">
        <f t="shared" si="502"/>
        <v>0</v>
      </c>
      <c r="K650" s="167">
        <f t="shared" si="502"/>
        <v>0</v>
      </c>
      <c r="L650" s="167">
        <f t="shared" si="502"/>
        <v>21067.017390000001</v>
      </c>
      <c r="M650" s="167">
        <f t="shared" si="502"/>
        <v>0</v>
      </c>
      <c r="N650" s="167">
        <f t="shared" si="502"/>
        <v>21067.017390000001</v>
      </c>
      <c r="O650" s="167">
        <f t="shared" si="502"/>
        <v>-0.01</v>
      </c>
      <c r="P650" s="167">
        <f t="shared" si="502"/>
        <v>0</v>
      </c>
      <c r="Q650" s="167">
        <f t="shared" si="502"/>
        <v>21067.007390000002</v>
      </c>
      <c r="R650" s="167">
        <f t="shared" si="502"/>
        <v>0</v>
      </c>
      <c r="S650" s="167">
        <f t="shared" si="502"/>
        <v>21067.007390000002</v>
      </c>
      <c r="T650" s="202">
        <f t="shared" si="502"/>
        <v>0</v>
      </c>
      <c r="U650" s="202">
        <f t="shared" si="502"/>
        <v>0</v>
      </c>
      <c r="V650" s="202">
        <f t="shared" si="502"/>
        <v>0</v>
      </c>
      <c r="W650" s="202">
        <f t="shared" si="502"/>
        <v>0</v>
      </c>
      <c r="X650" s="202">
        <f t="shared" si="502"/>
        <v>21067.007390000002</v>
      </c>
      <c r="Y650" s="167">
        <f t="shared" si="502"/>
        <v>0</v>
      </c>
      <c r="Z650" s="167">
        <f t="shared" si="502"/>
        <v>0</v>
      </c>
      <c r="AA650" s="167"/>
      <c r="AB650" s="167">
        <f t="shared" ref="AB650:AM650" si="503">AB651</f>
        <v>0</v>
      </c>
      <c r="AC650" s="167">
        <f t="shared" si="503"/>
        <v>0</v>
      </c>
      <c r="AD650" s="167">
        <f t="shared" si="503"/>
        <v>0</v>
      </c>
      <c r="AE650" s="167">
        <f t="shared" si="503"/>
        <v>0</v>
      </c>
      <c r="AF650" s="167">
        <f t="shared" si="503"/>
        <v>-0.01</v>
      </c>
      <c r="AG650" s="202">
        <f t="shared" si="503"/>
        <v>-0.01</v>
      </c>
      <c r="AH650" s="202">
        <f t="shared" si="503"/>
        <v>-0.01</v>
      </c>
      <c r="AI650" s="167">
        <f t="shared" si="503"/>
        <v>-0.02</v>
      </c>
      <c r="AJ650" s="202">
        <f t="shared" si="503"/>
        <v>0</v>
      </c>
      <c r="AK650" s="202">
        <f t="shared" si="503"/>
        <v>0</v>
      </c>
      <c r="AL650" s="202">
        <f t="shared" si="503"/>
        <v>0</v>
      </c>
      <c r="AM650" s="202">
        <f t="shared" si="503"/>
        <v>0</v>
      </c>
      <c r="AN650" s="202"/>
      <c r="AO650" s="202">
        <f t="shared" ref="AO650:AV650" si="504">AO651</f>
        <v>0</v>
      </c>
      <c r="AP650" s="202">
        <f t="shared" si="504"/>
        <v>0</v>
      </c>
      <c r="AQ650" s="202">
        <f t="shared" si="504"/>
        <v>-0.01</v>
      </c>
      <c r="AR650" s="202">
        <f t="shared" si="504"/>
        <v>-0.01</v>
      </c>
      <c r="AS650" s="202">
        <f t="shared" si="504"/>
        <v>-0.01</v>
      </c>
      <c r="AT650" s="167">
        <f t="shared" si="504"/>
        <v>-0.02</v>
      </c>
      <c r="AU650" s="202">
        <f t="shared" si="504"/>
        <v>0</v>
      </c>
      <c r="AV650" s="202">
        <f t="shared" si="504"/>
        <v>0</v>
      </c>
      <c r="AW650" s="168"/>
    </row>
    <row r="651" spans="1:49" ht="31.5" hidden="1" outlineLevel="7" x14ac:dyDescent="0.2">
      <c r="A651" s="170" t="s">
        <v>362</v>
      </c>
      <c r="B651" s="170" t="s">
        <v>15</v>
      </c>
      <c r="C651" s="170" t="s">
        <v>378</v>
      </c>
      <c r="D651" s="170" t="s">
        <v>11</v>
      </c>
      <c r="E651" s="171" t="s">
        <v>12</v>
      </c>
      <c r="F651" s="172">
        <v>28719</v>
      </c>
      <c r="G651" s="172">
        <v>-7651.9726099999998</v>
      </c>
      <c r="H651" s="182">
        <f>SUM(F651:G651)</f>
        <v>21067.027389999999</v>
      </c>
      <c r="I651" s="172">
        <v>-0.01</v>
      </c>
      <c r="J651" s="172"/>
      <c r="K651" s="172"/>
      <c r="L651" s="182">
        <f>SUM(H651:K651)</f>
        <v>21067.017390000001</v>
      </c>
      <c r="M651" s="172"/>
      <c r="N651" s="182">
        <f>SUM(L651:M651)</f>
        <v>21067.017390000001</v>
      </c>
      <c r="O651" s="172">
        <v>-0.01</v>
      </c>
      <c r="P651" s="172"/>
      <c r="Q651" s="182">
        <f>SUM(N651:P651)</f>
        <v>21067.007390000002</v>
      </c>
      <c r="R651" s="172"/>
      <c r="S651" s="182">
        <f>SUM(Q651:R651)</f>
        <v>21067.007390000002</v>
      </c>
      <c r="T651" s="177"/>
      <c r="U651" s="177"/>
      <c r="V651" s="177"/>
      <c r="W651" s="177"/>
      <c r="X651" s="177">
        <f>SUM(S651:W651)</f>
        <v>21067.007390000002</v>
      </c>
      <c r="Y651" s="172"/>
      <c r="Z651" s="172"/>
      <c r="AA651" s="172"/>
      <c r="AB651" s="172"/>
      <c r="AC651" s="182">
        <f>SUM(AA651:AB651)</f>
        <v>0</v>
      </c>
      <c r="AD651" s="172"/>
      <c r="AE651" s="182">
        <f>SUM(AC651:AD651)</f>
        <v>0</v>
      </c>
      <c r="AF651" s="172">
        <v>-0.01</v>
      </c>
      <c r="AG651" s="177">
        <f>SUM(AE651:AF651)</f>
        <v>-0.01</v>
      </c>
      <c r="AH651" s="177">
        <v>-0.01</v>
      </c>
      <c r="AI651" s="172">
        <f>SUM(AG651:AH651)</f>
        <v>-0.02</v>
      </c>
      <c r="AJ651" s="177"/>
      <c r="AK651" s="177">
        <v>0</v>
      </c>
      <c r="AL651" s="177"/>
      <c r="AM651" s="177"/>
      <c r="AN651" s="177"/>
      <c r="AO651" s="177"/>
      <c r="AP651" s="177">
        <f>SUM(AN651:AO651)</f>
        <v>0</v>
      </c>
      <c r="AQ651" s="177">
        <v>-0.01</v>
      </c>
      <c r="AR651" s="177">
        <f>SUM(AP651:AQ651)</f>
        <v>-0.01</v>
      </c>
      <c r="AS651" s="177">
        <v>-0.01</v>
      </c>
      <c r="AT651" s="172">
        <f>SUM(AR651:AS651)</f>
        <v>-0.02</v>
      </c>
      <c r="AU651" s="177"/>
      <c r="AV651" s="177">
        <v>0</v>
      </c>
      <c r="AW651" s="168"/>
    </row>
    <row r="652" spans="1:49" ht="31.5" outlineLevel="3" x14ac:dyDescent="0.2">
      <c r="A652" s="165" t="s">
        <v>362</v>
      </c>
      <c r="B652" s="165" t="s">
        <v>15</v>
      </c>
      <c r="C652" s="165" t="s">
        <v>364</v>
      </c>
      <c r="D652" s="165"/>
      <c r="E652" s="166" t="s">
        <v>365</v>
      </c>
      <c r="F652" s="167">
        <f t="shared" ref="F652:U654" si="505">F653</f>
        <v>6210.2</v>
      </c>
      <c r="G652" s="167">
        <f t="shared" si="505"/>
        <v>0</v>
      </c>
      <c r="H652" s="167">
        <f t="shared" si="505"/>
        <v>6210.2</v>
      </c>
      <c r="I652" s="167">
        <f t="shared" si="505"/>
        <v>0</v>
      </c>
      <c r="J652" s="167">
        <f t="shared" si="505"/>
        <v>202.40391</v>
      </c>
      <c r="K652" s="167">
        <f t="shared" si="505"/>
        <v>0</v>
      </c>
      <c r="L652" s="167">
        <f t="shared" si="505"/>
        <v>6412.6039099999998</v>
      </c>
      <c r="M652" s="167">
        <f t="shared" si="505"/>
        <v>0</v>
      </c>
      <c r="N652" s="167">
        <f t="shared" si="505"/>
        <v>6412.6039099999998</v>
      </c>
      <c r="O652" s="167">
        <f t="shared" si="505"/>
        <v>0</v>
      </c>
      <c r="P652" s="167">
        <f t="shared" si="505"/>
        <v>0</v>
      </c>
      <c r="Q652" s="167">
        <f t="shared" si="505"/>
        <v>6412.6039099999998</v>
      </c>
      <c r="R652" s="167">
        <f t="shared" si="505"/>
        <v>0</v>
      </c>
      <c r="S652" s="167">
        <f t="shared" si="505"/>
        <v>6412.6039099999998</v>
      </c>
      <c r="T652" s="167">
        <f t="shared" si="505"/>
        <v>0</v>
      </c>
      <c r="U652" s="167">
        <f t="shared" si="505"/>
        <v>0</v>
      </c>
      <c r="V652" s="167">
        <f t="shared" ref="V652:AK654" si="506">V653</f>
        <v>0</v>
      </c>
      <c r="W652" s="167">
        <f t="shared" si="506"/>
        <v>3300</v>
      </c>
      <c r="X652" s="167">
        <f t="shared" si="506"/>
        <v>9712.6039099999998</v>
      </c>
      <c r="Y652" s="167">
        <f t="shared" si="506"/>
        <v>5600</v>
      </c>
      <c r="Z652" s="167">
        <f t="shared" si="506"/>
        <v>0</v>
      </c>
      <c r="AA652" s="167">
        <f t="shared" si="506"/>
        <v>5600</v>
      </c>
      <c r="AB652" s="167">
        <f t="shared" si="506"/>
        <v>0</v>
      </c>
      <c r="AC652" s="167">
        <f t="shared" si="506"/>
        <v>5600</v>
      </c>
      <c r="AD652" s="167">
        <f t="shared" si="506"/>
        <v>0</v>
      </c>
      <c r="AE652" s="167">
        <f t="shared" si="506"/>
        <v>5600</v>
      </c>
      <c r="AF652" s="167">
        <f t="shared" si="506"/>
        <v>0</v>
      </c>
      <c r="AG652" s="167">
        <f t="shared" si="506"/>
        <v>5600</v>
      </c>
      <c r="AH652" s="167">
        <f t="shared" si="506"/>
        <v>0</v>
      </c>
      <c r="AI652" s="167">
        <f t="shared" si="506"/>
        <v>5600</v>
      </c>
      <c r="AJ652" s="167">
        <f t="shared" si="506"/>
        <v>0</v>
      </c>
      <c r="AK652" s="167">
        <f t="shared" si="506"/>
        <v>5600</v>
      </c>
      <c r="AL652" s="167">
        <f t="shared" ref="AL652:AV654" si="507">AL653</f>
        <v>5600</v>
      </c>
      <c r="AM652" s="167">
        <f t="shared" si="507"/>
        <v>0</v>
      </c>
      <c r="AN652" s="167">
        <f t="shared" si="507"/>
        <v>5600</v>
      </c>
      <c r="AO652" s="167">
        <f t="shared" si="507"/>
        <v>0</v>
      </c>
      <c r="AP652" s="167">
        <f t="shared" si="507"/>
        <v>5600</v>
      </c>
      <c r="AQ652" s="167">
        <f t="shared" si="507"/>
        <v>0</v>
      </c>
      <c r="AR652" s="167">
        <f t="shared" si="507"/>
        <v>5600</v>
      </c>
      <c r="AS652" s="167">
        <f t="shared" si="507"/>
        <v>0</v>
      </c>
      <c r="AT652" s="167">
        <f t="shared" si="507"/>
        <v>5600</v>
      </c>
      <c r="AU652" s="167">
        <f t="shared" si="507"/>
        <v>0</v>
      </c>
      <c r="AV652" s="167">
        <f t="shared" si="507"/>
        <v>5600</v>
      </c>
      <c r="AW652" s="168"/>
    </row>
    <row r="653" spans="1:49" ht="31.5" outlineLevel="4" x14ac:dyDescent="0.2">
      <c r="A653" s="165" t="s">
        <v>362</v>
      </c>
      <c r="B653" s="165" t="s">
        <v>15</v>
      </c>
      <c r="C653" s="165" t="s">
        <v>366</v>
      </c>
      <c r="D653" s="165"/>
      <c r="E653" s="166" t="s">
        <v>57</v>
      </c>
      <c r="F653" s="167">
        <f t="shared" si="505"/>
        <v>6210.2</v>
      </c>
      <c r="G653" s="167">
        <f t="shared" si="505"/>
        <v>0</v>
      </c>
      <c r="H653" s="167">
        <f t="shared" si="505"/>
        <v>6210.2</v>
      </c>
      <c r="I653" s="167">
        <f t="shared" si="505"/>
        <v>0</v>
      </c>
      <c r="J653" s="167">
        <f t="shared" si="505"/>
        <v>202.40391</v>
      </c>
      <c r="K653" s="167">
        <f t="shared" si="505"/>
        <v>0</v>
      </c>
      <c r="L653" s="167">
        <f t="shared" si="505"/>
        <v>6412.6039099999998</v>
      </c>
      <c r="M653" s="167">
        <f t="shared" si="505"/>
        <v>0</v>
      </c>
      <c r="N653" s="167">
        <f t="shared" si="505"/>
        <v>6412.6039099999998</v>
      </c>
      <c r="O653" s="167">
        <f t="shared" si="505"/>
        <v>0</v>
      </c>
      <c r="P653" s="167">
        <f t="shared" si="505"/>
        <v>0</v>
      </c>
      <c r="Q653" s="167">
        <f t="shared" si="505"/>
        <v>6412.6039099999998</v>
      </c>
      <c r="R653" s="167">
        <f t="shared" si="505"/>
        <v>0</v>
      </c>
      <c r="S653" s="167">
        <f t="shared" si="505"/>
        <v>6412.6039099999998</v>
      </c>
      <c r="T653" s="167">
        <f t="shared" si="505"/>
        <v>0</v>
      </c>
      <c r="U653" s="167">
        <f t="shared" si="505"/>
        <v>0</v>
      </c>
      <c r="V653" s="167">
        <f t="shared" si="506"/>
        <v>0</v>
      </c>
      <c r="W653" s="167">
        <f t="shared" si="506"/>
        <v>3300</v>
      </c>
      <c r="X653" s="167">
        <f t="shared" si="506"/>
        <v>9712.6039099999998</v>
      </c>
      <c r="Y653" s="167">
        <f t="shared" si="506"/>
        <v>5600</v>
      </c>
      <c r="Z653" s="167">
        <f t="shared" si="506"/>
        <v>0</v>
      </c>
      <c r="AA653" s="167">
        <f t="shared" si="506"/>
        <v>5600</v>
      </c>
      <c r="AB653" s="167">
        <f t="shared" si="506"/>
        <v>0</v>
      </c>
      <c r="AC653" s="167">
        <f t="shared" si="506"/>
        <v>5600</v>
      </c>
      <c r="AD653" s="167">
        <f t="shared" si="506"/>
        <v>0</v>
      </c>
      <c r="AE653" s="167">
        <f t="shared" si="506"/>
        <v>5600</v>
      </c>
      <c r="AF653" s="167">
        <f t="shared" si="506"/>
        <v>0</v>
      </c>
      <c r="AG653" s="167">
        <f t="shared" si="506"/>
        <v>5600</v>
      </c>
      <c r="AH653" s="167">
        <f t="shared" si="506"/>
        <v>0</v>
      </c>
      <c r="AI653" s="167">
        <f t="shared" si="506"/>
        <v>5600</v>
      </c>
      <c r="AJ653" s="167">
        <f t="shared" si="506"/>
        <v>0</v>
      </c>
      <c r="AK653" s="167">
        <f t="shared" si="506"/>
        <v>5600</v>
      </c>
      <c r="AL653" s="167">
        <f t="shared" si="507"/>
        <v>5600</v>
      </c>
      <c r="AM653" s="167">
        <f t="shared" si="507"/>
        <v>0</v>
      </c>
      <c r="AN653" s="167">
        <f t="shared" si="507"/>
        <v>5600</v>
      </c>
      <c r="AO653" s="167">
        <f t="shared" si="507"/>
        <v>0</v>
      </c>
      <c r="AP653" s="167">
        <f t="shared" si="507"/>
        <v>5600</v>
      </c>
      <c r="AQ653" s="167">
        <f t="shared" si="507"/>
        <v>0</v>
      </c>
      <c r="AR653" s="167">
        <f t="shared" si="507"/>
        <v>5600</v>
      </c>
      <c r="AS653" s="167">
        <f t="shared" si="507"/>
        <v>0</v>
      </c>
      <c r="AT653" s="167">
        <f t="shared" si="507"/>
        <v>5600</v>
      </c>
      <c r="AU653" s="167">
        <f t="shared" si="507"/>
        <v>0</v>
      </c>
      <c r="AV653" s="167">
        <f t="shared" si="507"/>
        <v>5600</v>
      </c>
      <c r="AW653" s="168"/>
    </row>
    <row r="654" spans="1:49" ht="15.75" outlineLevel="5" x14ac:dyDescent="0.2">
      <c r="A654" s="165" t="s">
        <v>362</v>
      </c>
      <c r="B654" s="165" t="s">
        <v>15</v>
      </c>
      <c r="C654" s="165" t="s">
        <v>379</v>
      </c>
      <c r="D654" s="165"/>
      <c r="E654" s="166" t="s">
        <v>380</v>
      </c>
      <c r="F654" s="167">
        <f t="shared" si="505"/>
        <v>6210.2</v>
      </c>
      <c r="G654" s="167">
        <f t="shared" si="505"/>
        <v>0</v>
      </c>
      <c r="H654" s="167">
        <f t="shared" si="505"/>
        <v>6210.2</v>
      </c>
      <c r="I654" s="167">
        <f t="shared" si="505"/>
        <v>0</v>
      </c>
      <c r="J654" s="167">
        <f t="shared" si="505"/>
        <v>202.40391</v>
      </c>
      <c r="K654" s="167">
        <f t="shared" si="505"/>
        <v>0</v>
      </c>
      <c r="L654" s="167">
        <f t="shared" si="505"/>
        <v>6412.6039099999998</v>
      </c>
      <c r="M654" s="167">
        <f t="shared" si="505"/>
        <v>0</v>
      </c>
      <c r="N654" s="167">
        <f t="shared" si="505"/>
        <v>6412.6039099999998</v>
      </c>
      <c r="O654" s="167">
        <f t="shared" si="505"/>
        <v>0</v>
      </c>
      <c r="P654" s="167">
        <f t="shared" si="505"/>
        <v>0</v>
      </c>
      <c r="Q654" s="167">
        <f t="shared" si="505"/>
        <v>6412.6039099999998</v>
      </c>
      <c r="R654" s="167">
        <f t="shared" si="505"/>
        <v>0</v>
      </c>
      <c r="S654" s="167">
        <f t="shared" si="505"/>
        <v>6412.6039099999998</v>
      </c>
      <c r="T654" s="167">
        <f t="shared" si="505"/>
        <v>0</v>
      </c>
      <c r="U654" s="167">
        <f t="shared" si="505"/>
        <v>0</v>
      </c>
      <c r="V654" s="167">
        <f t="shared" si="506"/>
        <v>0</v>
      </c>
      <c r="W654" s="167">
        <f t="shared" si="506"/>
        <v>3300</v>
      </c>
      <c r="X654" s="167">
        <f t="shared" si="506"/>
        <v>9712.6039099999998</v>
      </c>
      <c r="Y654" s="167">
        <f t="shared" si="506"/>
        <v>5600</v>
      </c>
      <c r="Z654" s="167">
        <f t="shared" si="506"/>
        <v>0</v>
      </c>
      <c r="AA654" s="167">
        <f t="shared" si="506"/>
        <v>5600</v>
      </c>
      <c r="AB654" s="167">
        <f t="shared" si="506"/>
        <v>0</v>
      </c>
      <c r="AC654" s="167">
        <f t="shared" si="506"/>
        <v>5600</v>
      </c>
      <c r="AD654" s="167">
        <f t="shared" si="506"/>
        <v>0</v>
      </c>
      <c r="AE654" s="167">
        <f t="shared" si="506"/>
        <v>5600</v>
      </c>
      <c r="AF654" s="167">
        <f t="shared" si="506"/>
        <v>0</v>
      </c>
      <c r="AG654" s="167">
        <f t="shared" si="506"/>
        <v>5600</v>
      </c>
      <c r="AH654" s="167">
        <f t="shared" si="506"/>
        <v>0</v>
      </c>
      <c r="AI654" s="167">
        <f t="shared" si="506"/>
        <v>5600</v>
      </c>
      <c r="AJ654" s="167">
        <f t="shared" si="506"/>
        <v>0</v>
      </c>
      <c r="AK654" s="167">
        <f t="shared" si="506"/>
        <v>5600</v>
      </c>
      <c r="AL654" s="167">
        <f t="shared" si="507"/>
        <v>5600</v>
      </c>
      <c r="AM654" s="167">
        <f t="shared" si="507"/>
        <v>0</v>
      </c>
      <c r="AN654" s="167">
        <f t="shared" si="507"/>
        <v>5600</v>
      </c>
      <c r="AO654" s="167">
        <f t="shared" si="507"/>
        <v>0</v>
      </c>
      <c r="AP654" s="167">
        <f t="shared" si="507"/>
        <v>5600</v>
      </c>
      <c r="AQ654" s="167">
        <f t="shared" si="507"/>
        <v>0</v>
      </c>
      <c r="AR654" s="167">
        <f t="shared" si="507"/>
        <v>5600</v>
      </c>
      <c r="AS654" s="167">
        <f t="shared" si="507"/>
        <v>0</v>
      </c>
      <c r="AT654" s="167">
        <f t="shared" si="507"/>
        <v>5600</v>
      </c>
      <c r="AU654" s="167">
        <f t="shared" si="507"/>
        <v>0</v>
      </c>
      <c r="AV654" s="167">
        <f t="shared" si="507"/>
        <v>5600</v>
      </c>
      <c r="AW654" s="168"/>
    </row>
    <row r="655" spans="1:49" ht="31.5" outlineLevel="7" x14ac:dyDescent="0.2">
      <c r="A655" s="170" t="s">
        <v>362</v>
      </c>
      <c r="B655" s="170" t="s">
        <v>15</v>
      </c>
      <c r="C655" s="170" t="s">
        <v>379</v>
      </c>
      <c r="D655" s="170" t="s">
        <v>11</v>
      </c>
      <c r="E655" s="171" t="s">
        <v>12</v>
      </c>
      <c r="F655" s="172">
        <v>6210.2</v>
      </c>
      <c r="G655" s="172"/>
      <c r="H655" s="172">
        <f>SUM(F655:G655)</f>
        <v>6210.2</v>
      </c>
      <c r="I655" s="172"/>
      <c r="J655" s="172">
        <v>202.40391</v>
      </c>
      <c r="K655" s="172"/>
      <c r="L655" s="172">
        <f>SUM(H655:K655)</f>
        <v>6412.6039099999998</v>
      </c>
      <c r="M655" s="172"/>
      <c r="N655" s="172">
        <f>SUM(L655:M655)</f>
        <v>6412.6039099999998</v>
      </c>
      <c r="O655" s="172"/>
      <c r="P655" s="172"/>
      <c r="Q655" s="172">
        <f>SUM(N655:P655)</f>
        <v>6412.6039099999998</v>
      </c>
      <c r="R655" s="172"/>
      <c r="S655" s="172">
        <f>SUM(Q655:R655)</f>
        <v>6412.6039099999998</v>
      </c>
      <c r="T655" s="172"/>
      <c r="U655" s="172"/>
      <c r="V655" s="172"/>
      <c r="W655" s="172">
        <v>3300</v>
      </c>
      <c r="X655" s="172">
        <f>SUM(S655:W655)</f>
        <v>9712.6039099999998</v>
      </c>
      <c r="Y655" s="172">
        <v>5600</v>
      </c>
      <c r="Z655" s="172"/>
      <c r="AA655" s="172">
        <f>SUM(Y655:Z655)</f>
        <v>5600</v>
      </c>
      <c r="AB655" s="172"/>
      <c r="AC655" s="172">
        <f>SUM(AA655:AB655)</f>
        <v>5600</v>
      </c>
      <c r="AD655" s="172"/>
      <c r="AE655" s="172">
        <f>SUM(AC655:AD655)</f>
        <v>5600</v>
      </c>
      <c r="AF655" s="172"/>
      <c r="AG655" s="172">
        <f>SUM(AE655:AF655)</f>
        <v>5600</v>
      </c>
      <c r="AH655" s="172"/>
      <c r="AI655" s="172">
        <f>SUM(AG655:AH655)</f>
        <v>5600</v>
      </c>
      <c r="AJ655" s="172"/>
      <c r="AK655" s="172">
        <f>SUM(AI655:AJ655)</f>
        <v>5600</v>
      </c>
      <c r="AL655" s="172">
        <v>5600</v>
      </c>
      <c r="AM655" s="172"/>
      <c r="AN655" s="172">
        <f>SUM(AL655:AM655)</f>
        <v>5600</v>
      </c>
      <c r="AO655" s="172"/>
      <c r="AP655" s="172">
        <f>SUM(AN655:AO655)</f>
        <v>5600</v>
      </c>
      <c r="AQ655" s="172"/>
      <c r="AR655" s="172">
        <f>SUM(AP655:AQ655)</f>
        <v>5600</v>
      </c>
      <c r="AS655" s="172"/>
      <c r="AT655" s="172">
        <f>SUM(AR655:AS655)</f>
        <v>5600</v>
      </c>
      <c r="AU655" s="172"/>
      <c r="AV655" s="172">
        <f>SUM(AT655:AU655)</f>
        <v>5600</v>
      </c>
      <c r="AW655" s="168"/>
    </row>
    <row r="656" spans="1:49" ht="31.5" outlineLevel="7" x14ac:dyDescent="0.2">
      <c r="A656" s="165" t="s">
        <v>362</v>
      </c>
      <c r="B656" s="165" t="s">
        <v>15</v>
      </c>
      <c r="C656" s="165" t="s">
        <v>52</v>
      </c>
      <c r="D656" s="165"/>
      <c r="E656" s="166" t="s">
        <v>53</v>
      </c>
      <c r="F656" s="167">
        <f t="shared" ref="F656:U658" si="508">F657</f>
        <v>98.8</v>
      </c>
      <c r="G656" s="167">
        <f t="shared" si="508"/>
        <v>0</v>
      </c>
      <c r="H656" s="167">
        <f t="shared" si="508"/>
        <v>98.8</v>
      </c>
      <c r="I656" s="167">
        <f t="shared" si="508"/>
        <v>0</v>
      </c>
      <c r="J656" s="167">
        <f t="shared" si="508"/>
        <v>0</v>
      </c>
      <c r="K656" s="167">
        <f t="shared" si="508"/>
        <v>0</v>
      </c>
      <c r="L656" s="167">
        <f t="shared" si="508"/>
        <v>98.8</v>
      </c>
      <c r="M656" s="167">
        <f t="shared" si="508"/>
        <v>0</v>
      </c>
      <c r="N656" s="167">
        <f t="shared" si="508"/>
        <v>98.8</v>
      </c>
      <c r="O656" s="167">
        <f t="shared" si="508"/>
        <v>0</v>
      </c>
      <c r="P656" s="167">
        <f t="shared" si="508"/>
        <v>0</v>
      </c>
      <c r="Q656" s="167">
        <f t="shared" si="508"/>
        <v>98.8</v>
      </c>
      <c r="R656" s="167">
        <f t="shared" si="508"/>
        <v>0</v>
      </c>
      <c r="S656" s="167">
        <f t="shared" si="508"/>
        <v>98.8</v>
      </c>
      <c r="T656" s="167">
        <f t="shared" si="508"/>
        <v>0</v>
      </c>
      <c r="U656" s="167">
        <f t="shared" si="508"/>
        <v>0</v>
      </c>
      <c r="V656" s="167">
        <f t="shared" ref="V656:AK658" si="509">V657</f>
        <v>0</v>
      </c>
      <c r="W656" s="167">
        <f t="shared" si="509"/>
        <v>0</v>
      </c>
      <c r="X656" s="167">
        <f t="shared" si="509"/>
        <v>98.8</v>
      </c>
      <c r="Y656" s="167">
        <f t="shared" si="509"/>
        <v>98.8</v>
      </c>
      <c r="Z656" s="167">
        <f t="shared" si="509"/>
        <v>0</v>
      </c>
      <c r="AA656" s="167">
        <f t="shared" si="509"/>
        <v>98.8</v>
      </c>
      <c r="AB656" s="167">
        <f t="shared" si="509"/>
        <v>0</v>
      </c>
      <c r="AC656" s="167">
        <f t="shared" si="509"/>
        <v>98.8</v>
      </c>
      <c r="AD656" s="167">
        <f t="shared" si="509"/>
        <v>0</v>
      </c>
      <c r="AE656" s="167">
        <f t="shared" si="509"/>
        <v>98.8</v>
      </c>
      <c r="AF656" s="167">
        <f t="shared" si="509"/>
        <v>0</v>
      </c>
      <c r="AG656" s="167">
        <f t="shared" si="509"/>
        <v>98.8</v>
      </c>
      <c r="AH656" s="167">
        <f t="shared" si="509"/>
        <v>0</v>
      </c>
      <c r="AI656" s="167">
        <f t="shared" si="509"/>
        <v>98.8</v>
      </c>
      <c r="AJ656" s="167">
        <f t="shared" si="509"/>
        <v>0</v>
      </c>
      <c r="AK656" s="167">
        <f t="shared" si="509"/>
        <v>98.8</v>
      </c>
      <c r="AL656" s="167">
        <f t="shared" ref="AL656:AV658" si="510">AL657</f>
        <v>98.8</v>
      </c>
      <c r="AM656" s="167">
        <f t="shared" si="510"/>
        <v>0</v>
      </c>
      <c r="AN656" s="167">
        <f t="shared" si="510"/>
        <v>98.8</v>
      </c>
      <c r="AO656" s="167">
        <f t="shared" si="510"/>
        <v>0</v>
      </c>
      <c r="AP656" s="167">
        <f t="shared" si="510"/>
        <v>98.8</v>
      </c>
      <c r="AQ656" s="167">
        <f t="shared" si="510"/>
        <v>0</v>
      </c>
      <c r="AR656" s="167">
        <f t="shared" si="510"/>
        <v>98.8</v>
      </c>
      <c r="AS656" s="167">
        <f t="shared" si="510"/>
        <v>0</v>
      </c>
      <c r="AT656" s="167">
        <f t="shared" si="510"/>
        <v>98.8</v>
      </c>
      <c r="AU656" s="167">
        <f t="shared" si="510"/>
        <v>0</v>
      </c>
      <c r="AV656" s="167">
        <f t="shared" si="510"/>
        <v>98.8</v>
      </c>
      <c r="AW656" s="168"/>
    </row>
    <row r="657" spans="1:49" ht="31.5" outlineLevel="7" x14ac:dyDescent="0.2">
      <c r="A657" s="165" t="s">
        <v>362</v>
      </c>
      <c r="B657" s="165" t="s">
        <v>15</v>
      </c>
      <c r="C657" s="165" t="s">
        <v>98</v>
      </c>
      <c r="D657" s="165"/>
      <c r="E657" s="166" t="s">
        <v>99</v>
      </c>
      <c r="F657" s="167">
        <f t="shared" si="508"/>
        <v>98.8</v>
      </c>
      <c r="G657" s="167">
        <f t="shared" si="508"/>
        <v>0</v>
      </c>
      <c r="H657" s="167">
        <f t="shared" si="508"/>
        <v>98.8</v>
      </c>
      <c r="I657" s="167">
        <f t="shared" si="508"/>
        <v>0</v>
      </c>
      <c r="J657" s="167">
        <f t="shared" si="508"/>
        <v>0</v>
      </c>
      <c r="K657" s="167">
        <f t="shared" si="508"/>
        <v>0</v>
      </c>
      <c r="L657" s="167">
        <f t="shared" si="508"/>
        <v>98.8</v>
      </c>
      <c r="M657" s="167">
        <f t="shared" si="508"/>
        <v>0</v>
      </c>
      <c r="N657" s="167">
        <f t="shared" si="508"/>
        <v>98.8</v>
      </c>
      <c r="O657" s="167">
        <f t="shared" si="508"/>
        <v>0</v>
      </c>
      <c r="P657" s="167">
        <f t="shared" si="508"/>
        <v>0</v>
      </c>
      <c r="Q657" s="167">
        <f t="shared" si="508"/>
        <v>98.8</v>
      </c>
      <c r="R657" s="167">
        <f t="shared" si="508"/>
        <v>0</v>
      </c>
      <c r="S657" s="167">
        <f t="shared" si="508"/>
        <v>98.8</v>
      </c>
      <c r="T657" s="167">
        <f t="shared" si="508"/>
        <v>0</v>
      </c>
      <c r="U657" s="167">
        <f t="shared" si="508"/>
        <v>0</v>
      </c>
      <c r="V657" s="167">
        <f t="shared" si="509"/>
        <v>0</v>
      </c>
      <c r="W657" s="167">
        <f t="shared" si="509"/>
        <v>0</v>
      </c>
      <c r="X657" s="167">
        <f t="shared" si="509"/>
        <v>98.8</v>
      </c>
      <c r="Y657" s="167">
        <f t="shared" si="509"/>
        <v>98.8</v>
      </c>
      <c r="Z657" s="167">
        <f t="shared" si="509"/>
        <v>0</v>
      </c>
      <c r="AA657" s="167">
        <f t="shared" si="509"/>
        <v>98.8</v>
      </c>
      <c r="AB657" s="167">
        <f t="shared" si="509"/>
        <v>0</v>
      </c>
      <c r="AC657" s="167">
        <f t="shared" si="509"/>
        <v>98.8</v>
      </c>
      <c r="AD657" s="167">
        <f t="shared" si="509"/>
        <v>0</v>
      </c>
      <c r="AE657" s="167">
        <f t="shared" si="509"/>
        <v>98.8</v>
      </c>
      <c r="AF657" s="167">
        <f t="shared" si="509"/>
        <v>0</v>
      </c>
      <c r="AG657" s="167">
        <f t="shared" si="509"/>
        <v>98.8</v>
      </c>
      <c r="AH657" s="167">
        <f t="shared" si="509"/>
        <v>0</v>
      </c>
      <c r="AI657" s="167">
        <f t="shared" si="509"/>
        <v>98.8</v>
      </c>
      <c r="AJ657" s="167">
        <f t="shared" si="509"/>
        <v>0</v>
      </c>
      <c r="AK657" s="167">
        <f t="shared" si="509"/>
        <v>98.8</v>
      </c>
      <c r="AL657" s="167">
        <f t="shared" si="510"/>
        <v>98.8</v>
      </c>
      <c r="AM657" s="167">
        <f t="shared" si="510"/>
        <v>0</v>
      </c>
      <c r="AN657" s="167">
        <f t="shared" si="510"/>
        <v>98.8</v>
      </c>
      <c r="AO657" s="167">
        <f t="shared" si="510"/>
        <v>0</v>
      </c>
      <c r="AP657" s="167">
        <f t="shared" si="510"/>
        <v>98.8</v>
      </c>
      <c r="AQ657" s="167">
        <f t="shared" si="510"/>
        <v>0</v>
      </c>
      <c r="AR657" s="167">
        <f t="shared" si="510"/>
        <v>98.8</v>
      </c>
      <c r="AS657" s="167">
        <f t="shared" si="510"/>
        <v>0</v>
      </c>
      <c r="AT657" s="167">
        <f t="shared" si="510"/>
        <v>98.8</v>
      </c>
      <c r="AU657" s="167">
        <f t="shared" si="510"/>
        <v>0</v>
      </c>
      <c r="AV657" s="167">
        <f t="shared" si="510"/>
        <v>98.8</v>
      </c>
      <c r="AW657" s="168"/>
    </row>
    <row r="658" spans="1:49" ht="47.25" outlineLevel="7" x14ac:dyDescent="0.2">
      <c r="A658" s="165" t="s">
        <v>362</v>
      </c>
      <c r="B658" s="165" t="s">
        <v>15</v>
      </c>
      <c r="C658" s="165" t="s">
        <v>100</v>
      </c>
      <c r="D658" s="165"/>
      <c r="E658" s="166" t="s">
        <v>101</v>
      </c>
      <c r="F658" s="167">
        <f t="shared" si="508"/>
        <v>98.8</v>
      </c>
      <c r="G658" s="167">
        <f t="shared" si="508"/>
        <v>0</v>
      </c>
      <c r="H658" s="167">
        <f t="shared" si="508"/>
        <v>98.8</v>
      </c>
      <c r="I658" s="167">
        <f t="shared" si="508"/>
        <v>0</v>
      </c>
      <c r="J658" s="167">
        <f t="shared" si="508"/>
        <v>0</v>
      </c>
      <c r="K658" s="167">
        <f t="shared" si="508"/>
        <v>0</v>
      </c>
      <c r="L658" s="167">
        <f t="shared" si="508"/>
        <v>98.8</v>
      </c>
      <c r="M658" s="167">
        <f t="shared" si="508"/>
        <v>0</v>
      </c>
      <c r="N658" s="167">
        <f t="shared" si="508"/>
        <v>98.8</v>
      </c>
      <c r="O658" s="167">
        <f t="shared" si="508"/>
        <v>0</v>
      </c>
      <c r="P658" s="167">
        <f t="shared" si="508"/>
        <v>0</v>
      </c>
      <c r="Q658" s="167">
        <f t="shared" si="508"/>
        <v>98.8</v>
      </c>
      <c r="R658" s="167">
        <f t="shared" si="508"/>
        <v>0</v>
      </c>
      <c r="S658" s="167">
        <f t="shared" si="508"/>
        <v>98.8</v>
      </c>
      <c r="T658" s="167">
        <f t="shared" si="508"/>
        <v>0</v>
      </c>
      <c r="U658" s="167">
        <f t="shared" si="508"/>
        <v>0</v>
      </c>
      <c r="V658" s="167">
        <f t="shared" si="509"/>
        <v>0</v>
      </c>
      <c r="W658" s="167">
        <f t="shared" si="509"/>
        <v>0</v>
      </c>
      <c r="X658" s="167">
        <f t="shared" si="509"/>
        <v>98.8</v>
      </c>
      <c r="Y658" s="167">
        <f t="shared" si="509"/>
        <v>98.8</v>
      </c>
      <c r="Z658" s="167">
        <f t="shared" si="509"/>
        <v>0</v>
      </c>
      <c r="AA658" s="167">
        <f t="shared" si="509"/>
        <v>98.8</v>
      </c>
      <c r="AB658" s="167">
        <f t="shared" si="509"/>
        <v>0</v>
      </c>
      <c r="AC658" s="167">
        <f t="shared" si="509"/>
        <v>98.8</v>
      </c>
      <c r="AD658" s="167">
        <f t="shared" si="509"/>
        <v>0</v>
      </c>
      <c r="AE658" s="167">
        <f t="shared" si="509"/>
        <v>98.8</v>
      </c>
      <c r="AF658" s="167">
        <f t="shared" si="509"/>
        <v>0</v>
      </c>
      <c r="AG658" s="167">
        <f t="shared" si="509"/>
        <v>98.8</v>
      </c>
      <c r="AH658" s="167">
        <f t="shared" si="509"/>
        <v>0</v>
      </c>
      <c r="AI658" s="167">
        <f t="shared" si="509"/>
        <v>98.8</v>
      </c>
      <c r="AJ658" s="167">
        <f t="shared" si="509"/>
        <v>0</v>
      </c>
      <c r="AK658" s="167">
        <f t="shared" si="509"/>
        <v>98.8</v>
      </c>
      <c r="AL658" s="167">
        <f t="shared" si="510"/>
        <v>98.8</v>
      </c>
      <c r="AM658" s="167">
        <f t="shared" si="510"/>
        <v>0</v>
      </c>
      <c r="AN658" s="167">
        <f t="shared" si="510"/>
        <v>98.8</v>
      </c>
      <c r="AO658" s="167">
        <f t="shared" si="510"/>
        <v>0</v>
      </c>
      <c r="AP658" s="167">
        <f t="shared" si="510"/>
        <v>98.8</v>
      </c>
      <c r="AQ658" s="167">
        <f t="shared" si="510"/>
        <v>0</v>
      </c>
      <c r="AR658" s="167">
        <f t="shared" si="510"/>
        <v>98.8</v>
      </c>
      <c r="AS658" s="167">
        <f t="shared" si="510"/>
        <v>0</v>
      </c>
      <c r="AT658" s="167">
        <f t="shared" si="510"/>
        <v>98.8</v>
      </c>
      <c r="AU658" s="167">
        <f t="shared" si="510"/>
        <v>0</v>
      </c>
      <c r="AV658" s="167">
        <f t="shared" si="510"/>
        <v>98.8</v>
      </c>
      <c r="AW658" s="168"/>
    </row>
    <row r="659" spans="1:49" ht="15.75" outlineLevel="7" x14ac:dyDescent="0.2">
      <c r="A659" s="165" t="s">
        <v>362</v>
      </c>
      <c r="B659" s="165" t="s">
        <v>15</v>
      </c>
      <c r="C659" s="165" t="s">
        <v>102</v>
      </c>
      <c r="D659" s="165"/>
      <c r="E659" s="166" t="s">
        <v>103</v>
      </c>
      <c r="F659" s="167">
        <f t="shared" ref="F659:U659" si="511">F661</f>
        <v>98.8</v>
      </c>
      <c r="G659" s="167">
        <f t="shared" si="511"/>
        <v>0</v>
      </c>
      <c r="H659" s="167">
        <f t="shared" si="511"/>
        <v>98.8</v>
      </c>
      <c r="I659" s="167">
        <f t="shared" si="511"/>
        <v>0</v>
      </c>
      <c r="J659" s="167">
        <f t="shared" si="511"/>
        <v>0</v>
      </c>
      <c r="K659" s="167">
        <f t="shared" si="511"/>
        <v>0</v>
      </c>
      <c r="L659" s="167">
        <f t="shared" si="511"/>
        <v>98.8</v>
      </c>
      <c r="M659" s="167">
        <f t="shared" si="511"/>
        <v>0</v>
      </c>
      <c r="N659" s="167">
        <f t="shared" si="511"/>
        <v>98.8</v>
      </c>
      <c r="O659" s="167">
        <f t="shared" si="511"/>
        <v>0</v>
      </c>
      <c r="P659" s="167">
        <f t="shared" si="511"/>
        <v>0</v>
      </c>
      <c r="Q659" s="167">
        <f t="shared" si="511"/>
        <v>98.8</v>
      </c>
      <c r="R659" s="167">
        <f t="shared" si="511"/>
        <v>0</v>
      </c>
      <c r="S659" s="167">
        <f t="shared" si="511"/>
        <v>98.8</v>
      </c>
      <c r="T659" s="167">
        <f>T661+T660</f>
        <v>0</v>
      </c>
      <c r="U659" s="167">
        <f t="shared" si="511"/>
        <v>0</v>
      </c>
      <c r="V659" s="167">
        <f>V661+V660</f>
        <v>0</v>
      </c>
      <c r="W659" s="167">
        <f>W661</f>
        <v>0</v>
      </c>
      <c r="X659" s="167">
        <f>X661+X660</f>
        <v>98.8</v>
      </c>
      <c r="Y659" s="167">
        <f t="shared" ref="Y659:AV659" si="512">Y661</f>
        <v>98.8</v>
      </c>
      <c r="Z659" s="167">
        <f t="shared" si="512"/>
        <v>0</v>
      </c>
      <c r="AA659" s="167">
        <f t="shared" si="512"/>
        <v>98.8</v>
      </c>
      <c r="AB659" s="167">
        <f t="shared" si="512"/>
        <v>0</v>
      </c>
      <c r="AC659" s="167">
        <f t="shared" si="512"/>
        <v>98.8</v>
      </c>
      <c r="AD659" s="167">
        <f t="shared" si="512"/>
        <v>0</v>
      </c>
      <c r="AE659" s="167">
        <f t="shared" si="512"/>
        <v>98.8</v>
      </c>
      <c r="AF659" s="167">
        <f t="shared" si="512"/>
        <v>0</v>
      </c>
      <c r="AG659" s="167">
        <f t="shared" si="512"/>
        <v>98.8</v>
      </c>
      <c r="AH659" s="167">
        <f t="shared" si="512"/>
        <v>0</v>
      </c>
      <c r="AI659" s="167">
        <f t="shared" si="512"/>
        <v>98.8</v>
      </c>
      <c r="AJ659" s="167">
        <f t="shared" si="512"/>
        <v>0</v>
      </c>
      <c r="AK659" s="167">
        <f t="shared" si="512"/>
        <v>98.8</v>
      </c>
      <c r="AL659" s="167">
        <f t="shared" si="512"/>
        <v>98.8</v>
      </c>
      <c r="AM659" s="167">
        <f t="shared" si="512"/>
        <v>0</v>
      </c>
      <c r="AN659" s="167">
        <f t="shared" si="512"/>
        <v>98.8</v>
      </c>
      <c r="AO659" s="167">
        <f t="shared" si="512"/>
        <v>0</v>
      </c>
      <c r="AP659" s="167">
        <f t="shared" si="512"/>
        <v>98.8</v>
      </c>
      <c r="AQ659" s="167">
        <f t="shared" si="512"/>
        <v>0</v>
      </c>
      <c r="AR659" s="167">
        <f t="shared" si="512"/>
        <v>98.8</v>
      </c>
      <c r="AS659" s="167">
        <f t="shared" si="512"/>
        <v>0</v>
      </c>
      <c r="AT659" s="167">
        <f t="shared" si="512"/>
        <v>98.8</v>
      </c>
      <c r="AU659" s="167">
        <f t="shared" si="512"/>
        <v>0</v>
      </c>
      <c r="AV659" s="167">
        <f t="shared" si="512"/>
        <v>98.8</v>
      </c>
      <c r="AW659" s="168"/>
    </row>
    <row r="660" spans="1:49" ht="47.25" outlineLevel="7" x14ac:dyDescent="0.2">
      <c r="A660" s="170" t="s">
        <v>362</v>
      </c>
      <c r="B660" s="170" t="s">
        <v>15</v>
      </c>
      <c r="C660" s="170" t="s">
        <v>102</v>
      </c>
      <c r="D660" s="170" t="s">
        <v>8</v>
      </c>
      <c r="E660" s="171" t="s">
        <v>9</v>
      </c>
      <c r="F660" s="167"/>
      <c r="G660" s="167"/>
      <c r="H660" s="167"/>
      <c r="I660" s="167"/>
      <c r="J660" s="167"/>
      <c r="K660" s="167"/>
      <c r="L660" s="167"/>
      <c r="M660" s="167"/>
      <c r="N660" s="167"/>
      <c r="O660" s="167"/>
      <c r="P660" s="167"/>
      <c r="Q660" s="167"/>
      <c r="R660" s="167"/>
      <c r="S660" s="167"/>
      <c r="T660" s="172"/>
      <c r="U660" s="167"/>
      <c r="V660" s="172">
        <v>2.4</v>
      </c>
      <c r="W660" s="167"/>
      <c r="X660" s="172">
        <f>SUM(S660:W660)</f>
        <v>2.4</v>
      </c>
      <c r="Y660" s="167"/>
      <c r="Z660" s="167"/>
      <c r="AA660" s="167"/>
      <c r="AB660" s="167"/>
      <c r="AC660" s="167"/>
      <c r="AD660" s="167"/>
      <c r="AE660" s="167"/>
      <c r="AF660" s="167"/>
      <c r="AG660" s="167"/>
      <c r="AH660" s="167"/>
      <c r="AI660" s="167"/>
      <c r="AJ660" s="167"/>
      <c r="AK660" s="167"/>
      <c r="AL660" s="167"/>
      <c r="AM660" s="167"/>
      <c r="AN660" s="167"/>
      <c r="AO660" s="167"/>
      <c r="AP660" s="167"/>
      <c r="AQ660" s="167"/>
      <c r="AR660" s="167"/>
      <c r="AS660" s="167"/>
      <c r="AT660" s="167"/>
      <c r="AU660" s="167"/>
      <c r="AV660" s="167"/>
      <c r="AW660" s="168"/>
    </row>
    <row r="661" spans="1:49" ht="31.5" outlineLevel="7" x14ac:dyDescent="0.2">
      <c r="A661" s="170" t="s">
        <v>362</v>
      </c>
      <c r="B661" s="170" t="s">
        <v>15</v>
      </c>
      <c r="C661" s="170" t="s">
        <v>102</v>
      </c>
      <c r="D661" s="170" t="s">
        <v>11</v>
      </c>
      <c r="E661" s="171" t="s">
        <v>12</v>
      </c>
      <c r="F661" s="172">
        <v>98.8</v>
      </c>
      <c r="G661" s="172"/>
      <c r="H661" s="172">
        <f>SUM(F661:G661)</f>
        <v>98.8</v>
      </c>
      <c r="I661" s="172"/>
      <c r="J661" s="172"/>
      <c r="K661" s="172"/>
      <c r="L661" s="172">
        <f>SUM(H661:K661)</f>
        <v>98.8</v>
      </c>
      <c r="M661" s="172"/>
      <c r="N661" s="172">
        <f>SUM(L661:M661)</f>
        <v>98.8</v>
      </c>
      <c r="O661" s="172"/>
      <c r="P661" s="172"/>
      <c r="Q661" s="172">
        <f>SUM(N661:P661)</f>
        <v>98.8</v>
      </c>
      <c r="R661" s="172"/>
      <c r="S661" s="172">
        <f>SUM(Q661:R661)</f>
        <v>98.8</v>
      </c>
      <c r="T661" s="172"/>
      <c r="U661" s="172"/>
      <c r="V661" s="172">
        <v>-2.4</v>
      </c>
      <c r="W661" s="172"/>
      <c r="X661" s="172">
        <f>SUM(S661:W661)</f>
        <v>96.399999999999991</v>
      </c>
      <c r="Y661" s="172">
        <v>98.8</v>
      </c>
      <c r="Z661" s="172"/>
      <c r="AA661" s="172">
        <f>SUM(Y661:Z661)</f>
        <v>98.8</v>
      </c>
      <c r="AB661" s="172"/>
      <c r="AC661" s="172">
        <f>SUM(AA661:AB661)</f>
        <v>98.8</v>
      </c>
      <c r="AD661" s="172"/>
      <c r="AE661" s="172">
        <f>SUM(AC661:AD661)</f>
        <v>98.8</v>
      </c>
      <c r="AF661" s="172"/>
      <c r="AG661" s="172">
        <f>SUM(AE661:AF661)</f>
        <v>98.8</v>
      </c>
      <c r="AH661" s="172"/>
      <c r="AI661" s="172">
        <f>SUM(AG661:AH661)</f>
        <v>98.8</v>
      </c>
      <c r="AJ661" s="172"/>
      <c r="AK661" s="172">
        <f>SUM(AI661:AJ661)</f>
        <v>98.8</v>
      </c>
      <c r="AL661" s="172">
        <v>98.8</v>
      </c>
      <c r="AM661" s="172"/>
      <c r="AN661" s="172">
        <f>SUM(AL661:AM661)</f>
        <v>98.8</v>
      </c>
      <c r="AO661" s="172"/>
      <c r="AP661" s="172">
        <f>SUM(AN661:AO661)</f>
        <v>98.8</v>
      </c>
      <c r="AQ661" s="172"/>
      <c r="AR661" s="172">
        <f>SUM(AP661:AQ661)</f>
        <v>98.8</v>
      </c>
      <c r="AS661" s="172"/>
      <c r="AT661" s="172">
        <f>SUM(AR661:AS661)</f>
        <v>98.8</v>
      </c>
      <c r="AU661" s="172"/>
      <c r="AV661" s="172">
        <f>SUM(AT661:AU661)</f>
        <v>98.8</v>
      </c>
      <c r="AW661" s="168"/>
    </row>
    <row r="662" spans="1:49" ht="15.75" hidden="1" outlineLevel="7" x14ac:dyDescent="0.2">
      <c r="A662" s="165" t="s">
        <v>362</v>
      </c>
      <c r="B662" s="165" t="s">
        <v>553</v>
      </c>
      <c r="C662" s="170"/>
      <c r="D662" s="170"/>
      <c r="E662" s="8" t="s">
        <v>537</v>
      </c>
      <c r="F662" s="167">
        <f t="shared" ref="F662:Z667" si="513">F663</f>
        <v>32</v>
      </c>
      <c r="G662" s="167">
        <f t="shared" si="513"/>
        <v>0</v>
      </c>
      <c r="H662" s="167">
        <f t="shared" si="513"/>
        <v>32</v>
      </c>
      <c r="I662" s="167">
        <f t="shared" si="513"/>
        <v>0</v>
      </c>
      <c r="J662" s="167">
        <f t="shared" si="513"/>
        <v>0</v>
      </c>
      <c r="K662" s="167">
        <f t="shared" si="513"/>
        <v>0</v>
      </c>
      <c r="L662" s="167">
        <f t="shared" si="513"/>
        <v>32</v>
      </c>
      <c r="M662" s="167">
        <f t="shared" si="513"/>
        <v>0</v>
      </c>
      <c r="N662" s="167">
        <f t="shared" si="513"/>
        <v>32</v>
      </c>
      <c r="O662" s="167">
        <f t="shared" si="513"/>
        <v>0</v>
      </c>
      <c r="P662" s="167">
        <f t="shared" si="513"/>
        <v>0</v>
      </c>
      <c r="Q662" s="167">
        <f t="shared" si="513"/>
        <v>32</v>
      </c>
      <c r="R662" s="167">
        <f t="shared" si="513"/>
        <v>0</v>
      </c>
      <c r="S662" s="167">
        <f t="shared" si="513"/>
        <v>32</v>
      </c>
      <c r="T662" s="167">
        <f t="shared" si="513"/>
        <v>0</v>
      </c>
      <c r="U662" s="167">
        <f t="shared" si="513"/>
        <v>0</v>
      </c>
      <c r="V662" s="167">
        <f t="shared" si="513"/>
        <v>0</v>
      </c>
      <c r="W662" s="167">
        <f t="shared" si="513"/>
        <v>0</v>
      </c>
      <c r="X662" s="167">
        <f t="shared" si="513"/>
        <v>32</v>
      </c>
      <c r="Y662" s="167">
        <f t="shared" si="513"/>
        <v>0</v>
      </c>
      <c r="Z662" s="167">
        <f t="shared" si="513"/>
        <v>0</v>
      </c>
      <c r="AA662" s="167"/>
      <c r="AB662" s="167">
        <f t="shared" ref="AB662:AM667" si="514">AB663</f>
        <v>0</v>
      </c>
      <c r="AC662" s="167">
        <f t="shared" si="514"/>
        <v>0</v>
      </c>
      <c r="AD662" s="167">
        <f t="shared" si="514"/>
        <v>0</v>
      </c>
      <c r="AE662" s="167">
        <f t="shared" si="514"/>
        <v>0</v>
      </c>
      <c r="AF662" s="167">
        <f t="shared" si="514"/>
        <v>0</v>
      </c>
      <c r="AG662" s="167">
        <f t="shared" si="514"/>
        <v>0</v>
      </c>
      <c r="AH662" s="167">
        <f t="shared" si="514"/>
        <v>0</v>
      </c>
      <c r="AI662" s="167">
        <f t="shared" si="514"/>
        <v>0</v>
      </c>
      <c r="AJ662" s="167">
        <f t="shared" si="514"/>
        <v>0</v>
      </c>
      <c r="AK662" s="167">
        <f t="shared" si="514"/>
        <v>0</v>
      </c>
      <c r="AL662" s="167">
        <f t="shared" si="514"/>
        <v>0</v>
      </c>
      <c r="AM662" s="167">
        <f t="shared" si="514"/>
        <v>0</v>
      </c>
      <c r="AN662" s="167"/>
      <c r="AO662" s="167">
        <f t="shared" ref="AO662:AV667" si="515">AO663</f>
        <v>0</v>
      </c>
      <c r="AP662" s="167">
        <f t="shared" si="515"/>
        <v>0</v>
      </c>
      <c r="AQ662" s="167">
        <f t="shared" si="515"/>
        <v>0</v>
      </c>
      <c r="AR662" s="167">
        <f t="shared" si="515"/>
        <v>0</v>
      </c>
      <c r="AS662" s="167">
        <f t="shared" si="515"/>
        <v>0</v>
      </c>
      <c r="AT662" s="167">
        <f t="shared" si="515"/>
        <v>0</v>
      </c>
      <c r="AU662" s="167">
        <f t="shared" si="515"/>
        <v>0</v>
      </c>
      <c r="AV662" s="167">
        <f t="shared" si="515"/>
        <v>0</v>
      </c>
      <c r="AW662" s="168"/>
    </row>
    <row r="663" spans="1:49" ht="31.5" hidden="1" outlineLevel="7" x14ac:dyDescent="0.2">
      <c r="A663" s="165" t="s">
        <v>362</v>
      </c>
      <c r="B663" s="165" t="s">
        <v>21</v>
      </c>
      <c r="C663" s="165"/>
      <c r="D663" s="165"/>
      <c r="E663" s="166" t="s">
        <v>22</v>
      </c>
      <c r="F663" s="167">
        <f t="shared" si="513"/>
        <v>32</v>
      </c>
      <c r="G663" s="167">
        <f t="shared" si="513"/>
        <v>0</v>
      </c>
      <c r="H663" s="167">
        <f t="shared" si="513"/>
        <v>32</v>
      </c>
      <c r="I663" s="167">
        <f t="shared" si="513"/>
        <v>0</v>
      </c>
      <c r="J663" s="167">
        <f t="shared" si="513"/>
        <v>0</v>
      </c>
      <c r="K663" s="167">
        <f t="shared" si="513"/>
        <v>0</v>
      </c>
      <c r="L663" s="167">
        <f t="shared" si="513"/>
        <v>32</v>
      </c>
      <c r="M663" s="167">
        <f t="shared" si="513"/>
        <v>0</v>
      </c>
      <c r="N663" s="167">
        <f t="shared" si="513"/>
        <v>32</v>
      </c>
      <c r="O663" s="167">
        <f t="shared" si="513"/>
        <v>0</v>
      </c>
      <c r="P663" s="167">
        <f t="shared" si="513"/>
        <v>0</v>
      </c>
      <c r="Q663" s="167">
        <f t="shared" si="513"/>
        <v>32</v>
      </c>
      <c r="R663" s="167">
        <f t="shared" si="513"/>
        <v>0</v>
      </c>
      <c r="S663" s="167">
        <f t="shared" si="513"/>
        <v>32</v>
      </c>
      <c r="T663" s="167">
        <f t="shared" si="513"/>
        <v>0</v>
      </c>
      <c r="U663" s="167">
        <f t="shared" si="513"/>
        <v>0</v>
      </c>
      <c r="V663" s="167">
        <f t="shared" si="513"/>
        <v>0</v>
      </c>
      <c r="W663" s="167">
        <f t="shared" si="513"/>
        <v>0</v>
      </c>
      <c r="X663" s="167">
        <f t="shared" si="513"/>
        <v>32</v>
      </c>
      <c r="Y663" s="167">
        <f t="shared" si="513"/>
        <v>0</v>
      </c>
      <c r="Z663" s="167">
        <f t="shared" si="513"/>
        <v>0</v>
      </c>
      <c r="AA663" s="167"/>
      <c r="AB663" s="167">
        <f t="shared" si="514"/>
        <v>0</v>
      </c>
      <c r="AC663" s="167">
        <f t="shared" si="514"/>
        <v>0</v>
      </c>
      <c r="AD663" s="167">
        <f t="shared" si="514"/>
        <v>0</v>
      </c>
      <c r="AE663" s="167">
        <f t="shared" si="514"/>
        <v>0</v>
      </c>
      <c r="AF663" s="167">
        <f t="shared" si="514"/>
        <v>0</v>
      </c>
      <c r="AG663" s="167">
        <f t="shared" si="514"/>
        <v>0</v>
      </c>
      <c r="AH663" s="167">
        <f t="shared" si="514"/>
        <v>0</v>
      </c>
      <c r="AI663" s="167">
        <f t="shared" si="514"/>
        <v>0</v>
      </c>
      <c r="AJ663" s="167">
        <f t="shared" si="514"/>
        <v>0</v>
      </c>
      <c r="AK663" s="167">
        <f t="shared" si="514"/>
        <v>0</v>
      </c>
      <c r="AL663" s="167">
        <f t="shared" si="514"/>
        <v>0</v>
      </c>
      <c r="AM663" s="167">
        <f t="shared" si="514"/>
        <v>0</v>
      </c>
      <c r="AN663" s="167"/>
      <c r="AO663" s="167">
        <f t="shared" si="515"/>
        <v>0</v>
      </c>
      <c r="AP663" s="167">
        <f t="shared" si="515"/>
        <v>0</v>
      </c>
      <c r="AQ663" s="167">
        <f t="shared" si="515"/>
        <v>0</v>
      </c>
      <c r="AR663" s="167">
        <f t="shared" si="515"/>
        <v>0</v>
      </c>
      <c r="AS663" s="167">
        <f t="shared" si="515"/>
        <v>0</v>
      </c>
      <c r="AT663" s="167">
        <f t="shared" si="515"/>
        <v>0</v>
      </c>
      <c r="AU663" s="167">
        <f t="shared" si="515"/>
        <v>0</v>
      </c>
      <c r="AV663" s="167">
        <f t="shared" si="515"/>
        <v>0</v>
      </c>
      <c r="AW663" s="168"/>
    </row>
    <row r="664" spans="1:49" ht="31.5" hidden="1" outlineLevel="7" x14ac:dyDescent="0.2">
      <c r="A664" s="165" t="s">
        <v>362</v>
      </c>
      <c r="B664" s="165" t="s">
        <v>21</v>
      </c>
      <c r="C664" s="165" t="s">
        <v>52</v>
      </c>
      <c r="D664" s="165"/>
      <c r="E664" s="166" t="s">
        <v>53</v>
      </c>
      <c r="F664" s="167">
        <f t="shared" si="513"/>
        <v>32</v>
      </c>
      <c r="G664" s="167">
        <f t="shared" si="513"/>
        <v>0</v>
      </c>
      <c r="H664" s="167">
        <f t="shared" si="513"/>
        <v>32</v>
      </c>
      <c r="I664" s="167">
        <f t="shared" si="513"/>
        <v>0</v>
      </c>
      <c r="J664" s="167">
        <f t="shared" si="513"/>
        <v>0</v>
      </c>
      <c r="K664" s="167">
        <f t="shared" si="513"/>
        <v>0</v>
      </c>
      <c r="L664" s="167">
        <f t="shared" si="513"/>
        <v>32</v>
      </c>
      <c r="M664" s="167">
        <f t="shared" si="513"/>
        <v>0</v>
      </c>
      <c r="N664" s="167">
        <f t="shared" si="513"/>
        <v>32</v>
      </c>
      <c r="O664" s="167">
        <f t="shared" si="513"/>
        <v>0</v>
      </c>
      <c r="P664" s="167">
        <f t="shared" si="513"/>
        <v>0</v>
      </c>
      <c r="Q664" s="167">
        <f t="shared" si="513"/>
        <v>32</v>
      </c>
      <c r="R664" s="167">
        <f t="shared" si="513"/>
        <v>0</v>
      </c>
      <c r="S664" s="167">
        <f t="shared" si="513"/>
        <v>32</v>
      </c>
      <c r="T664" s="167">
        <f t="shared" si="513"/>
        <v>0</v>
      </c>
      <c r="U664" s="167">
        <f t="shared" si="513"/>
        <v>0</v>
      </c>
      <c r="V664" s="167">
        <f t="shared" si="513"/>
        <v>0</v>
      </c>
      <c r="W664" s="167">
        <f t="shared" si="513"/>
        <v>0</v>
      </c>
      <c r="X664" s="167">
        <f t="shared" si="513"/>
        <v>32</v>
      </c>
      <c r="Y664" s="167">
        <f t="shared" si="513"/>
        <v>0</v>
      </c>
      <c r="Z664" s="167">
        <f t="shared" si="513"/>
        <v>0</v>
      </c>
      <c r="AA664" s="167"/>
      <c r="AB664" s="167">
        <f t="shared" si="514"/>
        <v>0</v>
      </c>
      <c r="AC664" s="167">
        <f t="shared" si="514"/>
        <v>0</v>
      </c>
      <c r="AD664" s="167">
        <f t="shared" si="514"/>
        <v>0</v>
      </c>
      <c r="AE664" s="167">
        <f t="shared" si="514"/>
        <v>0</v>
      </c>
      <c r="AF664" s="167">
        <f t="shared" si="514"/>
        <v>0</v>
      </c>
      <c r="AG664" s="167">
        <f t="shared" si="514"/>
        <v>0</v>
      </c>
      <c r="AH664" s="167">
        <f t="shared" si="514"/>
        <v>0</v>
      </c>
      <c r="AI664" s="167">
        <f t="shared" si="514"/>
        <v>0</v>
      </c>
      <c r="AJ664" s="167">
        <f t="shared" si="514"/>
        <v>0</v>
      </c>
      <c r="AK664" s="167">
        <f t="shared" si="514"/>
        <v>0</v>
      </c>
      <c r="AL664" s="167">
        <f t="shared" si="514"/>
        <v>0</v>
      </c>
      <c r="AM664" s="167">
        <f t="shared" si="514"/>
        <v>0</v>
      </c>
      <c r="AN664" s="167"/>
      <c r="AO664" s="167">
        <f t="shared" si="515"/>
        <v>0</v>
      </c>
      <c r="AP664" s="167">
        <f t="shared" si="515"/>
        <v>0</v>
      </c>
      <c r="AQ664" s="167">
        <f t="shared" si="515"/>
        <v>0</v>
      </c>
      <c r="AR664" s="167">
        <f t="shared" si="515"/>
        <v>0</v>
      </c>
      <c r="AS664" s="167">
        <f t="shared" si="515"/>
        <v>0</v>
      </c>
      <c r="AT664" s="167">
        <f t="shared" si="515"/>
        <v>0</v>
      </c>
      <c r="AU664" s="167">
        <f t="shared" si="515"/>
        <v>0</v>
      </c>
      <c r="AV664" s="167">
        <f t="shared" si="515"/>
        <v>0</v>
      </c>
      <c r="AW664" s="168"/>
    </row>
    <row r="665" spans="1:49" ht="31.5" hidden="1" outlineLevel="7" x14ac:dyDescent="0.2">
      <c r="A665" s="165" t="s">
        <v>362</v>
      </c>
      <c r="B665" s="165" t="s">
        <v>21</v>
      </c>
      <c r="C665" s="165" t="s">
        <v>98</v>
      </c>
      <c r="D665" s="165"/>
      <c r="E665" s="166" t="s">
        <v>99</v>
      </c>
      <c r="F665" s="167">
        <f t="shared" si="513"/>
        <v>32</v>
      </c>
      <c r="G665" s="167">
        <f t="shared" si="513"/>
        <v>0</v>
      </c>
      <c r="H665" s="167">
        <f t="shared" si="513"/>
        <v>32</v>
      </c>
      <c r="I665" s="167">
        <f t="shared" si="513"/>
        <v>0</v>
      </c>
      <c r="J665" s="167">
        <f t="shared" si="513"/>
        <v>0</v>
      </c>
      <c r="K665" s="167">
        <f t="shared" si="513"/>
        <v>0</v>
      </c>
      <c r="L665" s="167">
        <f t="shared" si="513"/>
        <v>32</v>
      </c>
      <c r="M665" s="167">
        <f t="shared" si="513"/>
        <v>0</v>
      </c>
      <c r="N665" s="167">
        <f t="shared" si="513"/>
        <v>32</v>
      </c>
      <c r="O665" s="167">
        <f t="shared" si="513"/>
        <v>0</v>
      </c>
      <c r="P665" s="167">
        <f t="shared" si="513"/>
        <v>0</v>
      </c>
      <c r="Q665" s="167">
        <f t="shared" si="513"/>
        <v>32</v>
      </c>
      <c r="R665" s="167">
        <f t="shared" si="513"/>
        <v>0</v>
      </c>
      <c r="S665" s="167">
        <f t="shared" si="513"/>
        <v>32</v>
      </c>
      <c r="T665" s="167">
        <f t="shared" si="513"/>
        <v>0</v>
      </c>
      <c r="U665" s="167">
        <f t="shared" si="513"/>
        <v>0</v>
      </c>
      <c r="V665" s="167">
        <f t="shared" si="513"/>
        <v>0</v>
      </c>
      <c r="W665" s="167">
        <f t="shared" si="513"/>
        <v>0</v>
      </c>
      <c r="X665" s="167">
        <f t="shared" si="513"/>
        <v>32</v>
      </c>
      <c r="Y665" s="167">
        <f t="shared" si="513"/>
        <v>0</v>
      </c>
      <c r="Z665" s="167">
        <f t="shared" si="513"/>
        <v>0</v>
      </c>
      <c r="AA665" s="167"/>
      <c r="AB665" s="167">
        <f t="shared" si="514"/>
        <v>0</v>
      </c>
      <c r="AC665" s="167">
        <f t="shared" si="514"/>
        <v>0</v>
      </c>
      <c r="AD665" s="167">
        <f t="shared" si="514"/>
        <v>0</v>
      </c>
      <c r="AE665" s="167">
        <f t="shared" si="514"/>
        <v>0</v>
      </c>
      <c r="AF665" s="167">
        <f t="shared" si="514"/>
        <v>0</v>
      </c>
      <c r="AG665" s="167">
        <f t="shared" si="514"/>
        <v>0</v>
      </c>
      <c r="AH665" s="167">
        <f t="shared" si="514"/>
        <v>0</v>
      </c>
      <c r="AI665" s="167">
        <f t="shared" si="514"/>
        <v>0</v>
      </c>
      <c r="AJ665" s="167">
        <f t="shared" si="514"/>
        <v>0</v>
      </c>
      <c r="AK665" s="167">
        <f t="shared" si="514"/>
        <v>0</v>
      </c>
      <c r="AL665" s="167">
        <f t="shared" si="514"/>
        <v>0</v>
      </c>
      <c r="AM665" s="167">
        <f t="shared" si="514"/>
        <v>0</v>
      </c>
      <c r="AN665" s="167"/>
      <c r="AO665" s="167">
        <f t="shared" si="515"/>
        <v>0</v>
      </c>
      <c r="AP665" s="167">
        <f t="shared" si="515"/>
        <v>0</v>
      </c>
      <c r="AQ665" s="167">
        <f t="shared" si="515"/>
        <v>0</v>
      </c>
      <c r="AR665" s="167">
        <f t="shared" si="515"/>
        <v>0</v>
      </c>
      <c r="AS665" s="167">
        <f t="shared" si="515"/>
        <v>0</v>
      </c>
      <c r="AT665" s="167">
        <f t="shared" si="515"/>
        <v>0</v>
      </c>
      <c r="AU665" s="167">
        <f t="shared" si="515"/>
        <v>0</v>
      </c>
      <c r="AV665" s="167">
        <f t="shared" si="515"/>
        <v>0</v>
      </c>
      <c r="AW665" s="168"/>
    </row>
    <row r="666" spans="1:49" ht="47.25" hidden="1" outlineLevel="7" x14ac:dyDescent="0.2">
      <c r="A666" s="165" t="s">
        <v>362</v>
      </c>
      <c r="B666" s="165" t="s">
        <v>21</v>
      </c>
      <c r="C666" s="165" t="s">
        <v>100</v>
      </c>
      <c r="D666" s="165"/>
      <c r="E666" s="166" t="s">
        <v>101</v>
      </c>
      <c r="F666" s="167">
        <f t="shared" si="513"/>
        <v>32</v>
      </c>
      <c r="G666" s="167">
        <f t="shared" si="513"/>
        <v>0</v>
      </c>
      <c r="H666" s="167">
        <f t="shared" si="513"/>
        <v>32</v>
      </c>
      <c r="I666" s="167">
        <f t="shared" si="513"/>
        <v>0</v>
      </c>
      <c r="J666" s="167">
        <f t="shared" si="513"/>
        <v>0</v>
      </c>
      <c r="K666" s="167">
        <f t="shared" si="513"/>
        <v>0</v>
      </c>
      <c r="L666" s="167">
        <f t="shared" si="513"/>
        <v>32</v>
      </c>
      <c r="M666" s="167">
        <f t="shared" si="513"/>
        <v>0</v>
      </c>
      <c r="N666" s="167">
        <f t="shared" si="513"/>
        <v>32</v>
      </c>
      <c r="O666" s="167">
        <f t="shared" si="513"/>
        <v>0</v>
      </c>
      <c r="P666" s="167">
        <f t="shared" si="513"/>
        <v>0</v>
      </c>
      <c r="Q666" s="167">
        <f t="shared" si="513"/>
        <v>32</v>
      </c>
      <c r="R666" s="167">
        <f t="shared" si="513"/>
        <v>0</v>
      </c>
      <c r="S666" s="167">
        <f t="shared" si="513"/>
        <v>32</v>
      </c>
      <c r="T666" s="167">
        <f t="shared" si="513"/>
        <v>0</v>
      </c>
      <c r="U666" s="167">
        <f t="shared" si="513"/>
        <v>0</v>
      </c>
      <c r="V666" s="167">
        <f t="shared" si="513"/>
        <v>0</v>
      </c>
      <c r="W666" s="167">
        <f t="shared" si="513"/>
        <v>0</v>
      </c>
      <c r="X666" s="167">
        <f t="shared" si="513"/>
        <v>32</v>
      </c>
      <c r="Y666" s="167">
        <f t="shared" si="513"/>
        <v>0</v>
      </c>
      <c r="Z666" s="167">
        <f t="shared" si="513"/>
        <v>0</v>
      </c>
      <c r="AA666" s="167"/>
      <c r="AB666" s="167">
        <f t="shared" si="514"/>
        <v>0</v>
      </c>
      <c r="AC666" s="167">
        <f t="shared" si="514"/>
        <v>0</v>
      </c>
      <c r="AD666" s="167">
        <f t="shared" si="514"/>
        <v>0</v>
      </c>
      <c r="AE666" s="167">
        <f t="shared" si="514"/>
        <v>0</v>
      </c>
      <c r="AF666" s="167">
        <f t="shared" si="514"/>
        <v>0</v>
      </c>
      <c r="AG666" s="167">
        <f t="shared" si="514"/>
        <v>0</v>
      </c>
      <c r="AH666" s="167">
        <f t="shared" si="514"/>
        <v>0</v>
      </c>
      <c r="AI666" s="167">
        <f t="shared" si="514"/>
        <v>0</v>
      </c>
      <c r="AJ666" s="167">
        <f t="shared" si="514"/>
        <v>0</v>
      </c>
      <c r="AK666" s="167">
        <f t="shared" si="514"/>
        <v>0</v>
      </c>
      <c r="AL666" s="167">
        <f t="shared" si="514"/>
        <v>0</v>
      </c>
      <c r="AM666" s="167">
        <f t="shared" si="514"/>
        <v>0</v>
      </c>
      <c r="AN666" s="167"/>
      <c r="AO666" s="167">
        <f t="shared" si="515"/>
        <v>0</v>
      </c>
      <c r="AP666" s="167">
        <f t="shared" si="515"/>
        <v>0</v>
      </c>
      <c r="AQ666" s="167">
        <f t="shared" si="515"/>
        <v>0</v>
      </c>
      <c r="AR666" s="167">
        <f t="shared" si="515"/>
        <v>0</v>
      </c>
      <c r="AS666" s="167">
        <f t="shared" si="515"/>
        <v>0</v>
      </c>
      <c r="AT666" s="167">
        <f t="shared" si="515"/>
        <v>0</v>
      </c>
      <c r="AU666" s="167">
        <f t="shared" si="515"/>
        <v>0</v>
      </c>
      <c r="AV666" s="167">
        <f t="shared" si="515"/>
        <v>0</v>
      </c>
      <c r="AW666" s="168"/>
    </row>
    <row r="667" spans="1:49" ht="15.75" hidden="1" outlineLevel="7" x14ac:dyDescent="0.2">
      <c r="A667" s="165" t="s">
        <v>362</v>
      </c>
      <c r="B667" s="165" t="s">
        <v>21</v>
      </c>
      <c r="C667" s="165" t="s">
        <v>102</v>
      </c>
      <c r="D667" s="165"/>
      <c r="E667" s="166" t="s">
        <v>103</v>
      </c>
      <c r="F667" s="167">
        <f t="shared" si="513"/>
        <v>32</v>
      </c>
      <c r="G667" s="167">
        <f t="shared" si="513"/>
        <v>0</v>
      </c>
      <c r="H667" s="167">
        <f t="shared" si="513"/>
        <v>32</v>
      </c>
      <c r="I667" s="167">
        <f t="shared" si="513"/>
        <v>0</v>
      </c>
      <c r="J667" s="167">
        <f t="shared" si="513"/>
        <v>0</v>
      </c>
      <c r="K667" s="167">
        <f t="shared" si="513"/>
        <v>0</v>
      </c>
      <c r="L667" s="167">
        <f t="shared" si="513"/>
        <v>32</v>
      </c>
      <c r="M667" s="167">
        <f t="shared" si="513"/>
        <v>0</v>
      </c>
      <c r="N667" s="167">
        <f t="shared" si="513"/>
        <v>32</v>
      </c>
      <c r="O667" s="167">
        <f t="shared" si="513"/>
        <v>0</v>
      </c>
      <c r="P667" s="167">
        <f t="shared" si="513"/>
        <v>0</v>
      </c>
      <c r="Q667" s="167">
        <f t="shared" si="513"/>
        <v>32</v>
      </c>
      <c r="R667" s="167">
        <f t="shared" si="513"/>
        <v>0</v>
      </c>
      <c r="S667" s="167">
        <f t="shared" si="513"/>
        <v>32</v>
      </c>
      <c r="T667" s="167">
        <f t="shared" si="513"/>
        <v>0</v>
      </c>
      <c r="U667" s="167">
        <f t="shared" si="513"/>
        <v>0</v>
      </c>
      <c r="V667" s="167">
        <f t="shared" si="513"/>
        <v>0</v>
      </c>
      <c r="W667" s="167">
        <f t="shared" si="513"/>
        <v>0</v>
      </c>
      <c r="X667" s="167">
        <f t="shared" si="513"/>
        <v>32</v>
      </c>
      <c r="Y667" s="167">
        <f t="shared" si="513"/>
        <v>0</v>
      </c>
      <c r="Z667" s="167">
        <f t="shared" si="513"/>
        <v>0</v>
      </c>
      <c r="AA667" s="167"/>
      <c r="AB667" s="167">
        <f t="shared" si="514"/>
        <v>0</v>
      </c>
      <c r="AC667" s="167">
        <f t="shared" si="514"/>
        <v>0</v>
      </c>
      <c r="AD667" s="167">
        <f t="shared" si="514"/>
        <v>0</v>
      </c>
      <c r="AE667" s="167">
        <f t="shared" si="514"/>
        <v>0</v>
      </c>
      <c r="AF667" s="167">
        <f t="shared" si="514"/>
        <v>0</v>
      </c>
      <c r="AG667" s="167">
        <f t="shared" si="514"/>
        <v>0</v>
      </c>
      <c r="AH667" s="167">
        <f t="shared" si="514"/>
        <v>0</v>
      </c>
      <c r="AI667" s="167">
        <f t="shared" si="514"/>
        <v>0</v>
      </c>
      <c r="AJ667" s="167">
        <f t="shared" si="514"/>
        <v>0</v>
      </c>
      <c r="AK667" s="167">
        <f t="shared" si="514"/>
        <v>0</v>
      </c>
      <c r="AL667" s="167">
        <f t="shared" si="514"/>
        <v>0</v>
      </c>
      <c r="AM667" s="167">
        <f t="shared" si="514"/>
        <v>0</v>
      </c>
      <c r="AN667" s="167"/>
      <c r="AO667" s="167">
        <f t="shared" si="515"/>
        <v>0</v>
      </c>
      <c r="AP667" s="167">
        <f t="shared" si="515"/>
        <v>0</v>
      </c>
      <c r="AQ667" s="167">
        <f t="shared" si="515"/>
        <v>0</v>
      </c>
      <c r="AR667" s="167">
        <f t="shared" si="515"/>
        <v>0</v>
      </c>
      <c r="AS667" s="167">
        <f t="shared" si="515"/>
        <v>0</v>
      </c>
      <c r="AT667" s="167">
        <f t="shared" si="515"/>
        <v>0</v>
      </c>
      <c r="AU667" s="167">
        <f t="shared" si="515"/>
        <v>0</v>
      </c>
      <c r="AV667" s="167">
        <f t="shared" si="515"/>
        <v>0</v>
      </c>
      <c r="AW667" s="168"/>
    </row>
    <row r="668" spans="1:49" ht="31.5" hidden="1" outlineLevel="7" x14ac:dyDescent="0.2">
      <c r="A668" s="170" t="s">
        <v>362</v>
      </c>
      <c r="B668" s="170" t="s">
        <v>21</v>
      </c>
      <c r="C668" s="170" t="s">
        <v>102</v>
      </c>
      <c r="D668" s="170" t="s">
        <v>11</v>
      </c>
      <c r="E668" s="171" t="s">
        <v>12</v>
      </c>
      <c r="F668" s="172">
        <v>32</v>
      </c>
      <c r="G668" s="172"/>
      <c r="H668" s="172">
        <f>SUM(F668:G668)</f>
        <v>32</v>
      </c>
      <c r="I668" s="172"/>
      <c r="J668" s="172"/>
      <c r="K668" s="172"/>
      <c r="L668" s="172">
        <f>SUM(H668:K668)</f>
        <v>32</v>
      </c>
      <c r="M668" s="172"/>
      <c r="N668" s="172">
        <f>SUM(L668:M668)</f>
        <v>32</v>
      </c>
      <c r="O668" s="172"/>
      <c r="P668" s="172"/>
      <c r="Q668" s="172">
        <f>SUM(N668:P668)</f>
        <v>32</v>
      </c>
      <c r="R668" s="172"/>
      <c r="S668" s="172">
        <f>SUM(Q668:R668)</f>
        <v>32</v>
      </c>
      <c r="T668" s="172"/>
      <c r="U668" s="172"/>
      <c r="V668" s="172"/>
      <c r="W668" s="172"/>
      <c r="X668" s="172">
        <f>SUM(S668:W668)</f>
        <v>32</v>
      </c>
      <c r="Y668" s="172"/>
      <c r="Z668" s="172"/>
      <c r="AA668" s="172"/>
      <c r="AB668" s="172"/>
      <c r="AC668" s="172">
        <f>SUM(AA668:AB668)</f>
        <v>0</v>
      </c>
      <c r="AD668" s="172"/>
      <c r="AE668" s="172">
        <f>SUM(AC668:AD668)</f>
        <v>0</v>
      </c>
      <c r="AF668" s="172"/>
      <c r="AG668" s="172">
        <f>SUM(AE668:AF668)</f>
        <v>0</v>
      </c>
      <c r="AH668" s="172"/>
      <c r="AI668" s="172">
        <f>SUM(AG668:AH668)</f>
        <v>0</v>
      </c>
      <c r="AJ668" s="172"/>
      <c r="AK668" s="172">
        <f>SUM(AI668:AJ668)</f>
        <v>0</v>
      </c>
      <c r="AL668" s="172"/>
      <c r="AM668" s="172"/>
      <c r="AN668" s="172"/>
      <c r="AO668" s="172"/>
      <c r="AP668" s="172">
        <f>SUM(AN668:AO668)</f>
        <v>0</v>
      </c>
      <c r="AQ668" s="172"/>
      <c r="AR668" s="172">
        <f>SUM(AP668:AQ668)</f>
        <v>0</v>
      </c>
      <c r="AS668" s="172"/>
      <c r="AT668" s="172">
        <f>SUM(AR668:AS668)</f>
        <v>0</v>
      </c>
      <c r="AU668" s="172"/>
      <c r="AV668" s="172">
        <f>SUM(AT668:AU668)</f>
        <v>0</v>
      </c>
      <c r="AW668" s="168"/>
    </row>
    <row r="669" spans="1:49" ht="15.75" hidden="1" outlineLevel="7" x14ac:dyDescent="0.2">
      <c r="A669" s="165" t="s">
        <v>362</v>
      </c>
      <c r="B669" s="165" t="s">
        <v>563</v>
      </c>
      <c r="C669" s="170"/>
      <c r="D669" s="170"/>
      <c r="E669" s="8" t="s">
        <v>547</v>
      </c>
      <c r="F669" s="167">
        <f t="shared" ref="F669:U674" si="516">F670</f>
        <v>1000</v>
      </c>
      <c r="G669" s="167">
        <f t="shared" si="516"/>
        <v>0</v>
      </c>
      <c r="H669" s="167">
        <f t="shared" si="516"/>
        <v>1000</v>
      </c>
      <c r="I669" s="167">
        <f t="shared" si="516"/>
        <v>0</v>
      </c>
      <c r="J669" s="167">
        <f t="shared" si="516"/>
        <v>0</v>
      </c>
      <c r="K669" s="167">
        <f t="shared" si="516"/>
        <v>0</v>
      </c>
      <c r="L669" s="167">
        <f t="shared" si="516"/>
        <v>1000</v>
      </c>
      <c r="M669" s="167">
        <f t="shared" si="516"/>
        <v>0</v>
      </c>
      <c r="N669" s="167">
        <f t="shared" si="516"/>
        <v>1000</v>
      </c>
      <c r="O669" s="167">
        <f t="shared" si="516"/>
        <v>0</v>
      </c>
      <c r="P669" s="167">
        <f t="shared" si="516"/>
        <v>0</v>
      </c>
      <c r="Q669" s="167">
        <f t="shared" si="516"/>
        <v>1000</v>
      </c>
      <c r="R669" s="167">
        <f t="shared" si="516"/>
        <v>0</v>
      </c>
      <c r="S669" s="167">
        <f t="shared" si="516"/>
        <v>1000</v>
      </c>
      <c r="T669" s="167">
        <f t="shared" si="516"/>
        <v>0</v>
      </c>
      <c r="U669" s="167">
        <f t="shared" si="516"/>
        <v>0</v>
      </c>
      <c r="V669" s="167">
        <f t="shared" ref="V669:AK674" si="517">V670</f>
        <v>0</v>
      </c>
      <c r="W669" s="167">
        <f t="shared" si="517"/>
        <v>0</v>
      </c>
      <c r="X669" s="167">
        <f t="shared" si="517"/>
        <v>1000</v>
      </c>
      <c r="Y669" s="167">
        <f t="shared" si="517"/>
        <v>1000</v>
      </c>
      <c r="Z669" s="167">
        <f t="shared" si="517"/>
        <v>0</v>
      </c>
      <c r="AA669" s="167">
        <f t="shared" si="517"/>
        <v>1000</v>
      </c>
      <c r="AB669" s="167">
        <f t="shared" si="517"/>
        <v>0</v>
      </c>
      <c r="AC669" s="167">
        <f t="shared" si="517"/>
        <v>1000</v>
      </c>
      <c r="AD669" s="167">
        <f t="shared" si="517"/>
        <v>0</v>
      </c>
      <c r="AE669" s="167">
        <f t="shared" si="517"/>
        <v>1000</v>
      </c>
      <c r="AF669" s="167">
        <f t="shared" si="517"/>
        <v>0</v>
      </c>
      <c r="AG669" s="167">
        <f t="shared" si="517"/>
        <v>1000</v>
      </c>
      <c r="AH669" s="167">
        <f t="shared" si="517"/>
        <v>0</v>
      </c>
      <c r="AI669" s="167">
        <f t="shared" si="517"/>
        <v>1000</v>
      </c>
      <c r="AJ669" s="167">
        <f t="shared" si="517"/>
        <v>0</v>
      </c>
      <c r="AK669" s="167">
        <f t="shared" si="517"/>
        <v>1000</v>
      </c>
      <c r="AL669" s="167">
        <f t="shared" ref="AL669:AV674" si="518">AL670</f>
        <v>1000</v>
      </c>
      <c r="AM669" s="167">
        <f t="shared" si="518"/>
        <v>0</v>
      </c>
      <c r="AN669" s="167">
        <f t="shared" si="518"/>
        <v>1000</v>
      </c>
      <c r="AO669" s="167">
        <f t="shared" si="518"/>
        <v>0</v>
      </c>
      <c r="AP669" s="167">
        <f t="shared" si="518"/>
        <v>1000</v>
      </c>
      <c r="AQ669" s="167">
        <f t="shared" si="518"/>
        <v>0</v>
      </c>
      <c r="AR669" s="167">
        <f t="shared" si="518"/>
        <v>1000</v>
      </c>
      <c r="AS669" s="167">
        <f t="shared" si="518"/>
        <v>0</v>
      </c>
      <c r="AT669" s="167">
        <f t="shared" si="518"/>
        <v>1000</v>
      </c>
      <c r="AU669" s="167">
        <f t="shared" si="518"/>
        <v>0</v>
      </c>
      <c r="AV669" s="167">
        <f t="shared" si="518"/>
        <v>1000</v>
      </c>
      <c r="AW669" s="168"/>
    </row>
    <row r="670" spans="1:49" ht="15.75" hidden="1" outlineLevel="7" x14ac:dyDescent="0.2">
      <c r="A670" s="165" t="s">
        <v>362</v>
      </c>
      <c r="B670" s="165" t="s">
        <v>308</v>
      </c>
      <c r="C670" s="165"/>
      <c r="D670" s="165"/>
      <c r="E670" s="166" t="s">
        <v>309</v>
      </c>
      <c r="F670" s="167">
        <f t="shared" si="516"/>
        <v>1000</v>
      </c>
      <c r="G670" s="167">
        <f t="shared" si="516"/>
        <v>0</v>
      </c>
      <c r="H670" s="167">
        <f t="shared" si="516"/>
        <v>1000</v>
      </c>
      <c r="I670" s="167">
        <f t="shared" si="516"/>
        <v>0</v>
      </c>
      <c r="J670" s="167">
        <f t="shared" si="516"/>
        <v>0</v>
      </c>
      <c r="K670" s="167">
        <f t="shared" si="516"/>
        <v>0</v>
      </c>
      <c r="L670" s="167">
        <f t="shared" si="516"/>
        <v>1000</v>
      </c>
      <c r="M670" s="167">
        <f t="shared" si="516"/>
        <v>0</v>
      </c>
      <c r="N670" s="167">
        <f t="shared" si="516"/>
        <v>1000</v>
      </c>
      <c r="O670" s="167">
        <f t="shared" si="516"/>
        <v>0</v>
      </c>
      <c r="P670" s="167">
        <f t="shared" si="516"/>
        <v>0</v>
      </c>
      <c r="Q670" s="167">
        <f t="shared" si="516"/>
        <v>1000</v>
      </c>
      <c r="R670" s="167">
        <f t="shared" si="516"/>
        <v>0</v>
      </c>
      <c r="S670" s="167">
        <f t="shared" si="516"/>
        <v>1000</v>
      </c>
      <c r="T670" s="167">
        <f t="shared" si="516"/>
        <v>0</v>
      </c>
      <c r="U670" s="167">
        <f t="shared" si="516"/>
        <v>0</v>
      </c>
      <c r="V670" s="167">
        <f t="shared" si="517"/>
        <v>0</v>
      </c>
      <c r="W670" s="167">
        <f t="shared" si="517"/>
        <v>0</v>
      </c>
      <c r="X670" s="167">
        <f t="shared" si="517"/>
        <v>1000</v>
      </c>
      <c r="Y670" s="167">
        <f t="shared" si="517"/>
        <v>1000</v>
      </c>
      <c r="Z670" s="167">
        <f t="shared" si="517"/>
        <v>0</v>
      </c>
      <c r="AA670" s="167">
        <f t="shared" si="517"/>
        <v>1000</v>
      </c>
      <c r="AB670" s="167">
        <f t="shared" si="517"/>
        <v>0</v>
      </c>
      <c r="AC670" s="167">
        <f t="shared" si="517"/>
        <v>1000</v>
      </c>
      <c r="AD670" s="167">
        <f t="shared" si="517"/>
        <v>0</v>
      </c>
      <c r="AE670" s="167">
        <f t="shared" si="517"/>
        <v>1000</v>
      </c>
      <c r="AF670" s="167">
        <f t="shared" si="517"/>
        <v>0</v>
      </c>
      <c r="AG670" s="167">
        <f t="shared" si="517"/>
        <v>1000</v>
      </c>
      <c r="AH670" s="167">
        <f t="shared" si="517"/>
        <v>0</v>
      </c>
      <c r="AI670" s="167">
        <f t="shared" si="517"/>
        <v>1000</v>
      </c>
      <c r="AJ670" s="167">
        <f t="shared" si="517"/>
        <v>0</v>
      </c>
      <c r="AK670" s="167">
        <f t="shared" si="517"/>
        <v>1000</v>
      </c>
      <c r="AL670" s="167">
        <f t="shared" si="518"/>
        <v>1000</v>
      </c>
      <c r="AM670" s="167">
        <f t="shared" si="518"/>
        <v>0</v>
      </c>
      <c r="AN670" s="167">
        <f t="shared" si="518"/>
        <v>1000</v>
      </c>
      <c r="AO670" s="167">
        <f t="shared" si="518"/>
        <v>0</v>
      </c>
      <c r="AP670" s="167">
        <f t="shared" si="518"/>
        <v>1000</v>
      </c>
      <c r="AQ670" s="167">
        <f t="shared" si="518"/>
        <v>0</v>
      </c>
      <c r="AR670" s="167">
        <f t="shared" si="518"/>
        <v>1000</v>
      </c>
      <c r="AS670" s="167">
        <f t="shared" si="518"/>
        <v>0</v>
      </c>
      <c r="AT670" s="167">
        <f t="shared" si="518"/>
        <v>1000</v>
      </c>
      <c r="AU670" s="167">
        <f t="shared" si="518"/>
        <v>0</v>
      </c>
      <c r="AV670" s="167">
        <f t="shared" si="518"/>
        <v>1000</v>
      </c>
      <c r="AW670" s="168"/>
    </row>
    <row r="671" spans="1:49" ht="31.5" hidden="1" outlineLevel="2" x14ac:dyDescent="0.2">
      <c r="A671" s="165" t="s">
        <v>362</v>
      </c>
      <c r="B671" s="165" t="s">
        <v>308</v>
      </c>
      <c r="C671" s="165" t="s">
        <v>42</v>
      </c>
      <c r="D671" s="165"/>
      <c r="E671" s="166" t="s">
        <v>43</v>
      </c>
      <c r="F671" s="167">
        <f t="shared" si="516"/>
        <v>1000</v>
      </c>
      <c r="G671" s="167">
        <f t="shared" si="516"/>
        <v>0</v>
      </c>
      <c r="H671" s="167">
        <f t="shared" si="516"/>
        <v>1000</v>
      </c>
      <c r="I671" s="167">
        <f t="shared" si="516"/>
        <v>0</v>
      </c>
      <c r="J671" s="167">
        <f t="shared" si="516"/>
        <v>0</v>
      </c>
      <c r="K671" s="167">
        <f t="shared" si="516"/>
        <v>0</v>
      </c>
      <c r="L671" s="167">
        <f t="shared" si="516"/>
        <v>1000</v>
      </c>
      <c r="M671" s="167">
        <f t="shared" si="516"/>
        <v>0</v>
      </c>
      <c r="N671" s="167">
        <f t="shared" si="516"/>
        <v>1000</v>
      </c>
      <c r="O671" s="167">
        <f t="shared" si="516"/>
        <v>0</v>
      </c>
      <c r="P671" s="167">
        <f t="shared" si="516"/>
        <v>0</v>
      </c>
      <c r="Q671" s="167">
        <f t="shared" si="516"/>
        <v>1000</v>
      </c>
      <c r="R671" s="167">
        <f t="shared" si="516"/>
        <v>0</v>
      </c>
      <c r="S671" s="167">
        <f t="shared" si="516"/>
        <v>1000</v>
      </c>
      <c r="T671" s="167">
        <f t="shared" si="516"/>
        <v>0</v>
      </c>
      <c r="U671" s="167">
        <f t="shared" si="516"/>
        <v>0</v>
      </c>
      <c r="V671" s="167">
        <f t="shared" si="517"/>
        <v>0</v>
      </c>
      <c r="W671" s="167">
        <f t="shared" si="517"/>
        <v>0</v>
      </c>
      <c r="X671" s="167">
        <f t="shared" si="517"/>
        <v>1000</v>
      </c>
      <c r="Y671" s="167">
        <f t="shared" si="517"/>
        <v>1000</v>
      </c>
      <c r="Z671" s="167">
        <f t="shared" si="517"/>
        <v>0</v>
      </c>
      <c r="AA671" s="167">
        <f t="shared" si="517"/>
        <v>1000</v>
      </c>
      <c r="AB671" s="167">
        <f t="shared" si="517"/>
        <v>0</v>
      </c>
      <c r="AC671" s="167">
        <f t="shared" si="517"/>
        <v>1000</v>
      </c>
      <c r="AD671" s="167">
        <f t="shared" si="517"/>
        <v>0</v>
      </c>
      <c r="AE671" s="167">
        <f t="shared" si="517"/>
        <v>1000</v>
      </c>
      <c r="AF671" s="167">
        <f t="shared" si="517"/>
        <v>0</v>
      </c>
      <c r="AG671" s="167">
        <f t="shared" si="517"/>
        <v>1000</v>
      </c>
      <c r="AH671" s="167">
        <f t="shared" si="517"/>
        <v>0</v>
      </c>
      <c r="AI671" s="167">
        <f t="shared" si="517"/>
        <v>1000</v>
      </c>
      <c r="AJ671" s="167">
        <f t="shared" si="517"/>
        <v>0</v>
      </c>
      <c r="AK671" s="167">
        <f t="shared" si="517"/>
        <v>1000</v>
      </c>
      <c r="AL671" s="167">
        <f t="shared" si="518"/>
        <v>1000</v>
      </c>
      <c r="AM671" s="167">
        <f t="shared" si="518"/>
        <v>0</v>
      </c>
      <c r="AN671" s="167">
        <f t="shared" si="518"/>
        <v>1000</v>
      </c>
      <c r="AO671" s="167">
        <f t="shared" si="518"/>
        <v>0</v>
      </c>
      <c r="AP671" s="167">
        <f t="shared" si="518"/>
        <v>1000</v>
      </c>
      <c r="AQ671" s="167">
        <f t="shared" si="518"/>
        <v>0</v>
      </c>
      <c r="AR671" s="167">
        <f t="shared" si="518"/>
        <v>1000</v>
      </c>
      <c r="AS671" s="167">
        <f t="shared" si="518"/>
        <v>0</v>
      </c>
      <c r="AT671" s="167">
        <f t="shared" si="518"/>
        <v>1000</v>
      </c>
      <c r="AU671" s="167">
        <f t="shared" si="518"/>
        <v>0</v>
      </c>
      <c r="AV671" s="167">
        <f t="shared" si="518"/>
        <v>1000</v>
      </c>
      <c r="AW671" s="168"/>
    </row>
    <row r="672" spans="1:49" ht="47.25" hidden="1" outlineLevel="3" x14ac:dyDescent="0.2">
      <c r="A672" s="165" t="s">
        <v>362</v>
      </c>
      <c r="B672" s="165" t="s">
        <v>308</v>
      </c>
      <c r="C672" s="165" t="s">
        <v>44</v>
      </c>
      <c r="D672" s="165"/>
      <c r="E672" s="166" t="s">
        <v>45</v>
      </c>
      <c r="F672" s="167">
        <f t="shared" si="516"/>
        <v>1000</v>
      </c>
      <c r="G672" s="167">
        <f t="shared" si="516"/>
        <v>0</v>
      </c>
      <c r="H672" s="167">
        <f t="shared" si="516"/>
        <v>1000</v>
      </c>
      <c r="I672" s="167">
        <f t="shared" si="516"/>
        <v>0</v>
      </c>
      <c r="J672" s="167">
        <f t="shared" si="516"/>
        <v>0</v>
      </c>
      <c r="K672" s="167">
        <f t="shared" si="516"/>
        <v>0</v>
      </c>
      <c r="L672" s="167">
        <f t="shared" si="516"/>
        <v>1000</v>
      </c>
      <c r="M672" s="167">
        <f t="shared" si="516"/>
        <v>0</v>
      </c>
      <c r="N672" s="167">
        <f t="shared" si="516"/>
        <v>1000</v>
      </c>
      <c r="O672" s="167">
        <f t="shared" si="516"/>
        <v>0</v>
      </c>
      <c r="P672" s="167">
        <f t="shared" si="516"/>
        <v>0</v>
      </c>
      <c r="Q672" s="167">
        <f t="shared" si="516"/>
        <v>1000</v>
      </c>
      <c r="R672" s="167">
        <f t="shared" si="516"/>
        <v>0</v>
      </c>
      <c r="S672" s="167">
        <f t="shared" si="516"/>
        <v>1000</v>
      </c>
      <c r="T672" s="167">
        <f t="shared" si="516"/>
        <v>0</v>
      </c>
      <c r="U672" s="167">
        <f t="shared" si="516"/>
        <v>0</v>
      </c>
      <c r="V672" s="167">
        <f t="shared" si="517"/>
        <v>0</v>
      </c>
      <c r="W672" s="167">
        <f t="shared" si="517"/>
        <v>0</v>
      </c>
      <c r="X672" s="167">
        <f t="shared" si="517"/>
        <v>1000</v>
      </c>
      <c r="Y672" s="167">
        <f t="shared" si="517"/>
        <v>1000</v>
      </c>
      <c r="Z672" s="167">
        <f t="shared" si="517"/>
        <v>0</v>
      </c>
      <c r="AA672" s="167">
        <f t="shared" si="517"/>
        <v>1000</v>
      </c>
      <c r="AB672" s="167">
        <f t="shared" si="517"/>
        <v>0</v>
      </c>
      <c r="AC672" s="167">
        <f t="shared" si="517"/>
        <v>1000</v>
      </c>
      <c r="AD672" s="167">
        <f t="shared" si="517"/>
        <v>0</v>
      </c>
      <c r="AE672" s="167">
        <f t="shared" si="517"/>
        <v>1000</v>
      </c>
      <c r="AF672" s="167">
        <f t="shared" si="517"/>
        <v>0</v>
      </c>
      <c r="AG672" s="167">
        <f t="shared" si="517"/>
        <v>1000</v>
      </c>
      <c r="AH672" s="167">
        <f t="shared" si="517"/>
        <v>0</v>
      </c>
      <c r="AI672" s="167">
        <f t="shared" si="517"/>
        <v>1000</v>
      </c>
      <c r="AJ672" s="167">
        <f t="shared" si="517"/>
        <v>0</v>
      </c>
      <c r="AK672" s="167">
        <f t="shared" si="517"/>
        <v>1000</v>
      </c>
      <c r="AL672" s="167">
        <f t="shared" si="518"/>
        <v>1000</v>
      </c>
      <c r="AM672" s="167">
        <f t="shared" si="518"/>
        <v>0</v>
      </c>
      <c r="AN672" s="167">
        <f t="shared" si="518"/>
        <v>1000</v>
      </c>
      <c r="AO672" s="167">
        <f t="shared" si="518"/>
        <v>0</v>
      </c>
      <c r="AP672" s="167">
        <f t="shared" si="518"/>
        <v>1000</v>
      </c>
      <c r="AQ672" s="167">
        <f t="shared" si="518"/>
        <v>0</v>
      </c>
      <c r="AR672" s="167">
        <f t="shared" si="518"/>
        <v>1000</v>
      </c>
      <c r="AS672" s="167">
        <f t="shared" si="518"/>
        <v>0</v>
      </c>
      <c r="AT672" s="167">
        <f t="shared" si="518"/>
        <v>1000</v>
      </c>
      <c r="AU672" s="167">
        <f t="shared" si="518"/>
        <v>0</v>
      </c>
      <c r="AV672" s="167">
        <f t="shared" si="518"/>
        <v>1000</v>
      </c>
      <c r="AW672" s="168"/>
    </row>
    <row r="673" spans="1:49" ht="31.5" hidden="1" outlineLevel="4" x14ac:dyDescent="0.2">
      <c r="A673" s="165" t="s">
        <v>362</v>
      </c>
      <c r="B673" s="165" t="s">
        <v>308</v>
      </c>
      <c r="C673" s="165" t="s">
        <v>332</v>
      </c>
      <c r="D673" s="165"/>
      <c r="E673" s="166" t="s">
        <v>333</v>
      </c>
      <c r="F673" s="167">
        <f t="shared" si="516"/>
        <v>1000</v>
      </c>
      <c r="G673" s="167">
        <f t="shared" si="516"/>
        <v>0</v>
      </c>
      <c r="H673" s="167">
        <f t="shared" si="516"/>
        <v>1000</v>
      </c>
      <c r="I673" s="167">
        <f t="shared" si="516"/>
        <v>0</v>
      </c>
      <c r="J673" s="167">
        <f t="shared" si="516"/>
        <v>0</v>
      </c>
      <c r="K673" s="167">
        <f t="shared" si="516"/>
        <v>0</v>
      </c>
      <c r="L673" s="167">
        <f t="shared" si="516"/>
        <v>1000</v>
      </c>
      <c r="M673" s="167">
        <f t="shared" si="516"/>
        <v>0</v>
      </c>
      <c r="N673" s="167">
        <f t="shared" si="516"/>
        <v>1000</v>
      </c>
      <c r="O673" s="167">
        <f t="shared" si="516"/>
        <v>0</v>
      </c>
      <c r="P673" s="167">
        <f t="shared" si="516"/>
        <v>0</v>
      </c>
      <c r="Q673" s="167">
        <f t="shared" si="516"/>
        <v>1000</v>
      </c>
      <c r="R673" s="167">
        <f t="shared" si="516"/>
        <v>0</v>
      </c>
      <c r="S673" s="167">
        <f t="shared" si="516"/>
        <v>1000</v>
      </c>
      <c r="T673" s="167">
        <f t="shared" si="516"/>
        <v>0</v>
      </c>
      <c r="U673" s="167">
        <f t="shared" si="516"/>
        <v>0</v>
      </c>
      <c r="V673" s="167">
        <f t="shared" si="517"/>
        <v>0</v>
      </c>
      <c r="W673" s="167">
        <f t="shared" si="517"/>
        <v>0</v>
      </c>
      <c r="X673" s="167">
        <f t="shared" si="517"/>
        <v>1000</v>
      </c>
      <c r="Y673" s="167">
        <f t="shared" si="517"/>
        <v>1000</v>
      </c>
      <c r="Z673" s="167">
        <f t="shared" si="517"/>
        <v>0</v>
      </c>
      <c r="AA673" s="167">
        <f t="shared" si="517"/>
        <v>1000</v>
      </c>
      <c r="AB673" s="167">
        <f t="shared" si="517"/>
        <v>0</v>
      </c>
      <c r="AC673" s="167">
        <f t="shared" si="517"/>
        <v>1000</v>
      </c>
      <c r="AD673" s="167">
        <f t="shared" si="517"/>
        <v>0</v>
      </c>
      <c r="AE673" s="167">
        <f t="shared" si="517"/>
        <v>1000</v>
      </c>
      <c r="AF673" s="167">
        <f t="shared" si="517"/>
        <v>0</v>
      </c>
      <c r="AG673" s="167">
        <f t="shared" si="517"/>
        <v>1000</v>
      </c>
      <c r="AH673" s="167">
        <f t="shared" si="517"/>
        <v>0</v>
      </c>
      <c r="AI673" s="167">
        <f t="shared" si="517"/>
        <v>1000</v>
      </c>
      <c r="AJ673" s="167">
        <f t="shared" si="517"/>
        <v>0</v>
      </c>
      <c r="AK673" s="167">
        <f t="shared" si="517"/>
        <v>1000</v>
      </c>
      <c r="AL673" s="167">
        <f t="shared" si="518"/>
        <v>1000</v>
      </c>
      <c r="AM673" s="167">
        <f t="shared" si="518"/>
        <v>0</v>
      </c>
      <c r="AN673" s="167">
        <f t="shared" si="518"/>
        <v>1000</v>
      </c>
      <c r="AO673" s="167">
        <f t="shared" si="518"/>
        <v>0</v>
      </c>
      <c r="AP673" s="167">
        <f t="shared" si="518"/>
        <v>1000</v>
      </c>
      <c r="AQ673" s="167">
        <f t="shared" si="518"/>
        <v>0</v>
      </c>
      <c r="AR673" s="167">
        <f t="shared" si="518"/>
        <v>1000</v>
      </c>
      <c r="AS673" s="167">
        <f t="shared" si="518"/>
        <v>0</v>
      </c>
      <c r="AT673" s="167">
        <f t="shared" si="518"/>
        <v>1000</v>
      </c>
      <c r="AU673" s="167">
        <f t="shared" si="518"/>
        <v>0</v>
      </c>
      <c r="AV673" s="167">
        <f t="shared" si="518"/>
        <v>1000</v>
      </c>
      <c r="AW673" s="168"/>
    </row>
    <row r="674" spans="1:49" ht="51" hidden="1" customHeight="1" outlineLevel="5" x14ac:dyDescent="0.2">
      <c r="A674" s="165" t="s">
        <v>362</v>
      </c>
      <c r="B674" s="165" t="s">
        <v>308</v>
      </c>
      <c r="C674" s="165" t="s">
        <v>622</v>
      </c>
      <c r="D674" s="165"/>
      <c r="E674" s="166" t="s">
        <v>623</v>
      </c>
      <c r="F674" s="167">
        <f t="shared" si="516"/>
        <v>1000</v>
      </c>
      <c r="G674" s="167">
        <f t="shared" si="516"/>
        <v>0</v>
      </c>
      <c r="H674" s="167">
        <f t="shared" si="516"/>
        <v>1000</v>
      </c>
      <c r="I674" s="167">
        <f t="shared" si="516"/>
        <v>0</v>
      </c>
      <c r="J674" s="167">
        <f t="shared" si="516"/>
        <v>0</v>
      </c>
      <c r="K674" s="167">
        <f t="shared" si="516"/>
        <v>0</v>
      </c>
      <c r="L674" s="167">
        <f t="shared" si="516"/>
        <v>1000</v>
      </c>
      <c r="M674" s="167">
        <f t="shared" si="516"/>
        <v>0</v>
      </c>
      <c r="N674" s="167">
        <f t="shared" si="516"/>
        <v>1000</v>
      </c>
      <c r="O674" s="167">
        <f t="shared" si="516"/>
        <v>0</v>
      </c>
      <c r="P674" s="167">
        <f t="shared" si="516"/>
        <v>0</v>
      </c>
      <c r="Q674" s="167">
        <f t="shared" si="516"/>
        <v>1000</v>
      </c>
      <c r="R674" s="167">
        <f t="shared" si="516"/>
        <v>0</v>
      </c>
      <c r="S674" s="167">
        <f t="shared" si="516"/>
        <v>1000</v>
      </c>
      <c r="T674" s="167">
        <f t="shared" si="516"/>
        <v>0</v>
      </c>
      <c r="U674" s="167">
        <f t="shared" si="516"/>
        <v>0</v>
      </c>
      <c r="V674" s="167">
        <f t="shared" si="517"/>
        <v>0</v>
      </c>
      <c r="W674" s="167">
        <f t="shared" si="517"/>
        <v>0</v>
      </c>
      <c r="X674" s="167">
        <f t="shared" si="517"/>
        <v>1000</v>
      </c>
      <c r="Y674" s="167">
        <f t="shared" si="517"/>
        <v>1000</v>
      </c>
      <c r="Z674" s="167">
        <f t="shared" si="517"/>
        <v>0</v>
      </c>
      <c r="AA674" s="167">
        <f t="shared" si="517"/>
        <v>1000</v>
      </c>
      <c r="AB674" s="167">
        <f t="shared" si="517"/>
        <v>0</v>
      </c>
      <c r="AC674" s="167">
        <f t="shared" si="517"/>
        <v>1000</v>
      </c>
      <c r="AD674" s="167">
        <f t="shared" si="517"/>
        <v>0</v>
      </c>
      <c r="AE674" s="167">
        <f t="shared" si="517"/>
        <v>1000</v>
      </c>
      <c r="AF674" s="167">
        <f t="shared" si="517"/>
        <v>0</v>
      </c>
      <c r="AG674" s="167">
        <f t="shared" si="517"/>
        <v>1000</v>
      </c>
      <c r="AH674" s="167">
        <f t="shared" si="517"/>
        <v>0</v>
      </c>
      <c r="AI674" s="167">
        <f t="shared" si="517"/>
        <v>1000</v>
      </c>
      <c r="AJ674" s="167">
        <f t="shared" si="517"/>
        <v>0</v>
      </c>
      <c r="AK674" s="167">
        <f t="shared" si="517"/>
        <v>1000</v>
      </c>
      <c r="AL674" s="167">
        <f t="shared" si="518"/>
        <v>1000</v>
      </c>
      <c r="AM674" s="167">
        <f t="shared" si="518"/>
        <v>0</v>
      </c>
      <c r="AN674" s="167">
        <f t="shared" si="518"/>
        <v>1000</v>
      </c>
      <c r="AO674" s="167">
        <f t="shared" si="518"/>
        <v>0</v>
      </c>
      <c r="AP674" s="167">
        <f t="shared" si="518"/>
        <v>1000</v>
      </c>
      <c r="AQ674" s="167">
        <f t="shared" si="518"/>
        <v>0</v>
      </c>
      <c r="AR674" s="167">
        <f t="shared" si="518"/>
        <v>1000</v>
      </c>
      <c r="AS674" s="167">
        <f t="shared" si="518"/>
        <v>0</v>
      </c>
      <c r="AT674" s="167">
        <f t="shared" si="518"/>
        <v>1000</v>
      </c>
      <c r="AU674" s="167">
        <f t="shared" si="518"/>
        <v>0</v>
      </c>
      <c r="AV674" s="167">
        <f t="shared" si="518"/>
        <v>1000</v>
      </c>
      <c r="AW674" s="168"/>
    </row>
    <row r="675" spans="1:49" ht="15.75" hidden="1" outlineLevel="7" x14ac:dyDescent="0.2">
      <c r="A675" s="170" t="s">
        <v>362</v>
      </c>
      <c r="B675" s="170" t="s">
        <v>308</v>
      </c>
      <c r="C675" s="170" t="s">
        <v>622</v>
      </c>
      <c r="D675" s="170" t="s">
        <v>33</v>
      </c>
      <c r="E675" s="171" t="s">
        <v>34</v>
      </c>
      <c r="F675" s="172">
        <v>1000</v>
      </c>
      <c r="G675" s="172"/>
      <c r="H675" s="172">
        <f>SUM(F675:G675)</f>
        <v>1000</v>
      </c>
      <c r="I675" s="172"/>
      <c r="J675" s="172"/>
      <c r="K675" s="172"/>
      <c r="L675" s="172">
        <f>SUM(H675:K675)</f>
        <v>1000</v>
      </c>
      <c r="M675" s="172"/>
      <c r="N675" s="172">
        <f>SUM(L675:M675)</f>
        <v>1000</v>
      </c>
      <c r="O675" s="172"/>
      <c r="P675" s="172"/>
      <c r="Q675" s="172">
        <f>SUM(N675:P675)</f>
        <v>1000</v>
      </c>
      <c r="R675" s="172"/>
      <c r="S675" s="172">
        <f>SUM(Q675:R675)</f>
        <v>1000</v>
      </c>
      <c r="T675" s="172"/>
      <c r="U675" s="172"/>
      <c r="V675" s="172"/>
      <c r="W675" s="172"/>
      <c r="X675" s="172">
        <f>SUM(S675:W675)</f>
        <v>1000</v>
      </c>
      <c r="Y675" s="172">
        <v>1000</v>
      </c>
      <c r="Z675" s="172"/>
      <c r="AA675" s="172">
        <f>SUM(Y675:Z675)</f>
        <v>1000</v>
      </c>
      <c r="AB675" s="172"/>
      <c r="AC675" s="172">
        <f>SUM(AA675:AB675)</f>
        <v>1000</v>
      </c>
      <c r="AD675" s="172"/>
      <c r="AE675" s="172">
        <f>SUM(AC675:AD675)</f>
        <v>1000</v>
      </c>
      <c r="AF675" s="172"/>
      <c r="AG675" s="172">
        <f>SUM(AE675:AF675)</f>
        <v>1000</v>
      </c>
      <c r="AH675" s="172"/>
      <c r="AI675" s="172">
        <f>SUM(AG675:AH675)</f>
        <v>1000</v>
      </c>
      <c r="AJ675" s="172"/>
      <c r="AK675" s="172">
        <f>SUM(AI675:AJ675)</f>
        <v>1000</v>
      </c>
      <c r="AL675" s="172">
        <v>1000</v>
      </c>
      <c r="AM675" s="172"/>
      <c r="AN675" s="172">
        <f>SUM(AL675:AM675)</f>
        <v>1000</v>
      </c>
      <c r="AO675" s="172"/>
      <c r="AP675" s="172">
        <f>SUM(AN675:AO675)</f>
        <v>1000</v>
      </c>
      <c r="AQ675" s="172"/>
      <c r="AR675" s="172">
        <f>SUM(AP675:AQ675)</f>
        <v>1000</v>
      </c>
      <c r="AS675" s="172"/>
      <c r="AT675" s="172">
        <f>SUM(AR675:AS675)</f>
        <v>1000</v>
      </c>
      <c r="AU675" s="172"/>
      <c r="AV675" s="172">
        <f>SUM(AT675:AU675)</f>
        <v>1000</v>
      </c>
      <c r="AW675" s="168"/>
    </row>
    <row r="676" spans="1:49" ht="15.75" outlineLevel="7" x14ac:dyDescent="0.2">
      <c r="A676" s="170"/>
      <c r="B676" s="170"/>
      <c r="C676" s="170"/>
      <c r="D676" s="170"/>
      <c r="E676" s="171"/>
      <c r="F676" s="172"/>
      <c r="G676" s="172"/>
      <c r="H676" s="172"/>
      <c r="I676" s="172"/>
      <c r="J676" s="172"/>
      <c r="K676" s="172"/>
      <c r="L676" s="172"/>
      <c r="M676" s="172"/>
      <c r="N676" s="172"/>
      <c r="O676" s="172"/>
      <c r="P676" s="172"/>
      <c r="Q676" s="172"/>
      <c r="R676" s="172"/>
      <c r="S676" s="172"/>
      <c r="T676" s="172"/>
      <c r="U676" s="172"/>
      <c r="V676" s="172"/>
      <c r="W676" s="172"/>
      <c r="X676" s="172"/>
      <c r="Y676" s="172"/>
      <c r="Z676" s="172"/>
      <c r="AA676" s="172"/>
      <c r="AB676" s="172"/>
      <c r="AC676" s="172"/>
      <c r="AD676" s="172"/>
      <c r="AE676" s="172"/>
      <c r="AF676" s="172"/>
      <c r="AG676" s="172"/>
      <c r="AH676" s="172"/>
      <c r="AI676" s="172"/>
      <c r="AJ676" s="172"/>
      <c r="AK676" s="172"/>
      <c r="AL676" s="172"/>
      <c r="AM676" s="172"/>
      <c r="AN676" s="172"/>
      <c r="AO676" s="172"/>
      <c r="AP676" s="172"/>
      <c r="AQ676" s="172"/>
      <c r="AR676" s="172"/>
      <c r="AS676" s="172"/>
      <c r="AT676" s="172"/>
      <c r="AU676" s="172"/>
      <c r="AV676" s="172"/>
      <c r="AW676" s="168"/>
    </row>
    <row r="677" spans="1:49" ht="31.5" x14ac:dyDescent="0.2">
      <c r="A677" s="165" t="s">
        <v>381</v>
      </c>
      <c r="B677" s="165"/>
      <c r="C677" s="165"/>
      <c r="D677" s="165"/>
      <c r="E677" s="166" t="s">
        <v>382</v>
      </c>
      <c r="F677" s="167">
        <f>F678+F685+F836</f>
        <v>1611932.16</v>
      </c>
      <c r="G677" s="167">
        <f>G678+G685+G836</f>
        <v>12034.175009999999</v>
      </c>
      <c r="H677" s="167">
        <f>H678+H685+H836</f>
        <v>1623966.33501</v>
      </c>
      <c r="I677" s="167">
        <f t="shared" ref="I677:AV677" si="519">I678+I685+I836+I859</f>
        <v>46774.084990000003</v>
      </c>
      <c r="J677" s="167">
        <f t="shared" si="519"/>
        <v>1152.18337</v>
      </c>
      <c r="K677" s="167">
        <f t="shared" si="519"/>
        <v>665.52</v>
      </c>
      <c r="L677" s="167">
        <f t="shared" si="519"/>
        <v>1672558.1233700004</v>
      </c>
      <c r="M677" s="167">
        <f t="shared" si="519"/>
        <v>2196.8879999999999</v>
      </c>
      <c r="N677" s="167">
        <f t="shared" si="519"/>
        <v>1674755.0113700004</v>
      </c>
      <c r="O677" s="167">
        <f t="shared" si="519"/>
        <v>5018.4999999999991</v>
      </c>
      <c r="P677" s="167">
        <f t="shared" si="519"/>
        <v>0</v>
      </c>
      <c r="Q677" s="167">
        <f t="shared" si="519"/>
        <v>1679773.5113700002</v>
      </c>
      <c r="R677" s="167">
        <f t="shared" si="519"/>
        <v>12418.10363</v>
      </c>
      <c r="S677" s="167">
        <f t="shared" si="519"/>
        <v>1692191.615</v>
      </c>
      <c r="T677" s="167">
        <f t="shared" si="519"/>
        <v>-4684.5557299999991</v>
      </c>
      <c r="U677" s="167">
        <f t="shared" si="519"/>
        <v>0</v>
      </c>
      <c r="V677" s="167">
        <f t="shared" si="519"/>
        <v>-10</v>
      </c>
      <c r="W677" s="167">
        <f t="shared" si="519"/>
        <v>0</v>
      </c>
      <c r="X677" s="167">
        <f>X678+X685+X836+X859</f>
        <v>1687497.0592700001</v>
      </c>
      <c r="Y677" s="167">
        <f t="shared" si="519"/>
        <v>1579169.0099999998</v>
      </c>
      <c r="Z677" s="167">
        <f t="shared" si="519"/>
        <v>9768.9999999999982</v>
      </c>
      <c r="AA677" s="167">
        <f t="shared" si="519"/>
        <v>1588938.01</v>
      </c>
      <c r="AB677" s="167">
        <f t="shared" si="519"/>
        <v>0</v>
      </c>
      <c r="AC677" s="167">
        <f t="shared" si="519"/>
        <v>1588938.01</v>
      </c>
      <c r="AD677" s="167">
        <f t="shared" si="519"/>
        <v>0</v>
      </c>
      <c r="AE677" s="167">
        <f t="shared" si="519"/>
        <v>1588938.01</v>
      </c>
      <c r="AF677" s="167">
        <f t="shared" si="519"/>
        <v>2207.66</v>
      </c>
      <c r="AG677" s="167">
        <f t="shared" si="519"/>
        <v>1591145.67</v>
      </c>
      <c r="AH677" s="167">
        <f t="shared" si="519"/>
        <v>0</v>
      </c>
      <c r="AI677" s="167">
        <f t="shared" si="519"/>
        <v>1591145.67</v>
      </c>
      <c r="AJ677" s="167">
        <f t="shared" si="519"/>
        <v>0</v>
      </c>
      <c r="AK677" s="167">
        <f t="shared" si="519"/>
        <v>1591145.67</v>
      </c>
      <c r="AL677" s="167">
        <f t="shared" si="519"/>
        <v>1583798.8500000003</v>
      </c>
      <c r="AM677" s="167">
        <f t="shared" si="519"/>
        <v>4123.7</v>
      </c>
      <c r="AN677" s="167">
        <f t="shared" si="519"/>
        <v>1587922.5500000003</v>
      </c>
      <c r="AO677" s="167">
        <f t="shared" si="519"/>
        <v>0</v>
      </c>
      <c r="AP677" s="167">
        <f t="shared" si="519"/>
        <v>1587922.5500000003</v>
      </c>
      <c r="AQ677" s="167">
        <f t="shared" si="519"/>
        <v>1463</v>
      </c>
      <c r="AR677" s="167">
        <f t="shared" si="519"/>
        <v>1589385.5500000003</v>
      </c>
      <c r="AS677" s="167">
        <f t="shared" si="519"/>
        <v>0</v>
      </c>
      <c r="AT677" s="167">
        <f t="shared" si="519"/>
        <v>1589385.5500000003</v>
      </c>
      <c r="AU677" s="167">
        <f t="shared" si="519"/>
        <v>0</v>
      </c>
      <c r="AV677" s="167">
        <f t="shared" si="519"/>
        <v>1589385.5500000003</v>
      </c>
      <c r="AW677" s="168"/>
    </row>
    <row r="678" spans="1:49" ht="15.75" hidden="1" x14ac:dyDescent="0.2">
      <c r="A678" s="165" t="s">
        <v>381</v>
      </c>
      <c r="B678" s="165" t="s">
        <v>552</v>
      </c>
      <c r="C678" s="165"/>
      <c r="D678" s="165"/>
      <c r="E678" s="8" t="s">
        <v>536</v>
      </c>
      <c r="F678" s="167">
        <f t="shared" ref="F678:U683" si="520">F679</f>
        <v>35.4</v>
      </c>
      <c r="G678" s="167">
        <f t="shared" si="520"/>
        <v>0</v>
      </c>
      <c r="H678" s="167">
        <f t="shared" si="520"/>
        <v>35.4</v>
      </c>
      <c r="I678" s="167">
        <f t="shared" si="520"/>
        <v>0</v>
      </c>
      <c r="J678" s="167">
        <f t="shared" si="520"/>
        <v>0</v>
      </c>
      <c r="K678" s="167">
        <f t="shared" si="520"/>
        <v>0</v>
      </c>
      <c r="L678" s="167">
        <f t="shared" si="520"/>
        <v>35.4</v>
      </c>
      <c r="M678" s="167">
        <f t="shared" si="520"/>
        <v>0</v>
      </c>
      <c r="N678" s="167">
        <f t="shared" si="520"/>
        <v>35.4</v>
      </c>
      <c r="O678" s="167">
        <f t="shared" si="520"/>
        <v>0</v>
      </c>
      <c r="P678" s="167">
        <f t="shared" si="520"/>
        <v>0</v>
      </c>
      <c r="Q678" s="167">
        <f t="shared" si="520"/>
        <v>35.4</v>
      </c>
      <c r="R678" s="167">
        <f t="shared" si="520"/>
        <v>0</v>
      </c>
      <c r="S678" s="167">
        <f t="shared" si="520"/>
        <v>35.4</v>
      </c>
      <c r="T678" s="167">
        <f t="shared" si="520"/>
        <v>0</v>
      </c>
      <c r="U678" s="167">
        <f t="shared" si="520"/>
        <v>0</v>
      </c>
      <c r="V678" s="167">
        <f t="shared" ref="V678:AK683" si="521">V679</f>
        <v>0</v>
      </c>
      <c r="W678" s="167">
        <f t="shared" si="521"/>
        <v>0</v>
      </c>
      <c r="X678" s="167">
        <f t="shared" si="521"/>
        <v>35.4</v>
      </c>
      <c r="Y678" s="167">
        <f t="shared" si="521"/>
        <v>35.4</v>
      </c>
      <c r="Z678" s="167">
        <f t="shared" si="521"/>
        <v>0</v>
      </c>
      <c r="AA678" s="167">
        <f t="shared" si="521"/>
        <v>35.4</v>
      </c>
      <c r="AB678" s="167">
        <f t="shared" si="521"/>
        <v>0</v>
      </c>
      <c r="AC678" s="167">
        <f t="shared" si="521"/>
        <v>35.4</v>
      </c>
      <c r="AD678" s="167">
        <f t="shared" si="521"/>
        <v>0</v>
      </c>
      <c r="AE678" s="167">
        <f t="shared" si="521"/>
        <v>35.4</v>
      </c>
      <c r="AF678" s="167">
        <f t="shared" si="521"/>
        <v>0</v>
      </c>
      <c r="AG678" s="167">
        <f t="shared" si="521"/>
        <v>35.4</v>
      </c>
      <c r="AH678" s="167">
        <f t="shared" si="521"/>
        <v>0</v>
      </c>
      <c r="AI678" s="167">
        <f t="shared" si="521"/>
        <v>35.4</v>
      </c>
      <c r="AJ678" s="167">
        <f t="shared" si="521"/>
        <v>0</v>
      </c>
      <c r="AK678" s="167">
        <f t="shared" si="521"/>
        <v>35.4</v>
      </c>
      <c r="AL678" s="167">
        <f t="shared" ref="AL678:AV683" si="522">AL679</f>
        <v>35.4</v>
      </c>
      <c r="AM678" s="167">
        <f t="shared" si="522"/>
        <v>0</v>
      </c>
      <c r="AN678" s="167">
        <f t="shared" si="522"/>
        <v>35.4</v>
      </c>
      <c r="AO678" s="167">
        <f t="shared" si="522"/>
        <v>0</v>
      </c>
      <c r="AP678" s="167">
        <f t="shared" si="522"/>
        <v>35.4</v>
      </c>
      <c r="AQ678" s="167">
        <f t="shared" si="522"/>
        <v>0</v>
      </c>
      <c r="AR678" s="167">
        <f t="shared" si="522"/>
        <v>35.4</v>
      </c>
      <c r="AS678" s="167">
        <f t="shared" si="522"/>
        <v>0</v>
      </c>
      <c r="AT678" s="167">
        <f t="shared" si="522"/>
        <v>35.4</v>
      </c>
      <c r="AU678" s="167">
        <f t="shared" si="522"/>
        <v>0</v>
      </c>
      <c r="AV678" s="167">
        <f t="shared" si="522"/>
        <v>35.4</v>
      </c>
      <c r="AW678" s="168"/>
    </row>
    <row r="679" spans="1:49" ht="15.75" hidden="1" outlineLevel="1" x14ac:dyDescent="0.2">
      <c r="A679" s="165" t="s">
        <v>381</v>
      </c>
      <c r="B679" s="165" t="s">
        <v>15</v>
      </c>
      <c r="C679" s="165"/>
      <c r="D679" s="165"/>
      <c r="E679" s="166" t="s">
        <v>16</v>
      </c>
      <c r="F679" s="167">
        <f t="shared" si="520"/>
        <v>35.4</v>
      </c>
      <c r="G679" s="167">
        <f t="shared" si="520"/>
        <v>0</v>
      </c>
      <c r="H679" s="167">
        <f t="shared" si="520"/>
        <v>35.4</v>
      </c>
      <c r="I679" s="167">
        <f t="shared" si="520"/>
        <v>0</v>
      </c>
      <c r="J679" s="167">
        <f t="shared" si="520"/>
        <v>0</v>
      </c>
      <c r="K679" s="167">
        <f t="shared" si="520"/>
        <v>0</v>
      </c>
      <c r="L679" s="167">
        <f t="shared" si="520"/>
        <v>35.4</v>
      </c>
      <c r="M679" s="167">
        <f t="shared" si="520"/>
        <v>0</v>
      </c>
      <c r="N679" s="167">
        <f t="shared" si="520"/>
        <v>35.4</v>
      </c>
      <c r="O679" s="167">
        <f t="shared" si="520"/>
        <v>0</v>
      </c>
      <c r="P679" s="167">
        <f t="shared" si="520"/>
        <v>0</v>
      </c>
      <c r="Q679" s="167">
        <f t="shared" si="520"/>
        <v>35.4</v>
      </c>
      <c r="R679" s="167">
        <f t="shared" si="520"/>
        <v>0</v>
      </c>
      <c r="S679" s="167">
        <f t="shared" si="520"/>
        <v>35.4</v>
      </c>
      <c r="T679" s="167">
        <f t="shared" si="520"/>
        <v>0</v>
      </c>
      <c r="U679" s="167">
        <f t="shared" si="520"/>
        <v>0</v>
      </c>
      <c r="V679" s="167">
        <f t="shared" si="521"/>
        <v>0</v>
      </c>
      <c r="W679" s="167">
        <f t="shared" si="521"/>
        <v>0</v>
      </c>
      <c r="X679" s="167">
        <f t="shared" si="521"/>
        <v>35.4</v>
      </c>
      <c r="Y679" s="167">
        <f t="shared" si="521"/>
        <v>35.4</v>
      </c>
      <c r="Z679" s="167">
        <f t="shared" si="521"/>
        <v>0</v>
      </c>
      <c r="AA679" s="167">
        <f t="shared" si="521"/>
        <v>35.4</v>
      </c>
      <c r="AB679" s="167">
        <f t="shared" si="521"/>
        <v>0</v>
      </c>
      <c r="AC679" s="167">
        <f t="shared" si="521"/>
        <v>35.4</v>
      </c>
      <c r="AD679" s="167">
        <f t="shared" si="521"/>
        <v>0</v>
      </c>
      <c r="AE679" s="167">
        <f t="shared" si="521"/>
        <v>35.4</v>
      </c>
      <c r="AF679" s="167">
        <f t="shared" si="521"/>
        <v>0</v>
      </c>
      <c r="AG679" s="167">
        <f t="shared" si="521"/>
        <v>35.4</v>
      </c>
      <c r="AH679" s="167">
        <f t="shared" si="521"/>
        <v>0</v>
      </c>
      <c r="AI679" s="167">
        <f t="shared" si="521"/>
        <v>35.4</v>
      </c>
      <c r="AJ679" s="167">
        <f t="shared" si="521"/>
        <v>0</v>
      </c>
      <c r="AK679" s="167">
        <f t="shared" si="521"/>
        <v>35.4</v>
      </c>
      <c r="AL679" s="167">
        <f t="shared" si="522"/>
        <v>35.4</v>
      </c>
      <c r="AM679" s="167">
        <f t="shared" si="522"/>
        <v>0</v>
      </c>
      <c r="AN679" s="167">
        <f t="shared" si="522"/>
        <v>35.4</v>
      </c>
      <c r="AO679" s="167">
        <f t="shared" si="522"/>
        <v>0</v>
      </c>
      <c r="AP679" s="167">
        <f t="shared" si="522"/>
        <v>35.4</v>
      </c>
      <c r="AQ679" s="167">
        <f t="shared" si="522"/>
        <v>0</v>
      </c>
      <c r="AR679" s="167">
        <f t="shared" si="522"/>
        <v>35.4</v>
      </c>
      <c r="AS679" s="167">
        <f t="shared" si="522"/>
        <v>0</v>
      </c>
      <c r="AT679" s="167">
        <f t="shared" si="522"/>
        <v>35.4</v>
      </c>
      <c r="AU679" s="167">
        <f t="shared" si="522"/>
        <v>0</v>
      </c>
      <c r="AV679" s="167">
        <f t="shared" si="522"/>
        <v>35.4</v>
      </c>
      <c r="AW679" s="168"/>
    </row>
    <row r="680" spans="1:49" ht="31.5" hidden="1" outlineLevel="2" x14ac:dyDescent="0.2">
      <c r="A680" s="165" t="s">
        <v>381</v>
      </c>
      <c r="B680" s="165" t="s">
        <v>15</v>
      </c>
      <c r="C680" s="165" t="s">
        <v>52</v>
      </c>
      <c r="D680" s="165"/>
      <c r="E680" s="166" t="s">
        <v>53</v>
      </c>
      <c r="F680" s="167">
        <f t="shared" si="520"/>
        <v>35.4</v>
      </c>
      <c r="G680" s="167">
        <f t="shared" si="520"/>
        <v>0</v>
      </c>
      <c r="H680" s="167">
        <f t="shared" si="520"/>
        <v>35.4</v>
      </c>
      <c r="I680" s="167">
        <f t="shared" si="520"/>
        <v>0</v>
      </c>
      <c r="J680" s="167">
        <f t="shared" si="520"/>
        <v>0</v>
      </c>
      <c r="K680" s="167">
        <f t="shared" si="520"/>
        <v>0</v>
      </c>
      <c r="L680" s="167">
        <f t="shared" si="520"/>
        <v>35.4</v>
      </c>
      <c r="M680" s="167">
        <f t="shared" si="520"/>
        <v>0</v>
      </c>
      <c r="N680" s="167">
        <f t="shared" si="520"/>
        <v>35.4</v>
      </c>
      <c r="O680" s="167">
        <f t="shared" si="520"/>
        <v>0</v>
      </c>
      <c r="P680" s="167">
        <f t="shared" si="520"/>
        <v>0</v>
      </c>
      <c r="Q680" s="167">
        <f t="shared" si="520"/>
        <v>35.4</v>
      </c>
      <c r="R680" s="167">
        <f t="shared" si="520"/>
        <v>0</v>
      </c>
      <c r="S680" s="167">
        <f t="shared" si="520"/>
        <v>35.4</v>
      </c>
      <c r="T680" s="167">
        <f t="shared" si="520"/>
        <v>0</v>
      </c>
      <c r="U680" s="167">
        <f t="shared" si="520"/>
        <v>0</v>
      </c>
      <c r="V680" s="167">
        <f t="shared" si="521"/>
        <v>0</v>
      </c>
      <c r="W680" s="167">
        <f t="shared" si="521"/>
        <v>0</v>
      </c>
      <c r="X680" s="167">
        <f t="shared" si="521"/>
        <v>35.4</v>
      </c>
      <c r="Y680" s="167">
        <f t="shared" si="521"/>
        <v>35.4</v>
      </c>
      <c r="Z680" s="167">
        <f t="shared" si="521"/>
        <v>0</v>
      </c>
      <c r="AA680" s="167">
        <f t="shared" si="521"/>
        <v>35.4</v>
      </c>
      <c r="AB680" s="167">
        <f t="shared" si="521"/>
        <v>0</v>
      </c>
      <c r="AC680" s="167">
        <f t="shared" si="521"/>
        <v>35.4</v>
      </c>
      <c r="AD680" s="167">
        <f t="shared" si="521"/>
        <v>0</v>
      </c>
      <c r="AE680" s="167">
        <f t="shared" si="521"/>
        <v>35.4</v>
      </c>
      <c r="AF680" s="167">
        <f t="shared" si="521"/>
        <v>0</v>
      </c>
      <c r="AG680" s="167">
        <f t="shared" si="521"/>
        <v>35.4</v>
      </c>
      <c r="AH680" s="167">
        <f t="shared" si="521"/>
        <v>0</v>
      </c>
      <c r="AI680" s="167">
        <f t="shared" si="521"/>
        <v>35.4</v>
      </c>
      <c r="AJ680" s="167">
        <f t="shared" si="521"/>
        <v>0</v>
      </c>
      <c r="AK680" s="167">
        <f t="shared" si="521"/>
        <v>35.4</v>
      </c>
      <c r="AL680" s="167">
        <f t="shared" si="522"/>
        <v>35.4</v>
      </c>
      <c r="AM680" s="167">
        <f t="shared" si="522"/>
        <v>0</v>
      </c>
      <c r="AN680" s="167">
        <f t="shared" si="522"/>
        <v>35.4</v>
      </c>
      <c r="AO680" s="167">
        <f t="shared" si="522"/>
        <v>0</v>
      </c>
      <c r="AP680" s="167">
        <f t="shared" si="522"/>
        <v>35.4</v>
      </c>
      <c r="AQ680" s="167">
        <f t="shared" si="522"/>
        <v>0</v>
      </c>
      <c r="AR680" s="167">
        <f t="shared" si="522"/>
        <v>35.4</v>
      </c>
      <c r="AS680" s="167">
        <f t="shared" si="522"/>
        <v>0</v>
      </c>
      <c r="AT680" s="167">
        <f t="shared" si="522"/>
        <v>35.4</v>
      </c>
      <c r="AU680" s="167">
        <f t="shared" si="522"/>
        <v>0</v>
      </c>
      <c r="AV680" s="167">
        <f t="shared" si="522"/>
        <v>35.4</v>
      </c>
      <c r="AW680" s="168"/>
    </row>
    <row r="681" spans="1:49" ht="31.5" hidden="1" outlineLevel="3" x14ac:dyDescent="0.2">
      <c r="A681" s="165" t="s">
        <v>381</v>
      </c>
      <c r="B681" s="165" t="s">
        <v>15</v>
      </c>
      <c r="C681" s="165" t="s">
        <v>98</v>
      </c>
      <c r="D681" s="165"/>
      <c r="E681" s="166" t="s">
        <v>99</v>
      </c>
      <c r="F681" s="167">
        <f t="shared" si="520"/>
        <v>35.4</v>
      </c>
      <c r="G681" s="167">
        <f t="shared" si="520"/>
        <v>0</v>
      </c>
      <c r="H681" s="167">
        <f t="shared" si="520"/>
        <v>35.4</v>
      </c>
      <c r="I681" s="167">
        <f t="shared" si="520"/>
        <v>0</v>
      </c>
      <c r="J681" s="167">
        <f t="shared" si="520"/>
        <v>0</v>
      </c>
      <c r="K681" s="167">
        <f t="shared" si="520"/>
        <v>0</v>
      </c>
      <c r="L681" s="167">
        <f t="shared" si="520"/>
        <v>35.4</v>
      </c>
      <c r="M681" s="167">
        <f t="shared" si="520"/>
        <v>0</v>
      </c>
      <c r="N681" s="167">
        <f t="shared" si="520"/>
        <v>35.4</v>
      </c>
      <c r="O681" s="167">
        <f t="shared" si="520"/>
        <v>0</v>
      </c>
      <c r="P681" s="167">
        <f t="shared" si="520"/>
        <v>0</v>
      </c>
      <c r="Q681" s="167">
        <f t="shared" si="520"/>
        <v>35.4</v>
      </c>
      <c r="R681" s="167">
        <f t="shared" si="520"/>
        <v>0</v>
      </c>
      <c r="S681" s="167">
        <f t="shared" si="520"/>
        <v>35.4</v>
      </c>
      <c r="T681" s="167">
        <f t="shared" si="520"/>
        <v>0</v>
      </c>
      <c r="U681" s="167">
        <f t="shared" si="520"/>
        <v>0</v>
      </c>
      <c r="V681" s="167">
        <f t="shared" si="521"/>
        <v>0</v>
      </c>
      <c r="W681" s="167">
        <f t="shared" si="521"/>
        <v>0</v>
      </c>
      <c r="X681" s="167">
        <f t="shared" si="521"/>
        <v>35.4</v>
      </c>
      <c r="Y681" s="167">
        <f t="shared" si="521"/>
        <v>35.4</v>
      </c>
      <c r="Z681" s="167">
        <f t="shared" si="521"/>
        <v>0</v>
      </c>
      <c r="AA681" s="167">
        <f t="shared" si="521"/>
        <v>35.4</v>
      </c>
      <c r="AB681" s="167">
        <f t="shared" si="521"/>
        <v>0</v>
      </c>
      <c r="AC681" s="167">
        <f t="shared" si="521"/>
        <v>35.4</v>
      </c>
      <c r="AD681" s="167">
        <f t="shared" si="521"/>
        <v>0</v>
      </c>
      <c r="AE681" s="167">
        <f t="shared" si="521"/>
        <v>35.4</v>
      </c>
      <c r="AF681" s="167">
        <f t="shared" si="521"/>
        <v>0</v>
      </c>
      <c r="AG681" s="167">
        <f t="shared" si="521"/>
        <v>35.4</v>
      </c>
      <c r="AH681" s="167">
        <f t="shared" si="521"/>
        <v>0</v>
      </c>
      <c r="AI681" s="167">
        <f t="shared" si="521"/>
        <v>35.4</v>
      </c>
      <c r="AJ681" s="167">
        <f t="shared" si="521"/>
        <v>0</v>
      </c>
      <c r="AK681" s="167">
        <f t="shared" si="521"/>
        <v>35.4</v>
      </c>
      <c r="AL681" s="167">
        <f t="shared" si="522"/>
        <v>35.4</v>
      </c>
      <c r="AM681" s="167">
        <f t="shared" si="522"/>
        <v>0</v>
      </c>
      <c r="AN681" s="167">
        <f t="shared" si="522"/>
        <v>35.4</v>
      </c>
      <c r="AO681" s="167">
        <f t="shared" si="522"/>
        <v>0</v>
      </c>
      <c r="AP681" s="167">
        <f t="shared" si="522"/>
        <v>35.4</v>
      </c>
      <c r="AQ681" s="167">
        <f t="shared" si="522"/>
        <v>0</v>
      </c>
      <c r="AR681" s="167">
        <f t="shared" si="522"/>
        <v>35.4</v>
      </c>
      <c r="AS681" s="167">
        <f t="shared" si="522"/>
        <v>0</v>
      </c>
      <c r="AT681" s="167">
        <f t="shared" si="522"/>
        <v>35.4</v>
      </c>
      <c r="AU681" s="167">
        <f t="shared" si="522"/>
        <v>0</v>
      </c>
      <c r="AV681" s="167">
        <f t="shared" si="522"/>
        <v>35.4</v>
      </c>
      <c r="AW681" s="168"/>
    </row>
    <row r="682" spans="1:49" ht="47.25" hidden="1" outlineLevel="4" x14ac:dyDescent="0.2">
      <c r="A682" s="165" t="s">
        <v>381</v>
      </c>
      <c r="B682" s="165" t="s">
        <v>15</v>
      </c>
      <c r="C682" s="165" t="s">
        <v>100</v>
      </c>
      <c r="D682" s="165"/>
      <c r="E682" s="166" t="s">
        <v>101</v>
      </c>
      <c r="F682" s="167">
        <f t="shared" si="520"/>
        <v>35.4</v>
      </c>
      <c r="G682" s="167">
        <f t="shared" si="520"/>
        <v>0</v>
      </c>
      <c r="H682" s="167">
        <f t="shared" si="520"/>
        <v>35.4</v>
      </c>
      <c r="I682" s="167">
        <f t="shared" si="520"/>
        <v>0</v>
      </c>
      <c r="J682" s="167">
        <f t="shared" si="520"/>
        <v>0</v>
      </c>
      <c r="K682" s="167">
        <f t="shared" si="520"/>
        <v>0</v>
      </c>
      <c r="L682" s="167">
        <f t="shared" si="520"/>
        <v>35.4</v>
      </c>
      <c r="M682" s="167">
        <f t="shared" si="520"/>
        <v>0</v>
      </c>
      <c r="N682" s="167">
        <f t="shared" si="520"/>
        <v>35.4</v>
      </c>
      <c r="O682" s="167">
        <f t="shared" si="520"/>
        <v>0</v>
      </c>
      <c r="P682" s="167">
        <f t="shared" si="520"/>
        <v>0</v>
      </c>
      <c r="Q682" s="167">
        <f t="shared" si="520"/>
        <v>35.4</v>
      </c>
      <c r="R682" s="167">
        <f t="shared" si="520"/>
        <v>0</v>
      </c>
      <c r="S682" s="167">
        <f t="shared" si="520"/>
        <v>35.4</v>
      </c>
      <c r="T682" s="167">
        <f t="shared" si="520"/>
        <v>0</v>
      </c>
      <c r="U682" s="167">
        <f t="shared" si="520"/>
        <v>0</v>
      </c>
      <c r="V682" s="167">
        <f t="shared" si="521"/>
        <v>0</v>
      </c>
      <c r="W682" s="167">
        <f t="shared" si="521"/>
        <v>0</v>
      </c>
      <c r="X682" s="167">
        <f t="shared" si="521"/>
        <v>35.4</v>
      </c>
      <c r="Y682" s="167">
        <f t="shared" si="521"/>
        <v>35.4</v>
      </c>
      <c r="Z682" s="167">
        <f t="shared" si="521"/>
        <v>0</v>
      </c>
      <c r="AA682" s="167">
        <f t="shared" si="521"/>
        <v>35.4</v>
      </c>
      <c r="AB682" s="167">
        <f t="shared" si="521"/>
        <v>0</v>
      </c>
      <c r="AC682" s="167">
        <f t="shared" si="521"/>
        <v>35.4</v>
      </c>
      <c r="AD682" s="167">
        <f t="shared" si="521"/>
        <v>0</v>
      </c>
      <c r="AE682" s="167">
        <f t="shared" si="521"/>
        <v>35.4</v>
      </c>
      <c r="AF682" s="167">
        <f t="shared" si="521"/>
        <v>0</v>
      </c>
      <c r="AG682" s="167">
        <f t="shared" si="521"/>
        <v>35.4</v>
      </c>
      <c r="AH682" s="167">
        <f t="shared" si="521"/>
        <v>0</v>
      </c>
      <c r="AI682" s="167">
        <f t="shared" si="521"/>
        <v>35.4</v>
      </c>
      <c r="AJ682" s="167">
        <f t="shared" si="521"/>
        <v>0</v>
      </c>
      <c r="AK682" s="167">
        <f t="shared" si="521"/>
        <v>35.4</v>
      </c>
      <c r="AL682" s="167">
        <f t="shared" si="522"/>
        <v>35.4</v>
      </c>
      <c r="AM682" s="167">
        <f t="shared" si="522"/>
        <v>0</v>
      </c>
      <c r="AN682" s="167">
        <f t="shared" si="522"/>
        <v>35.4</v>
      </c>
      <c r="AO682" s="167">
        <f t="shared" si="522"/>
        <v>0</v>
      </c>
      <c r="AP682" s="167">
        <f t="shared" si="522"/>
        <v>35.4</v>
      </c>
      <c r="AQ682" s="167">
        <f t="shared" si="522"/>
        <v>0</v>
      </c>
      <c r="AR682" s="167">
        <f t="shared" si="522"/>
        <v>35.4</v>
      </c>
      <c r="AS682" s="167">
        <f t="shared" si="522"/>
        <v>0</v>
      </c>
      <c r="AT682" s="167">
        <f t="shared" si="522"/>
        <v>35.4</v>
      </c>
      <c r="AU682" s="167">
        <f t="shared" si="522"/>
        <v>0</v>
      </c>
      <c r="AV682" s="167">
        <f t="shared" si="522"/>
        <v>35.4</v>
      </c>
      <c r="AW682" s="168"/>
    </row>
    <row r="683" spans="1:49" ht="15.75" hidden="1" outlineLevel="5" x14ac:dyDescent="0.2">
      <c r="A683" s="165" t="s">
        <v>381</v>
      </c>
      <c r="B683" s="165" t="s">
        <v>15</v>
      </c>
      <c r="C683" s="165" t="s">
        <v>102</v>
      </c>
      <c r="D683" s="165"/>
      <c r="E683" s="166" t="s">
        <v>103</v>
      </c>
      <c r="F683" s="167">
        <f t="shared" si="520"/>
        <v>35.4</v>
      </c>
      <c r="G683" s="167">
        <f t="shared" si="520"/>
        <v>0</v>
      </c>
      <c r="H683" s="167">
        <f t="shared" si="520"/>
        <v>35.4</v>
      </c>
      <c r="I683" s="167">
        <f t="shared" si="520"/>
        <v>0</v>
      </c>
      <c r="J683" s="167">
        <f t="shared" si="520"/>
        <v>0</v>
      </c>
      <c r="K683" s="167">
        <f t="shared" si="520"/>
        <v>0</v>
      </c>
      <c r="L683" s="167">
        <f t="shared" si="520"/>
        <v>35.4</v>
      </c>
      <c r="M683" s="167">
        <f t="shared" si="520"/>
        <v>0</v>
      </c>
      <c r="N683" s="167">
        <f t="shared" si="520"/>
        <v>35.4</v>
      </c>
      <c r="O683" s="167">
        <f t="shared" si="520"/>
        <v>0</v>
      </c>
      <c r="P683" s="167">
        <f t="shared" si="520"/>
        <v>0</v>
      </c>
      <c r="Q683" s="167">
        <f t="shared" si="520"/>
        <v>35.4</v>
      </c>
      <c r="R683" s="167">
        <f t="shared" si="520"/>
        <v>0</v>
      </c>
      <c r="S683" s="167">
        <f t="shared" si="520"/>
        <v>35.4</v>
      </c>
      <c r="T683" s="167">
        <f t="shared" si="520"/>
        <v>0</v>
      </c>
      <c r="U683" s="167">
        <f t="shared" si="520"/>
        <v>0</v>
      </c>
      <c r="V683" s="167">
        <f t="shared" si="521"/>
        <v>0</v>
      </c>
      <c r="W683" s="167">
        <f t="shared" si="521"/>
        <v>0</v>
      </c>
      <c r="X683" s="167">
        <f t="shared" si="521"/>
        <v>35.4</v>
      </c>
      <c r="Y683" s="167">
        <f t="shared" si="521"/>
        <v>35.4</v>
      </c>
      <c r="Z683" s="167">
        <f t="shared" si="521"/>
        <v>0</v>
      </c>
      <c r="AA683" s="167">
        <f t="shared" si="521"/>
        <v>35.4</v>
      </c>
      <c r="AB683" s="167">
        <f t="shared" si="521"/>
        <v>0</v>
      </c>
      <c r="AC683" s="167">
        <f t="shared" si="521"/>
        <v>35.4</v>
      </c>
      <c r="AD683" s="167">
        <f t="shared" si="521"/>
        <v>0</v>
      </c>
      <c r="AE683" s="167">
        <f t="shared" si="521"/>
        <v>35.4</v>
      </c>
      <c r="AF683" s="167">
        <f t="shared" si="521"/>
        <v>0</v>
      </c>
      <c r="AG683" s="167">
        <f t="shared" si="521"/>
        <v>35.4</v>
      </c>
      <c r="AH683" s="167">
        <f t="shared" si="521"/>
        <v>0</v>
      </c>
      <c r="AI683" s="167">
        <f t="shared" si="521"/>
        <v>35.4</v>
      </c>
      <c r="AJ683" s="167">
        <f t="shared" si="521"/>
        <v>0</v>
      </c>
      <c r="AK683" s="167">
        <f t="shared" si="521"/>
        <v>35.4</v>
      </c>
      <c r="AL683" s="167">
        <f t="shared" si="522"/>
        <v>35.4</v>
      </c>
      <c r="AM683" s="167">
        <f t="shared" si="522"/>
        <v>0</v>
      </c>
      <c r="AN683" s="167">
        <f t="shared" si="522"/>
        <v>35.4</v>
      </c>
      <c r="AO683" s="167">
        <f t="shared" si="522"/>
        <v>0</v>
      </c>
      <c r="AP683" s="167">
        <f t="shared" si="522"/>
        <v>35.4</v>
      </c>
      <c r="AQ683" s="167">
        <f t="shared" si="522"/>
        <v>0</v>
      </c>
      <c r="AR683" s="167">
        <f t="shared" si="522"/>
        <v>35.4</v>
      </c>
      <c r="AS683" s="167">
        <f t="shared" si="522"/>
        <v>0</v>
      </c>
      <c r="AT683" s="167">
        <f t="shared" si="522"/>
        <v>35.4</v>
      </c>
      <c r="AU683" s="167">
        <f t="shared" si="522"/>
        <v>0</v>
      </c>
      <c r="AV683" s="167">
        <f t="shared" si="522"/>
        <v>35.4</v>
      </c>
      <c r="AW683" s="168"/>
    </row>
    <row r="684" spans="1:49" ht="31.5" hidden="1" outlineLevel="7" x14ac:dyDescent="0.2">
      <c r="A684" s="170" t="s">
        <v>381</v>
      </c>
      <c r="B684" s="170" t="s">
        <v>15</v>
      </c>
      <c r="C684" s="170" t="s">
        <v>102</v>
      </c>
      <c r="D684" s="170" t="s">
        <v>11</v>
      </c>
      <c r="E684" s="171" t="s">
        <v>12</v>
      </c>
      <c r="F684" s="172">
        <v>35.4</v>
      </c>
      <c r="G684" s="172"/>
      <c r="H684" s="172">
        <f>SUM(F684:G684)</f>
        <v>35.4</v>
      </c>
      <c r="I684" s="172"/>
      <c r="J684" s="172"/>
      <c r="K684" s="172"/>
      <c r="L684" s="172">
        <f>SUM(H684:K684)</f>
        <v>35.4</v>
      </c>
      <c r="M684" s="172"/>
      <c r="N684" s="172">
        <f>SUM(L684:M684)</f>
        <v>35.4</v>
      </c>
      <c r="O684" s="172"/>
      <c r="P684" s="172"/>
      <c r="Q684" s="172">
        <f>SUM(N684:P684)</f>
        <v>35.4</v>
      </c>
      <c r="R684" s="172"/>
      <c r="S684" s="172">
        <f>SUM(Q684:R684)</f>
        <v>35.4</v>
      </c>
      <c r="T684" s="172"/>
      <c r="U684" s="172"/>
      <c r="V684" s="172"/>
      <c r="W684" s="172"/>
      <c r="X684" s="172">
        <f>SUM(S684:W684)</f>
        <v>35.4</v>
      </c>
      <c r="Y684" s="172">
        <v>35.4</v>
      </c>
      <c r="Z684" s="172"/>
      <c r="AA684" s="172">
        <f>SUM(Y684:Z684)</f>
        <v>35.4</v>
      </c>
      <c r="AB684" s="172"/>
      <c r="AC684" s="172">
        <f>SUM(AA684:AB684)</f>
        <v>35.4</v>
      </c>
      <c r="AD684" s="172"/>
      <c r="AE684" s="172">
        <f>SUM(AC684:AD684)</f>
        <v>35.4</v>
      </c>
      <c r="AF684" s="172"/>
      <c r="AG684" s="172">
        <f>SUM(AE684:AF684)</f>
        <v>35.4</v>
      </c>
      <c r="AH684" s="172"/>
      <c r="AI684" s="172">
        <f>SUM(AG684:AH684)</f>
        <v>35.4</v>
      </c>
      <c r="AJ684" s="172"/>
      <c r="AK684" s="172">
        <f>SUM(AI684:AJ684)</f>
        <v>35.4</v>
      </c>
      <c r="AL684" s="172">
        <v>35.4</v>
      </c>
      <c r="AM684" s="172"/>
      <c r="AN684" s="172">
        <f>SUM(AL684:AM684)</f>
        <v>35.4</v>
      </c>
      <c r="AO684" s="172"/>
      <c r="AP684" s="172">
        <f>SUM(AN684:AO684)</f>
        <v>35.4</v>
      </c>
      <c r="AQ684" s="172"/>
      <c r="AR684" s="172">
        <f>SUM(AP684:AQ684)</f>
        <v>35.4</v>
      </c>
      <c r="AS684" s="172"/>
      <c r="AT684" s="172">
        <f>SUM(AR684:AS684)</f>
        <v>35.4</v>
      </c>
      <c r="AU684" s="172"/>
      <c r="AV684" s="172">
        <f>SUM(AT684:AU684)</f>
        <v>35.4</v>
      </c>
      <c r="AW684" s="168"/>
    </row>
    <row r="685" spans="1:49" ht="15.75" hidden="1" outlineLevel="7" x14ac:dyDescent="0.2">
      <c r="A685" s="165" t="s">
        <v>381</v>
      </c>
      <c r="B685" s="165" t="s">
        <v>553</v>
      </c>
      <c r="C685" s="170"/>
      <c r="D685" s="170"/>
      <c r="E685" s="8" t="s">
        <v>537</v>
      </c>
      <c r="F685" s="167">
        <f t="shared" ref="F685:AV685" si="523">F686+F716+F752+F768+F788+F799</f>
        <v>1583524.36</v>
      </c>
      <c r="G685" s="167">
        <f t="shared" si="523"/>
        <v>12036.775009999999</v>
      </c>
      <c r="H685" s="167">
        <f t="shared" si="523"/>
        <v>1595561.1350100001</v>
      </c>
      <c r="I685" s="167">
        <f t="shared" si="523"/>
        <v>46575.859750000003</v>
      </c>
      <c r="J685" s="167">
        <f t="shared" si="523"/>
        <v>1064.9949999999999</v>
      </c>
      <c r="K685" s="167">
        <f t="shared" si="523"/>
        <v>665.52</v>
      </c>
      <c r="L685" s="167">
        <f t="shared" si="523"/>
        <v>1643867.5097600003</v>
      </c>
      <c r="M685" s="167">
        <f t="shared" si="523"/>
        <v>2196.8879999999999</v>
      </c>
      <c r="N685" s="167">
        <f t="shared" si="523"/>
        <v>1646064.3977600003</v>
      </c>
      <c r="O685" s="167">
        <f t="shared" si="523"/>
        <v>2877.9999999999995</v>
      </c>
      <c r="P685" s="167">
        <f t="shared" si="523"/>
        <v>0</v>
      </c>
      <c r="Q685" s="167">
        <f t="shared" si="523"/>
        <v>1648942.3977600003</v>
      </c>
      <c r="R685" s="167">
        <f t="shared" si="523"/>
        <v>12418.10363</v>
      </c>
      <c r="S685" s="167">
        <f t="shared" si="523"/>
        <v>1661360.5013900001</v>
      </c>
      <c r="T685" s="167">
        <f t="shared" si="523"/>
        <v>-4298.8557299999993</v>
      </c>
      <c r="U685" s="167">
        <f t="shared" si="523"/>
        <v>0</v>
      </c>
      <c r="V685" s="167">
        <f t="shared" si="523"/>
        <v>0</v>
      </c>
      <c r="W685" s="167">
        <f t="shared" si="523"/>
        <v>0</v>
      </c>
      <c r="X685" s="167">
        <f>X686+X716+X752+X768+X788+X799</f>
        <v>1657061.6456600002</v>
      </c>
      <c r="Y685" s="167">
        <f t="shared" si="523"/>
        <v>1549796.91</v>
      </c>
      <c r="Z685" s="167">
        <f t="shared" si="523"/>
        <v>9771.5999999999985</v>
      </c>
      <c r="AA685" s="167">
        <f t="shared" si="523"/>
        <v>1559568.51</v>
      </c>
      <c r="AB685" s="167">
        <f t="shared" si="523"/>
        <v>0</v>
      </c>
      <c r="AC685" s="167">
        <f t="shared" si="523"/>
        <v>1559568.51</v>
      </c>
      <c r="AD685" s="167">
        <f t="shared" si="523"/>
        <v>0</v>
      </c>
      <c r="AE685" s="167">
        <f t="shared" si="523"/>
        <v>1559568.51</v>
      </c>
      <c r="AF685" s="167">
        <f t="shared" si="523"/>
        <v>1850.2999999999997</v>
      </c>
      <c r="AG685" s="167">
        <f t="shared" si="523"/>
        <v>1561418.81</v>
      </c>
      <c r="AH685" s="167">
        <f t="shared" si="523"/>
        <v>0</v>
      </c>
      <c r="AI685" s="167">
        <f t="shared" si="523"/>
        <v>1561418.81</v>
      </c>
      <c r="AJ685" s="167">
        <f t="shared" si="523"/>
        <v>0</v>
      </c>
      <c r="AK685" s="167">
        <f t="shared" si="523"/>
        <v>1561418.81</v>
      </c>
      <c r="AL685" s="167">
        <f t="shared" si="523"/>
        <v>1554791.7500000005</v>
      </c>
      <c r="AM685" s="167">
        <f t="shared" si="523"/>
        <v>4123.7</v>
      </c>
      <c r="AN685" s="167">
        <f t="shared" si="523"/>
        <v>1558915.4500000004</v>
      </c>
      <c r="AO685" s="167">
        <f t="shared" si="523"/>
        <v>0</v>
      </c>
      <c r="AP685" s="167">
        <f t="shared" si="523"/>
        <v>1558915.4500000004</v>
      </c>
      <c r="AQ685" s="167">
        <f t="shared" si="523"/>
        <v>1095.3</v>
      </c>
      <c r="AR685" s="167">
        <f t="shared" si="523"/>
        <v>1560010.7500000005</v>
      </c>
      <c r="AS685" s="167">
        <f t="shared" si="523"/>
        <v>0</v>
      </c>
      <c r="AT685" s="167">
        <f t="shared" si="523"/>
        <v>1560010.7500000005</v>
      </c>
      <c r="AU685" s="167">
        <f t="shared" si="523"/>
        <v>0</v>
      </c>
      <c r="AV685" s="167">
        <f t="shared" si="523"/>
        <v>1560010.7500000005</v>
      </c>
      <c r="AW685" s="168"/>
    </row>
    <row r="686" spans="1:49" ht="15.75" hidden="1" outlineLevel="1" x14ac:dyDescent="0.2">
      <c r="A686" s="165" t="s">
        <v>381</v>
      </c>
      <c r="B686" s="165" t="s">
        <v>383</v>
      </c>
      <c r="C686" s="165"/>
      <c r="D686" s="165"/>
      <c r="E686" s="166" t="s">
        <v>384</v>
      </c>
      <c r="F686" s="167">
        <f t="shared" ref="F686:AV686" si="524">F687</f>
        <v>649228.9</v>
      </c>
      <c r="G686" s="167">
        <f t="shared" si="524"/>
        <v>528.20792000000006</v>
      </c>
      <c r="H686" s="167">
        <f t="shared" si="524"/>
        <v>649757.10791999998</v>
      </c>
      <c r="I686" s="167">
        <f t="shared" si="524"/>
        <v>2120.2585199999999</v>
      </c>
      <c r="J686" s="167">
        <f t="shared" si="524"/>
        <v>200</v>
      </c>
      <c r="K686" s="167">
        <f t="shared" si="524"/>
        <v>415.52</v>
      </c>
      <c r="L686" s="167">
        <f t="shared" si="524"/>
        <v>652492.88644000003</v>
      </c>
      <c r="M686" s="167">
        <f t="shared" si="524"/>
        <v>2196.8879999999999</v>
      </c>
      <c r="N686" s="167">
        <f t="shared" si="524"/>
        <v>654689.77444000007</v>
      </c>
      <c r="O686" s="167">
        <f t="shared" si="524"/>
        <v>-1606.8000000000002</v>
      </c>
      <c r="P686" s="167">
        <f t="shared" si="524"/>
        <v>0</v>
      </c>
      <c r="Q686" s="167">
        <f t="shared" si="524"/>
        <v>653082.97444000014</v>
      </c>
      <c r="R686" s="167">
        <f t="shared" si="524"/>
        <v>0</v>
      </c>
      <c r="S686" s="167">
        <f t="shared" si="524"/>
        <v>653082.97444000014</v>
      </c>
      <c r="T686" s="167">
        <f t="shared" si="524"/>
        <v>-4340.4377299999996</v>
      </c>
      <c r="U686" s="167">
        <f t="shared" si="524"/>
        <v>0</v>
      </c>
      <c r="V686" s="167">
        <f t="shared" si="524"/>
        <v>0</v>
      </c>
      <c r="W686" s="167">
        <f t="shared" si="524"/>
        <v>0</v>
      </c>
      <c r="X686" s="167">
        <f t="shared" si="524"/>
        <v>648742.53671000013</v>
      </c>
      <c r="Y686" s="167">
        <f t="shared" si="524"/>
        <v>623577</v>
      </c>
      <c r="Z686" s="167">
        <f t="shared" si="524"/>
        <v>5708.7</v>
      </c>
      <c r="AA686" s="167">
        <f t="shared" si="524"/>
        <v>629285.69999999995</v>
      </c>
      <c r="AB686" s="167">
        <f t="shared" si="524"/>
        <v>0</v>
      </c>
      <c r="AC686" s="167">
        <f t="shared" si="524"/>
        <v>629285.69999999995</v>
      </c>
      <c r="AD686" s="167">
        <f t="shared" si="524"/>
        <v>0</v>
      </c>
      <c r="AE686" s="167">
        <f t="shared" si="524"/>
        <v>629285.69999999995</v>
      </c>
      <c r="AF686" s="167">
        <f t="shared" si="524"/>
        <v>179.6</v>
      </c>
      <c r="AG686" s="167">
        <f t="shared" si="524"/>
        <v>629465.30000000005</v>
      </c>
      <c r="AH686" s="167">
        <f t="shared" si="524"/>
        <v>0</v>
      </c>
      <c r="AI686" s="167">
        <f t="shared" si="524"/>
        <v>629465.30000000005</v>
      </c>
      <c r="AJ686" s="167">
        <f t="shared" si="524"/>
        <v>0</v>
      </c>
      <c r="AK686" s="167">
        <f t="shared" si="524"/>
        <v>629465.30000000005</v>
      </c>
      <c r="AL686" s="167">
        <f t="shared" si="524"/>
        <v>620732.10000000009</v>
      </c>
      <c r="AM686" s="167">
        <f t="shared" si="524"/>
        <v>5674.4</v>
      </c>
      <c r="AN686" s="167">
        <f t="shared" si="524"/>
        <v>626406.5</v>
      </c>
      <c r="AO686" s="167">
        <f t="shared" si="524"/>
        <v>0</v>
      </c>
      <c r="AP686" s="167">
        <f t="shared" si="524"/>
        <v>626406.5</v>
      </c>
      <c r="AQ686" s="167">
        <f t="shared" si="524"/>
        <v>186.6</v>
      </c>
      <c r="AR686" s="167">
        <f t="shared" si="524"/>
        <v>626593.10000000009</v>
      </c>
      <c r="AS686" s="167">
        <f t="shared" si="524"/>
        <v>0</v>
      </c>
      <c r="AT686" s="167">
        <f t="shared" si="524"/>
        <v>626593.10000000009</v>
      </c>
      <c r="AU686" s="167">
        <f t="shared" si="524"/>
        <v>0</v>
      </c>
      <c r="AV686" s="167">
        <f t="shared" si="524"/>
        <v>626593.10000000009</v>
      </c>
      <c r="AW686" s="168"/>
    </row>
    <row r="687" spans="1:49" ht="31.5" hidden="1" outlineLevel="2" x14ac:dyDescent="0.2">
      <c r="A687" s="165" t="s">
        <v>381</v>
      </c>
      <c r="B687" s="165" t="s">
        <v>383</v>
      </c>
      <c r="C687" s="165" t="s">
        <v>289</v>
      </c>
      <c r="D687" s="165"/>
      <c r="E687" s="166" t="s">
        <v>290</v>
      </c>
      <c r="F687" s="167">
        <f t="shared" ref="F687:AV687" si="525">F688+F705</f>
        <v>649228.9</v>
      </c>
      <c r="G687" s="167">
        <f t="shared" si="525"/>
        <v>528.20792000000006</v>
      </c>
      <c r="H687" s="167">
        <f t="shared" si="525"/>
        <v>649757.10791999998</v>
      </c>
      <c r="I687" s="167">
        <f t="shared" si="525"/>
        <v>2120.2585199999999</v>
      </c>
      <c r="J687" s="167">
        <f t="shared" si="525"/>
        <v>200</v>
      </c>
      <c r="K687" s="167">
        <f t="shared" si="525"/>
        <v>415.52</v>
      </c>
      <c r="L687" s="167">
        <f t="shared" si="525"/>
        <v>652492.88644000003</v>
      </c>
      <c r="M687" s="167">
        <f t="shared" si="525"/>
        <v>2196.8879999999999</v>
      </c>
      <c r="N687" s="167">
        <f t="shared" si="525"/>
        <v>654689.77444000007</v>
      </c>
      <c r="O687" s="167">
        <f t="shared" si="525"/>
        <v>-1606.8000000000002</v>
      </c>
      <c r="P687" s="167">
        <f t="shared" si="525"/>
        <v>0</v>
      </c>
      <c r="Q687" s="167">
        <f t="shared" si="525"/>
        <v>653082.97444000014</v>
      </c>
      <c r="R687" s="167">
        <f t="shared" si="525"/>
        <v>0</v>
      </c>
      <c r="S687" s="167">
        <f t="shared" si="525"/>
        <v>653082.97444000014</v>
      </c>
      <c r="T687" s="167">
        <f t="shared" si="525"/>
        <v>-4340.4377299999996</v>
      </c>
      <c r="U687" s="167">
        <f t="shared" si="525"/>
        <v>0</v>
      </c>
      <c r="V687" s="167">
        <f t="shared" si="525"/>
        <v>0</v>
      </c>
      <c r="W687" s="167">
        <f t="shared" si="525"/>
        <v>0</v>
      </c>
      <c r="X687" s="167">
        <f t="shared" si="525"/>
        <v>648742.53671000013</v>
      </c>
      <c r="Y687" s="167">
        <f t="shared" si="525"/>
        <v>623577</v>
      </c>
      <c r="Z687" s="167">
        <f t="shared" si="525"/>
        <v>5708.7</v>
      </c>
      <c r="AA687" s="167">
        <f t="shared" si="525"/>
        <v>629285.69999999995</v>
      </c>
      <c r="AB687" s="167">
        <f t="shared" si="525"/>
        <v>0</v>
      </c>
      <c r="AC687" s="167">
        <f t="shared" si="525"/>
        <v>629285.69999999995</v>
      </c>
      <c r="AD687" s="167">
        <f t="shared" si="525"/>
        <v>0</v>
      </c>
      <c r="AE687" s="167">
        <f t="shared" si="525"/>
        <v>629285.69999999995</v>
      </c>
      <c r="AF687" s="167">
        <f t="shared" si="525"/>
        <v>179.6</v>
      </c>
      <c r="AG687" s="167">
        <f t="shared" si="525"/>
        <v>629465.30000000005</v>
      </c>
      <c r="AH687" s="167">
        <f t="shared" si="525"/>
        <v>0</v>
      </c>
      <c r="AI687" s="167">
        <f t="shared" si="525"/>
        <v>629465.30000000005</v>
      </c>
      <c r="AJ687" s="167">
        <f t="shared" si="525"/>
        <v>0</v>
      </c>
      <c r="AK687" s="167">
        <f t="shared" si="525"/>
        <v>629465.30000000005</v>
      </c>
      <c r="AL687" s="167">
        <f t="shared" si="525"/>
        <v>620732.10000000009</v>
      </c>
      <c r="AM687" s="167">
        <f t="shared" si="525"/>
        <v>5674.4</v>
      </c>
      <c r="AN687" s="167">
        <f t="shared" si="525"/>
        <v>626406.5</v>
      </c>
      <c r="AO687" s="167">
        <f t="shared" si="525"/>
        <v>0</v>
      </c>
      <c r="AP687" s="167">
        <f t="shared" si="525"/>
        <v>626406.5</v>
      </c>
      <c r="AQ687" s="167">
        <f t="shared" si="525"/>
        <v>186.6</v>
      </c>
      <c r="AR687" s="167">
        <f t="shared" si="525"/>
        <v>626593.10000000009</v>
      </c>
      <c r="AS687" s="167">
        <f t="shared" si="525"/>
        <v>0</v>
      </c>
      <c r="AT687" s="167">
        <f t="shared" si="525"/>
        <v>626593.10000000009</v>
      </c>
      <c r="AU687" s="167">
        <f t="shared" si="525"/>
        <v>0</v>
      </c>
      <c r="AV687" s="167">
        <f t="shared" si="525"/>
        <v>626593.10000000009</v>
      </c>
      <c r="AW687" s="168"/>
    </row>
    <row r="688" spans="1:49" ht="31.5" hidden="1" outlineLevel="3" x14ac:dyDescent="0.2">
      <c r="A688" s="165" t="s">
        <v>381</v>
      </c>
      <c r="B688" s="165" t="s">
        <v>383</v>
      </c>
      <c r="C688" s="165" t="s">
        <v>291</v>
      </c>
      <c r="D688" s="165"/>
      <c r="E688" s="166" t="s">
        <v>292</v>
      </c>
      <c r="F688" s="167">
        <f t="shared" ref="F688:AV688" si="526">F689+F702</f>
        <v>17495.3</v>
      </c>
      <c r="G688" s="167">
        <f t="shared" si="526"/>
        <v>-892.69208000000003</v>
      </c>
      <c r="H688" s="167">
        <f t="shared" si="526"/>
        <v>16602.607919999999</v>
      </c>
      <c r="I688" s="167">
        <f t="shared" si="526"/>
        <v>2318.4837600000001</v>
      </c>
      <c r="J688" s="167">
        <f t="shared" si="526"/>
        <v>200</v>
      </c>
      <c r="K688" s="167">
        <f t="shared" si="526"/>
        <v>415.52</v>
      </c>
      <c r="L688" s="167">
        <f t="shared" si="526"/>
        <v>19536.611679999998</v>
      </c>
      <c r="M688" s="167">
        <f t="shared" si="526"/>
        <v>0</v>
      </c>
      <c r="N688" s="167">
        <f t="shared" si="526"/>
        <v>19536.611679999998</v>
      </c>
      <c r="O688" s="167">
        <f t="shared" si="526"/>
        <v>-4372.8</v>
      </c>
      <c r="P688" s="167">
        <f t="shared" si="526"/>
        <v>0</v>
      </c>
      <c r="Q688" s="167">
        <f t="shared" si="526"/>
        <v>15163.811679999999</v>
      </c>
      <c r="R688" s="167">
        <f t="shared" si="526"/>
        <v>0</v>
      </c>
      <c r="S688" s="167">
        <f t="shared" si="526"/>
        <v>15163.811679999999</v>
      </c>
      <c r="T688" s="167">
        <f t="shared" si="526"/>
        <v>0</v>
      </c>
      <c r="U688" s="167">
        <f t="shared" si="526"/>
        <v>0</v>
      </c>
      <c r="V688" s="167">
        <f t="shared" si="526"/>
        <v>0</v>
      </c>
      <c r="W688" s="167">
        <f t="shared" si="526"/>
        <v>0</v>
      </c>
      <c r="X688" s="167">
        <f t="shared" si="526"/>
        <v>15163.811679999999</v>
      </c>
      <c r="Y688" s="167">
        <f t="shared" si="526"/>
        <v>10550</v>
      </c>
      <c r="Z688" s="167">
        <f t="shared" si="526"/>
        <v>0</v>
      </c>
      <c r="AA688" s="167">
        <f t="shared" si="526"/>
        <v>10550</v>
      </c>
      <c r="AB688" s="167">
        <f t="shared" si="526"/>
        <v>0</v>
      </c>
      <c r="AC688" s="167">
        <f t="shared" si="526"/>
        <v>10550</v>
      </c>
      <c r="AD688" s="167">
        <f t="shared" si="526"/>
        <v>0</v>
      </c>
      <c r="AE688" s="167">
        <f t="shared" si="526"/>
        <v>10550</v>
      </c>
      <c r="AF688" s="167">
        <f t="shared" si="526"/>
        <v>0</v>
      </c>
      <c r="AG688" s="167">
        <f t="shared" si="526"/>
        <v>10550</v>
      </c>
      <c r="AH688" s="167">
        <f t="shared" si="526"/>
        <v>0</v>
      </c>
      <c r="AI688" s="167">
        <f t="shared" si="526"/>
        <v>10550</v>
      </c>
      <c r="AJ688" s="167">
        <f t="shared" si="526"/>
        <v>0</v>
      </c>
      <c r="AK688" s="167">
        <f t="shared" si="526"/>
        <v>10550</v>
      </c>
      <c r="AL688" s="167">
        <f t="shared" si="526"/>
        <v>11222.5</v>
      </c>
      <c r="AM688" s="167">
        <f t="shared" si="526"/>
        <v>0</v>
      </c>
      <c r="AN688" s="167">
        <f t="shared" si="526"/>
        <v>11222.5</v>
      </c>
      <c r="AO688" s="167">
        <f t="shared" si="526"/>
        <v>0</v>
      </c>
      <c r="AP688" s="167">
        <f t="shared" si="526"/>
        <v>11222.5</v>
      </c>
      <c r="AQ688" s="167">
        <f t="shared" si="526"/>
        <v>0</v>
      </c>
      <c r="AR688" s="167">
        <f t="shared" si="526"/>
        <v>11222.5</v>
      </c>
      <c r="AS688" s="167">
        <f t="shared" si="526"/>
        <v>0</v>
      </c>
      <c r="AT688" s="167">
        <f t="shared" si="526"/>
        <v>11222.5</v>
      </c>
      <c r="AU688" s="167">
        <f t="shared" si="526"/>
        <v>0</v>
      </c>
      <c r="AV688" s="167">
        <f t="shared" si="526"/>
        <v>11222.5</v>
      </c>
      <c r="AW688" s="168"/>
    </row>
    <row r="689" spans="1:49" ht="47.25" hidden="1" outlineLevel="4" x14ac:dyDescent="0.2">
      <c r="A689" s="165" t="s">
        <v>381</v>
      </c>
      <c r="B689" s="165" t="s">
        <v>383</v>
      </c>
      <c r="C689" s="165" t="s">
        <v>293</v>
      </c>
      <c r="D689" s="165"/>
      <c r="E689" s="166" t="s">
        <v>294</v>
      </c>
      <c r="F689" s="167">
        <f>F690+F698+F700+F692</f>
        <v>17095.3</v>
      </c>
      <c r="G689" s="167">
        <f>G690+G698+G700+G692+G694</f>
        <v>-892.69208000000003</v>
      </c>
      <c r="H689" s="167">
        <f>H690+H698+H700+H692+H694</f>
        <v>16202.607919999999</v>
      </c>
      <c r="I689" s="167">
        <f t="shared" ref="I689:AV689" si="527">I690+I698+I700+I692+I694+I696</f>
        <v>2318.4837600000001</v>
      </c>
      <c r="J689" s="167">
        <f t="shared" si="527"/>
        <v>0</v>
      </c>
      <c r="K689" s="167">
        <f t="shared" si="527"/>
        <v>415.52</v>
      </c>
      <c r="L689" s="167">
        <f t="shared" si="527"/>
        <v>18936.611679999998</v>
      </c>
      <c r="M689" s="167">
        <f t="shared" si="527"/>
        <v>0</v>
      </c>
      <c r="N689" s="167">
        <f t="shared" si="527"/>
        <v>18936.611679999998</v>
      </c>
      <c r="O689" s="167">
        <f t="shared" si="527"/>
        <v>-4372.8</v>
      </c>
      <c r="P689" s="167">
        <f t="shared" si="527"/>
        <v>0</v>
      </c>
      <c r="Q689" s="167">
        <f t="shared" si="527"/>
        <v>14563.811679999999</v>
      </c>
      <c r="R689" s="167">
        <f t="shared" si="527"/>
        <v>0</v>
      </c>
      <c r="S689" s="167">
        <f t="shared" si="527"/>
        <v>14563.811679999999</v>
      </c>
      <c r="T689" s="167">
        <f t="shared" si="527"/>
        <v>0</v>
      </c>
      <c r="U689" s="167">
        <f t="shared" si="527"/>
        <v>0</v>
      </c>
      <c r="V689" s="167">
        <f t="shared" si="527"/>
        <v>0</v>
      </c>
      <c r="W689" s="167">
        <f t="shared" si="527"/>
        <v>0</v>
      </c>
      <c r="X689" s="167">
        <f t="shared" si="527"/>
        <v>14563.811679999999</v>
      </c>
      <c r="Y689" s="167">
        <f t="shared" si="527"/>
        <v>10550</v>
      </c>
      <c r="Z689" s="167">
        <f t="shared" si="527"/>
        <v>0</v>
      </c>
      <c r="AA689" s="167">
        <f t="shared" si="527"/>
        <v>10550</v>
      </c>
      <c r="AB689" s="167">
        <f t="shared" si="527"/>
        <v>0</v>
      </c>
      <c r="AC689" s="167">
        <f t="shared" si="527"/>
        <v>10550</v>
      </c>
      <c r="AD689" s="167">
        <f t="shared" si="527"/>
        <v>0</v>
      </c>
      <c r="AE689" s="167">
        <f t="shared" si="527"/>
        <v>10550</v>
      </c>
      <c r="AF689" s="167">
        <f t="shared" si="527"/>
        <v>0</v>
      </c>
      <c r="AG689" s="167">
        <f t="shared" si="527"/>
        <v>10550</v>
      </c>
      <c r="AH689" s="167">
        <f t="shared" si="527"/>
        <v>0</v>
      </c>
      <c r="AI689" s="167">
        <f t="shared" si="527"/>
        <v>10550</v>
      </c>
      <c r="AJ689" s="167">
        <f t="shared" si="527"/>
        <v>0</v>
      </c>
      <c r="AK689" s="167">
        <f t="shared" si="527"/>
        <v>10550</v>
      </c>
      <c r="AL689" s="167">
        <f t="shared" si="527"/>
        <v>11222.5</v>
      </c>
      <c r="AM689" s="167">
        <f t="shared" si="527"/>
        <v>0</v>
      </c>
      <c r="AN689" s="167">
        <f t="shared" si="527"/>
        <v>11222.5</v>
      </c>
      <c r="AO689" s="167">
        <f t="shared" si="527"/>
        <v>0</v>
      </c>
      <c r="AP689" s="167">
        <f t="shared" si="527"/>
        <v>11222.5</v>
      </c>
      <c r="AQ689" s="167">
        <f t="shared" si="527"/>
        <v>0</v>
      </c>
      <c r="AR689" s="167">
        <f t="shared" si="527"/>
        <v>11222.5</v>
      </c>
      <c r="AS689" s="167">
        <f t="shared" si="527"/>
        <v>0</v>
      </c>
      <c r="AT689" s="167">
        <f t="shared" si="527"/>
        <v>11222.5</v>
      </c>
      <c r="AU689" s="167">
        <f t="shared" si="527"/>
        <v>0</v>
      </c>
      <c r="AV689" s="167">
        <f t="shared" si="527"/>
        <v>11222.5</v>
      </c>
      <c r="AW689" s="168"/>
    </row>
    <row r="690" spans="1:49" ht="15.75" hidden="1" outlineLevel="5" x14ac:dyDescent="0.2">
      <c r="A690" s="165" t="s">
        <v>381</v>
      </c>
      <c r="B690" s="165" t="s">
        <v>383</v>
      </c>
      <c r="C690" s="165" t="s">
        <v>385</v>
      </c>
      <c r="D690" s="165"/>
      <c r="E690" s="166" t="s">
        <v>386</v>
      </c>
      <c r="F690" s="167">
        <f t="shared" ref="F690:AV690" si="528">F691</f>
        <v>10172.5</v>
      </c>
      <c r="G690" s="167">
        <f t="shared" si="528"/>
        <v>-1250</v>
      </c>
      <c r="H690" s="167">
        <f t="shared" si="528"/>
        <v>8922.5</v>
      </c>
      <c r="I690" s="167">
        <f t="shared" si="528"/>
        <v>0</v>
      </c>
      <c r="J690" s="167">
        <f t="shared" si="528"/>
        <v>0</v>
      </c>
      <c r="K690" s="167">
        <f t="shared" si="528"/>
        <v>0</v>
      </c>
      <c r="L690" s="167">
        <f t="shared" si="528"/>
        <v>8922.5</v>
      </c>
      <c r="M690" s="167">
        <f t="shared" si="528"/>
        <v>0</v>
      </c>
      <c r="N690" s="167">
        <f t="shared" si="528"/>
        <v>8922.5</v>
      </c>
      <c r="O690" s="167">
        <f t="shared" si="528"/>
        <v>0</v>
      </c>
      <c r="P690" s="167">
        <f t="shared" si="528"/>
        <v>0</v>
      </c>
      <c r="Q690" s="167">
        <f t="shared" si="528"/>
        <v>8922.5</v>
      </c>
      <c r="R690" s="167">
        <f t="shared" si="528"/>
        <v>0</v>
      </c>
      <c r="S690" s="167">
        <f t="shared" si="528"/>
        <v>8922.5</v>
      </c>
      <c r="T690" s="167">
        <f t="shared" si="528"/>
        <v>0</v>
      </c>
      <c r="U690" s="167">
        <f t="shared" si="528"/>
        <v>0</v>
      </c>
      <c r="V690" s="167">
        <f t="shared" si="528"/>
        <v>0</v>
      </c>
      <c r="W690" s="167">
        <f t="shared" si="528"/>
        <v>0</v>
      </c>
      <c r="X690" s="167">
        <f t="shared" si="528"/>
        <v>8922.5</v>
      </c>
      <c r="Y690" s="167">
        <f t="shared" si="528"/>
        <v>9150</v>
      </c>
      <c r="Z690" s="167">
        <f t="shared" si="528"/>
        <v>0</v>
      </c>
      <c r="AA690" s="167">
        <f t="shared" si="528"/>
        <v>9150</v>
      </c>
      <c r="AB690" s="167">
        <f t="shared" si="528"/>
        <v>0</v>
      </c>
      <c r="AC690" s="167">
        <f t="shared" si="528"/>
        <v>9150</v>
      </c>
      <c r="AD690" s="167">
        <f t="shared" si="528"/>
        <v>0</v>
      </c>
      <c r="AE690" s="167">
        <f t="shared" si="528"/>
        <v>9150</v>
      </c>
      <c r="AF690" s="167">
        <f t="shared" si="528"/>
        <v>0</v>
      </c>
      <c r="AG690" s="167">
        <f t="shared" si="528"/>
        <v>9150</v>
      </c>
      <c r="AH690" s="167">
        <f t="shared" si="528"/>
        <v>0</v>
      </c>
      <c r="AI690" s="167">
        <f t="shared" si="528"/>
        <v>9150</v>
      </c>
      <c r="AJ690" s="167">
        <f t="shared" si="528"/>
        <v>0</v>
      </c>
      <c r="AK690" s="167">
        <f t="shared" si="528"/>
        <v>9150</v>
      </c>
      <c r="AL690" s="167">
        <f t="shared" si="528"/>
        <v>10172.5</v>
      </c>
      <c r="AM690" s="167">
        <f t="shared" si="528"/>
        <v>0</v>
      </c>
      <c r="AN690" s="167">
        <f t="shared" si="528"/>
        <v>10172.5</v>
      </c>
      <c r="AO690" s="167">
        <f t="shared" si="528"/>
        <v>0</v>
      </c>
      <c r="AP690" s="167">
        <f t="shared" si="528"/>
        <v>10172.5</v>
      </c>
      <c r="AQ690" s="167">
        <f t="shared" si="528"/>
        <v>0</v>
      </c>
      <c r="AR690" s="167">
        <f t="shared" si="528"/>
        <v>10172.5</v>
      </c>
      <c r="AS690" s="167">
        <f t="shared" si="528"/>
        <v>0</v>
      </c>
      <c r="AT690" s="167">
        <f t="shared" si="528"/>
        <v>10172.5</v>
      </c>
      <c r="AU690" s="167">
        <f t="shared" si="528"/>
        <v>0</v>
      </c>
      <c r="AV690" s="167">
        <f t="shared" si="528"/>
        <v>10172.5</v>
      </c>
      <c r="AW690" s="168"/>
    </row>
    <row r="691" spans="1:49" ht="15.75" hidden="1" outlineLevel="7" x14ac:dyDescent="0.2">
      <c r="A691" s="170" t="s">
        <v>381</v>
      </c>
      <c r="B691" s="170" t="s">
        <v>383</v>
      </c>
      <c r="C691" s="170" t="s">
        <v>385</v>
      </c>
      <c r="D691" s="170" t="s">
        <v>27</v>
      </c>
      <c r="E691" s="171" t="s">
        <v>28</v>
      </c>
      <c r="F691" s="172">
        <v>10172.5</v>
      </c>
      <c r="G691" s="172">
        <v>-1250</v>
      </c>
      <c r="H691" s="172">
        <f>SUM(F691:G691)</f>
        <v>8922.5</v>
      </c>
      <c r="I691" s="172"/>
      <c r="J691" s="172"/>
      <c r="K691" s="172"/>
      <c r="L691" s="172">
        <f>SUM(H691:K691)</f>
        <v>8922.5</v>
      </c>
      <c r="M691" s="172"/>
      <c r="N691" s="172">
        <f>SUM(L691:M691)</f>
        <v>8922.5</v>
      </c>
      <c r="O691" s="172"/>
      <c r="P691" s="172"/>
      <c r="Q691" s="172">
        <f>SUM(N691:P691)</f>
        <v>8922.5</v>
      </c>
      <c r="R691" s="172"/>
      <c r="S691" s="172">
        <f>SUM(Q691:R691)</f>
        <v>8922.5</v>
      </c>
      <c r="T691" s="172"/>
      <c r="U691" s="172"/>
      <c r="V691" s="172"/>
      <c r="W691" s="172"/>
      <c r="X691" s="172">
        <f>SUM(S691:W691)</f>
        <v>8922.5</v>
      </c>
      <c r="Y691" s="172">
        <v>9150</v>
      </c>
      <c r="Z691" s="172"/>
      <c r="AA691" s="172">
        <f>SUM(Y691:Z691)</f>
        <v>9150</v>
      </c>
      <c r="AB691" s="172"/>
      <c r="AC691" s="172">
        <f>SUM(AA691:AB691)</f>
        <v>9150</v>
      </c>
      <c r="AD691" s="172"/>
      <c r="AE691" s="172">
        <f>SUM(AC691:AD691)</f>
        <v>9150</v>
      </c>
      <c r="AF691" s="172"/>
      <c r="AG691" s="172">
        <f>SUM(AE691:AF691)</f>
        <v>9150</v>
      </c>
      <c r="AH691" s="172"/>
      <c r="AI691" s="172">
        <f>SUM(AG691:AH691)</f>
        <v>9150</v>
      </c>
      <c r="AJ691" s="172"/>
      <c r="AK691" s="172">
        <f>SUM(AI691:AJ691)</f>
        <v>9150</v>
      </c>
      <c r="AL691" s="172">
        <v>10172.5</v>
      </c>
      <c r="AM691" s="172"/>
      <c r="AN691" s="172">
        <f>SUM(AL691:AM691)</f>
        <v>10172.5</v>
      </c>
      <c r="AO691" s="172"/>
      <c r="AP691" s="172">
        <f>SUM(AN691:AO691)</f>
        <v>10172.5</v>
      </c>
      <c r="AQ691" s="172"/>
      <c r="AR691" s="172">
        <f>SUM(AP691:AQ691)</f>
        <v>10172.5</v>
      </c>
      <c r="AS691" s="172"/>
      <c r="AT691" s="172">
        <f>SUM(AR691:AS691)</f>
        <v>10172.5</v>
      </c>
      <c r="AU691" s="172"/>
      <c r="AV691" s="172">
        <f>SUM(AT691:AU691)</f>
        <v>10172.5</v>
      </c>
      <c r="AW691" s="168"/>
    </row>
    <row r="692" spans="1:49" s="164" customFormat="1" ht="15.75" hidden="1" outlineLevel="7" x14ac:dyDescent="0.2">
      <c r="A692" s="165" t="s">
        <v>381</v>
      </c>
      <c r="B692" s="165" t="s">
        <v>383</v>
      </c>
      <c r="C692" s="173" t="s">
        <v>585</v>
      </c>
      <c r="D692" s="173"/>
      <c r="E692" s="189" t="s">
        <v>583</v>
      </c>
      <c r="F692" s="167">
        <f t="shared" ref="F692:Z692" si="529">F693</f>
        <v>100</v>
      </c>
      <c r="G692" s="167">
        <f t="shared" si="529"/>
        <v>0</v>
      </c>
      <c r="H692" s="167">
        <f t="shared" si="529"/>
        <v>100</v>
      </c>
      <c r="I692" s="167">
        <f t="shared" si="529"/>
        <v>0</v>
      </c>
      <c r="J692" s="167">
        <f t="shared" si="529"/>
        <v>0</v>
      </c>
      <c r="K692" s="167">
        <f t="shared" si="529"/>
        <v>0</v>
      </c>
      <c r="L692" s="167">
        <f t="shared" si="529"/>
        <v>100</v>
      </c>
      <c r="M692" s="167">
        <f t="shared" si="529"/>
        <v>0</v>
      </c>
      <c r="N692" s="167">
        <f t="shared" si="529"/>
        <v>100</v>
      </c>
      <c r="O692" s="167">
        <f t="shared" si="529"/>
        <v>0</v>
      </c>
      <c r="P692" s="167">
        <f t="shared" si="529"/>
        <v>0</v>
      </c>
      <c r="Q692" s="167">
        <f t="shared" si="529"/>
        <v>100</v>
      </c>
      <c r="R692" s="167">
        <f t="shared" si="529"/>
        <v>0</v>
      </c>
      <c r="S692" s="167">
        <f t="shared" si="529"/>
        <v>100</v>
      </c>
      <c r="T692" s="167">
        <f t="shared" si="529"/>
        <v>0</v>
      </c>
      <c r="U692" s="167">
        <f t="shared" si="529"/>
        <v>0</v>
      </c>
      <c r="V692" s="167">
        <f t="shared" si="529"/>
        <v>0</v>
      </c>
      <c r="W692" s="167">
        <f t="shared" si="529"/>
        <v>0</v>
      </c>
      <c r="X692" s="167">
        <f t="shared" si="529"/>
        <v>100</v>
      </c>
      <c r="Y692" s="167">
        <f t="shared" si="529"/>
        <v>0</v>
      </c>
      <c r="Z692" s="167">
        <f t="shared" si="529"/>
        <v>0</v>
      </c>
      <c r="AA692" s="167"/>
      <c r="AB692" s="167">
        <f t="shared" ref="AB692:AM692" si="530">AB693</f>
        <v>0</v>
      </c>
      <c r="AC692" s="167">
        <f t="shared" si="530"/>
        <v>0</v>
      </c>
      <c r="AD692" s="167">
        <f t="shared" si="530"/>
        <v>0</v>
      </c>
      <c r="AE692" s="167">
        <f t="shared" si="530"/>
        <v>0</v>
      </c>
      <c r="AF692" s="167">
        <f t="shared" si="530"/>
        <v>0</v>
      </c>
      <c r="AG692" s="167">
        <f t="shared" si="530"/>
        <v>0</v>
      </c>
      <c r="AH692" s="167">
        <f t="shared" si="530"/>
        <v>0</v>
      </c>
      <c r="AI692" s="167">
        <f t="shared" si="530"/>
        <v>0</v>
      </c>
      <c r="AJ692" s="167">
        <f t="shared" si="530"/>
        <v>0</v>
      </c>
      <c r="AK692" s="167">
        <f t="shared" si="530"/>
        <v>0</v>
      </c>
      <c r="AL692" s="167">
        <f t="shared" si="530"/>
        <v>0</v>
      </c>
      <c r="AM692" s="167">
        <f t="shared" si="530"/>
        <v>0</v>
      </c>
      <c r="AN692" s="167"/>
      <c r="AO692" s="167">
        <f t="shared" ref="AO692:AV692" si="531">AO693</f>
        <v>0</v>
      </c>
      <c r="AP692" s="167">
        <f t="shared" si="531"/>
        <v>0</v>
      </c>
      <c r="AQ692" s="167">
        <f t="shared" si="531"/>
        <v>0</v>
      </c>
      <c r="AR692" s="167">
        <f t="shared" si="531"/>
        <v>0</v>
      </c>
      <c r="AS692" s="167">
        <f t="shared" si="531"/>
        <v>0</v>
      </c>
      <c r="AT692" s="167">
        <f t="shared" si="531"/>
        <v>0</v>
      </c>
      <c r="AU692" s="167">
        <f t="shared" si="531"/>
        <v>0</v>
      </c>
      <c r="AV692" s="167">
        <f t="shared" si="531"/>
        <v>0</v>
      </c>
      <c r="AW692" s="168"/>
    </row>
    <row r="693" spans="1:49" ht="31.5" hidden="1" outlineLevel="7" x14ac:dyDescent="0.2">
      <c r="A693" s="170" t="s">
        <v>381</v>
      </c>
      <c r="B693" s="170" t="s">
        <v>383</v>
      </c>
      <c r="C693" s="175" t="s">
        <v>585</v>
      </c>
      <c r="D693" s="175" t="s">
        <v>92</v>
      </c>
      <c r="E693" s="188" t="s">
        <v>584</v>
      </c>
      <c r="F693" s="172">
        <v>100</v>
      </c>
      <c r="G693" s="172"/>
      <c r="H693" s="172">
        <f>SUM(F693:G693)</f>
        <v>100</v>
      </c>
      <c r="I693" s="172"/>
      <c r="J693" s="172"/>
      <c r="K693" s="172"/>
      <c r="L693" s="172">
        <f>SUM(H693:K693)</f>
        <v>100</v>
      </c>
      <c r="M693" s="172"/>
      <c r="N693" s="172">
        <f>SUM(L693:M693)</f>
        <v>100</v>
      </c>
      <c r="O693" s="172"/>
      <c r="P693" s="172"/>
      <c r="Q693" s="172">
        <f>SUM(N693:P693)</f>
        <v>100</v>
      </c>
      <c r="R693" s="172"/>
      <c r="S693" s="172">
        <f>SUM(Q693:R693)</f>
        <v>100</v>
      </c>
      <c r="T693" s="172"/>
      <c r="U693" s="172"/>
      <c r="V693" s="172"/>
      <c r="W693" s="172"/>
      <c r="X693" s="172">
        <f>SUM(S693:W693)</f>
        <v>100</v>
      </c>
      <c r="Y693" s="172"/>
      <c r="Z693" s="172"/>
      <c r="AA693" s="172"/>
      <c r="AB693" s="172"/>
      <c r="AC693" s="172">
        <f>SUM(AA693:AB693)</f>
        <v>0</v>
      </c>
      <c r="AD693" s="172"/>
      <c r="AE693" s="172">
        <f>SUM(AC693:AD693)</f>
        <v>0</v>
      </c>
      <c r="AF693" s="172"/>
      <c r="AG693" s="172">
        <f>SUM(AE693:AF693)</f>
        <v>0</v>
      </c>
      <c r="AH693" s="172"/>
      <c r="AI693" s="172">
        <f>SUM(AG693:AH693)</f>
        <v>0</v>
      </c>
      <c r="AJ693" s="172"/>
      <c r="AK693" s="172">
        <f>SUM(AI693:AJ693)</f>
        <v>0</v>
      </c>
      <c r="AL693" s="172"/>
      <c r="AM693" s="172"/>
      <c r="AN693" s="172"/>
      <c r="AO693" s="172"/>
      <c r="AP693" s="172">
        <f>SUM(AN693:AO693)</f>
        <v>0</v>
      </c>
      <c r="AQ693" s="172"/>
      <c r="AR693" s="172">
        <f>SUM(AP693:AQ693)</f>
        <v>0</v>
      </c>
      <c r="AS693" s="172"/>
      <c r="AT693" s="172">
        <f>SUM(AR693:AS693)</f>
        <v>0</v>
      </c>
      <c r="AU693" s="172"/>
      <c r="AV693" s="172">
        <f>SUM(AT693:AU693)</f>
        <v>0</v>
      </c>
      <c r="AW693" s="168"/>
    </row>
    <row r="694" spans="1:49" s="164" customFormat="1" ht="63" hidden="1" outlineLevel="7" x14ac:dyDescent="0.2">
      <c r="A694" s="165" t="s">
        <v>381</v>
      </c>
      <c r="B694" s="165" t="s">
        <v>383</v>
      </c>
      <c r="C694" s="173" t="s">
        <v>641</v>
      </c>
      <c r="D694" s="173"/>
      <c r="E694" s="185" t="s">
        <v>640</v>
      </c>
      <c r="F694" s="167"/>
      <c r="G694" s="167">
        <f t="shared" ref="G694:X694" si="532">G695</f>
        <v>357.30792000000002</v>
      </c>
      <c r="H694" s="167">
        <f t="shared" si="532"/>
        <v>357.30792000000002</v>
      </c>
      <c r="I694" s="167">
        <f t="shared" si="532"/>
        <v>0</v>
      </c>
      <c r="J694" s="167">
        <f t="shared" si="532"/>
        <v>0</v>
      </c>
      <c r="K694" s="167">
        <f t="shared" si="532"/>
        <v>415.52</v>
      </c>
      <c r="L694" s="167">
        <f t="shared" si="532"/>
        <v>772.82791999999995</v>
      </c>
      <c r="M694" s="167">
        <f t="shared" si="532"/>
        <v>0</v>
      </c>
      <c r="N694" s="167">
        <f t="shared" si="532"/>
        <v>772.82791999999995</v>
      </c>
      <c r="O694" s="167">
        <f t="shared" si="532"/>
        <v>0</v>
      </c>
      <c r="P694" s="167">
        <f t="shared" si="532"/>
        <v>0</v>
      </c>
      <c r="Q694" s="167">
        <f t="shared" si="532"/>
        <v>772.82791999999995</v>
      </c>
      <c r="R694" s="167">
        <f t="shared" si="532"/>
        <v>0</v>
      </c>
      <c r="S694" s="167">
        <f t="shared" si="532"/>
        <v>772.82791999999995</v>
      </c>
      <c r="T694" s="167">
        <f t="shared" si="532"/>
        <v>0</v>
      </c>
      <c r="U694" s="167">
        <f t="shared" si="532"/>
        <v>0</v>
      </c>
      <c r="V694" s="167">
        <f t="shared" si="532"/>
        <v>0</v>
      </c>
      <c r="W694" s="167">
        <f t="shared" si="532"/>
        <v>0</v>
      </c>
      <c r="X694" s="167">
        <f t="shared" si="532"/>
        <v>772.82791999999995</v>
      </c>
      <c r="Y694" s="167"/>
      <c r="Z694" s="167"/>
      <c r="AA694" s="167"/>
      <c r="AB694" s="167">
        <f>AB695</f>
        <v>0</v>
      </c>
      <c r="AC694" s="167"/>
      <c r="AD694" s="167">
        <f t="shared" ref="AD694:AK694" si="533">AD695</f>
        <v>0</v>
      </c>
      <c r="AE694" s="167">
        <f t="shared" si="533"/>
        <v>0</v>
      </c>
      <c r="AF694" s="167">
        <f t="shared" si="533"/>
        <v>0</v>
      </c>
      <c r="AG694" s="167">
        <f t="shared" si="533"/>
        <v>0</v>
      </c>
      <c r="AH694" s="167">
        <f t="shared" si="533"/>
        <v>0</v>
      </c>
      <c r="AI694" s="167">
        <f t="shared" si="533"/>
        <v>0</v>
      </c>
      <c r="AJ694" s="167">
        <f t="shared" si="533"/>
        <v>0</v>
      </c>
      <c r="AK694" s="167">
        <f t="shared" si="533"/>
        <v>0</v>
      </c>
      <c r="AL694" s="167"/>
      <c r="AM694" s="167"/>
      <c r="AN694" s="167"/>
      <c r="AO694" s="167">
        <f>AO695</f>
        <v>0</v>
      </c>
      <c r="AP694" s="167"/>
      <c r="AQ694" s="167">
        <f>AQ695</f>
        <v>0</v>
      </c>
      <c r="AR694" s="167">
        <f>AR695</f>
        <v>0</v>
      </c>
      <c r="AS694" s="167">
        <f>AS695</f>
        <v>0</v>
      </c>
      <c r="AT694" s="167">
        <f>AT695</f>
        <v>0</v>
      </c>
      <c r="AU694" s="167">
        <f t="shared" ref="AU694:AV694" si="534">AU695</f>
        <v>0</v>
      </c>
      <c r="AV694" s="167">
        <f t="shared" si="534"/>
        <v>0</v>
      </c>
      <c r="AW694" s="168"/>
    </row>
    <row r="695" spans="1:49" ht="31.5" hidden="1" outlineLevel="7" x14ac:dyDescent="0.2">
      <c r="A695" s="170" t="s">
        <v>381</v>
      </c>
      <c r="B695" s="170" t="s">
        <v>383</v>
      </c>
      <c r="C695" s="175" t="s">
        <v>641</v>
      </c>
      <c r="D695" s="175" t="s">
        <v>92</v>
      </c>
      <c r="E695" s="176" t="s">
        <v>584</v>
      </c>
      <c r="F695" s="172"/>
      <c r="G695" s="182">
        <v>357.30792000000002</v>
      </c>
      <c r="H695" s="182">
        <f>SUM(F695:G695)</f>
        <v>357.30792000000002</v>
      </c>
      <c r="I695" s="182"/>
      <c r="J695" s="182"/>
      <c r="K695" s="182">
        <v>415.52</v>
      </c>
      <c r="L695" s="182">
        <f>SUM(H695:K695)</f>
        <v>772.82791999999995</v>
      </c>
      <c r="M695" s="182"/>
      <c r="N695" s="182">
        <f>SUM(L695:M695)</f>
        <v>772.82791999999995</v>
      </c>
      <c r="O695" s="182"/>
      <c r="P695" s="182"/>
      <c r="Q695" s="182">
        <f>SUM(N695:P695)</f>
        <v>772.82791999999995</v>
      </c>
      <c r="R695" s="182"/>
      <c r="S695" s="182">
        <f>SUM(Q695:R695)</f>
        <v>772.82791999999995</v>
      </c>
      <c r="T695" s="182"/>
      <c r="U695" s="182"/>
      <c r="V695" s="182"/>
      <c r="W695" s="182"/>
      <c r="X695" s="182">
        <f>SUM(S695:W695)</f>
        <v>772.82791999999995</v>
      </c>
      <c r="Y695" s="172"/>
      <c r="Z695" s="172"/>
      <c r="AA695" s="172"/>
      <c r="AB695" s="182"/>
      <c r="AC695" s="182"/>
      <c r="AD695" s="182"/>
      <c r="AE695" s="182">
        <f>SUM(AC695:AD695)</f>
        <v>0</v>
      </c>
      <c r="AF695" s="182"/>
      <c r="AG695" s="182">
        <f>SUM(AE695:AF695)</f>
        <v>0</v>
      </c>
      <c r="AH695" s="182"/>
      <c r="AI695" s="182">
        <f>SUM(AG695:AH695)</f>
        <v>0</v>
      </c>
      <c r="AJ695" s="182"/>
      <c r="AK695" s="182">
        <f>SUM(AI695:AJ695)</f>
        <v>0</v>
      </c>
      <c r="AL695" s="172"/>
      <c r="AM695" s="172"/>
      <c r="AN695" s="172"/>
      <c r="AO695" s="182"/>
      <c r="AP695" s="182"/>
      <c r="AQ695" s="182"/>
      <c r="AR695" s="182">
        <f>SUM(AP695:AQ695)</f>
        <v>0</v>
      </c>
      <c r="AS695" s="182"/>
      <c r="AT695" s="182">
        <f>SUM(AR695:AS695)</f>
        <v>0</v>
      </c>
      <c r="AU695" s="182"/>
      <c r="AV695" s="182">
        <f>SUM(AT695:AU695)</f>
        <v>0</v>
      </c>
      <c r="AW695" s="168"/>
    </row>
    <row r="696" spans="1:49" ht="63" hidden="1" outlineLevel="7" x14ac:dyDescent="0.2">
      <c r="A696" s="165" t="s">
        <v>381</v>
      </c>
      <c r="B696" s="165" t="s">
        <v>383</v>
      </c>
      <c r="C696" s="173" t="s">
        <v>641</v>
      </c>
      <c r="D696" s="173"/>
      <c r="E696" s="185" t="s">
        <v>668</v>
      </c>
      <c r="F696" s="172"/>
      <c r="G696" s="182"/>
      <c r="H696" s="182"/>
      <c r="I696" s="167">
        <f>I697</f>
        <v>2318.4837600000001</v>
      </c>
      <c r="J696" s="182"/>
      <c r="K696" s="182"/>
      <c r="L696" s="167">
        <f>L697</f>
        <v>2318.4837600000001</v>
      </c>
      <c r="M696" s="182"/>
      <c r="N696" s="167">
        <f>N697</f>
        <v>2318.4837600000001</v>
      </c>
      <c r="O696" s="167">
        <f>O697</f>
        <v>0</v>
      </c>
      <c r="P696" s="182"/>
      <c r="Q696" s="167">
        <f>Q697</f>
        <v>2318.4837600000001</v>
      </c>
      <c r="R696" s="182"/>
      <c r="S696" s="167">
        <f t="shared" ref="S696:X696" si="535">S697</f>
        <v>2318.4837600000001</v>
      </c>
      <c r="T696" s="167">
        <f t="shared" si="535"/>
        <v>0</v>
      </c>
      <c r="U696" s="167">
        <f t="shared" si="535"/>
        <v>0</v>
      </c>
      <c r="V696" s="167">
        <f t="shared" si="535"/>
        <v>0</v>
      </c>
      <c r="W696" s="167">
        <f t="shared" si="535"/>
        <v>0</v>
      </c>
      <c r="X696" s="167">
        <f t="shared" si="535"/>
        <v>2318.4837600000001</v>
      </c>
      <c r="Y696" s="172"/>
      <c r="Z696" s="172"/>
      <c r="AA696" s="172"/>
      <c r="AB696" s="182"/>
      <c r="AC696" s="182"/>
      <c r="AD696" s="182"/>
      <c r="AE696" s="167">
        <f t="shared" ref="AE696:AK696" si="536">AE697</f>
        <v>0</v>
      </c>
      <c r="AF696" s="167">
        <f t="shared" si="536"/>
        <v>0</v>
      </c>
      <c r="AG696" s="167">
        <f t="shared" si="536"/>
        <v>0</v>
      </c>
      <c r="AH696" s="167">
        <f t="shared" si="536"/>
        <v>0</v>
      </c>
      <c r="AI696" s="167">
        <f t="shared" si="536"/>
        <v>0</v>
      </c>
      <c r="AJ696" s="167">
        <f t="shared" si="536"/>
        <v>0</v>
      </c>
      <c r="AK696" s="167">
        <f t="shared" si="536"/>
        <v>0</v>
      </c>
      <c r="AL696" s="172"/>
      <c r="AM696" s="172"/>
      <c r="AN696" s="172"/>
      <c r="AO696" s="182"/>
      <c r="AP696" s="182"/>
      <c r="AQ696" s="167">
        <f t="shared" ref="AQ696:AV696" si="537">AQ697</f>
        <v>0</v>
      </c>
      <c r="AR696" s="167">
        <f t="shared" si="537"/>
        <v>0</v>
      </c>
      <c r="AS696" s="167">
        <f t="shared" si="537"/>
        <v>0</v>
      </c>
      <c r="AT696" s="167">
        <f t="shared" si="537"/>
        <v>0</v>
      </c>
      <c r="AU696" s="167">
        <f t="shared" si="537"/>
        <v>0</v>
      </c>
      <c r="AV696" s="167">
        <f t="shared" si="537"/>
        <v>0</v>
      </c>
      <c r="AW696" s="168"/>
    </row>
    <row r="697" spans="1:49" ht="31.5" hidden="1" outlineLevel="7" x14ac:dyDescent="0.2">
      <c r="A697" s="170" t="s">
        <v>381</v>
      </c>
      <c r="B697" s="170" t="s">
        <v>383</v>
      </c>
      <c r="C697" s="175" t="s">
        <v>641</v>
      </c>
      <c r="D697" s="175" t="s">
        <v>92</v>
      </c>
      <c r="E697" s="176" t="s">
        <v>584</v>
      </c>
      <c r="F697" s="172"/>
      <c r="G697" s="182"/>
      <c r="H697" s="182"/>
      <c r="I697" s="182">
        <v>2318.4837600000001</v>
      </c>
      <c r="J697" s="182"/>
      <c r="K697" s="182"/>
      <c r="L697" s="182">
        <f>SUM(H697:K697)</f>
        <v>2318.4837600000001</v>
      </c>
      <c r="M697" s="182"/>
      <c r="N697" s="182">
        <f>SUM(L697:M697)</f>
        <v>2318.4837600000001</v>
      </c>
      <c r="O697" s="182"/>
      <c r="P697" s="182"/>
      <c r="Q697" s="182">
        <f>SUM(N697:P697)</f>
        <v>2318.4837600000001</v>
      </c>
      <c r="R697" s="182"/>
      <c r="S697" s="182">
        <f>SUM(Q697:R697)</f>
        <v>2318.4837600000001</v>
      </c>
      <c r="T697" s="182"/>
      <c r="U697" s="182"/>
      <c r="V697" s="182"/>
      <c r="W697" s="182"/>
      <c r="X697" s="182">
        <f>SUM(S697:W697)</f>
        <v>2318.4837600000001</v>
      </c>
      <c r="Y697" s="172"/>
      <c r="Z697" s="172"/>
      <c r="AA697" s="172"/>
      <c r="AB697" s="182"/>
      <c r="AC697" s="182"/>
      <c r="AD697" s="182"/>
      <c r="AE697" s="182">
        <f>SUM(AC697:AD697)</f>
        <v>0</v>
      </c>
      <c r="AF697" s="182"/>
      <c r="AG697" s="182">
        <f>SUM(AE697:AF697)</f>
        <v>0</v>
      </c>
      <c r="AH697" s="182"/>
      <c r="AI697" s="182">
        <f>SUM(AG697:AH697)</f>
        <v>0</v>
      </c>
      <c r="AJ697" s="182"/>
      <c r="AK697" s="182">
        <f>SUM(AI697:AJ697)</f>
        <v>0</v>
      </c>
      <c r="AL697" s="172"/>
      <c r="AM697" s="172"/>
      <c r="AN697" s="172"/>
      <c r="AO697" s="182"/>
      <c r="AP697" s="182"/>
      <c r="AQ697" s="182"/>
      <c r="AR697" s="182">
        <f>SUM(AP697:AQ697)</f>
        <v>0</v>
      </c>
      <c r="AS697" s="182"/>
      <c r="AT697" s="182">
        <f>SUM(AR697:AS697)</f>
        <v>0</v>
      </c>
      <c r="AU697" s="182"/>
      <c r="AV697" s="182">
        <f>SUM(AT697:AU697)</f>
        <v>0</v>
      </c>
      <c r="AW697" s="168"/>
    </row>
    <row r="698" spans="1:49" ht="47.25" hidden="1" outlineLevel="5" x14ac:dyDescent="0.2">
      <c r="A698" s="165" t="s">
        <v>381</v>
      </c>
      <c r="B698" s="165" t="s">
        <v>383</v>
      </c>
      <c r="C698" s="165" t="s">
        <v>387</v>
      </c>
      <c r="D698" s="165"/>
      <c r="E698" s="166" t="s">
        <v>388</v>
      </c>
      <c r="F698" s="167">
        <f t="shared" ref="F698:Z698" si="538">F699</f>
        <v>4372.8</v>
      </c>
      <c r="G698" s="167">
        <f t="shared" si="538"/>
        <v>0</v>
      </c>
      <c r="H698" s="167">
        <f t="shared" si="538"/>
        <v>4372.8</v>
      </c>
      <c r="I698" s="167">
        <f t="shared" si="538"/>
        <v>0</v>
      </c>
      <c r="J698" s="167">
        <f t="shared" si="538"/>
        <v>0</v>
      </c>
      <c r="K698" s="167">
        <f t="shared" si="538"/>
        <v>0</v>
      </c>
      <c r="L698" s="167">
        <f t="shared" si="538"/>
        <v>4372.8</v>
      </c>
      <c r="M698" s="167">
        <f t="shared" si="538"/>
        <v>0</v>
      </c>
      <c r="N698" s="167">
        <f t="shared" si="538"/>
        <v>4372.8</v>
      </c>
      <c r="O698" s="167">
        <f t="shared" si="538"/>
        <v>-4372.8</v>
      </c>
      <c r="P698" s="167">
        <f t="shared" si="538"/>
        <v>0</v>
      </c>
      <c r="Q698" s="167">
        <f t="shared" si="538"/>
        <v>0</v>
      </c>
      <c r="R698" s="167">
        <f t="shared" si="538"/>
        <v>0</v>
      </c>
      <c r="S698" s="167">
        <f t="shared" si="538"/>
        <v>0</v>
      </c>
      <c r="T698" s="167">
        <f t="shared" si="538"/>
        <v>0</v>
      </c>
      <c r="U698" s="167">
        <f t="shared" si="538"/>
        <v>0</v>
      </c>
      <c r="V698" s="167">
        <f t="shared" si="538"/>
        <v>0</v>
      </c>
      <c r="W698" s="167">
        <f t="shared" si="538"/>
        <v>0</v>
      </c>
      <c r="X698" s="167">
        <f t="shared" si="538"/>
        <v>0</v>
      </c>
      <c r="Y698" s="167">
        <f t="shared" si="538"/>
        <v>0</v>
      </c>
      <c r="Z698" s="167">
        <f t="shared" si="538"/>
        <v>0</v>
      </c>
      <c r="AA698" s="167"/>
      <c r="AB698" s="167">
        <f t="shared" ref="AB698:AM698" si="539">AB699</f>
        <v>0</v>
      </c>
      <c r="AC698" s="167">
        <f t="shared" si="539"/>
        <v>0</v>
      </c>
      <c r="AD698" s="167">
        <f t="shared" si="539"/>
        <v>0</v>
      </c>
      <c r="AE698" s="167">
        <f t="shared" si="539"/>
        <v>0</v>
      </c>
      <c r="AF698" s="167">
        <f t="shared" si="539"/>
        <v>0</v>
      </c>
      <c r="AG698" s="167">
        <f t="shared" si="539"/>
        <v>0</v>
      </c>
      <c r="AH698" s="167">
        <f t="shared" si="539"/>
        <v>0</v>
      </c>
      <c r="AI698" s="167">
        <f t="shared" si="539"/>
        <v>0</v>
      </c>
      <c r="AJ698" s="167">
        <f t="shared" si="539"/>
        <v>0</v>
      </c>
      <c r="AK698" s="167">
        <f t="shared" si="539"/>
        <v>0</v>
      </c>
      <c r="AL698" s="167">
        <f t="shared" si="539"/>
        <v>0</v>
      </c>
      <c r="AM698" s="167">
        <f t="shared" si="539"/>
        <v>0</v>
      </c>
      <c r="AN698" s="167"/>
      <c r="AO698" s="167">
        <f t="shared" ref="AO698:AV698" si="540">AO699</f>
        <v>0</v>
      </c>
      <c r="AP698" s="167">
        <f t="shared" si="540"/>
        <v>0</v>
      </c>
      <c r="AQ698" s="167">
        <f t="shared" si="540"/>
        <v>0</v>
      </c>
      <c r="AR698" s="167">
        <f t="shared" si="540"/>
        <v>0</v>
      </c>
      <c r="AS698" s="167">
        <f t="shared" si="540"/>
        <v>0</v>
      </c>
      <c r="AT698" s="167">
        <f t="shared" si="540"/>
        <v>0</v>
      </c>
      <c r="AU698" s="167">
        <f t="shared" si="540"/>
        <v>0</v>
      </c>
      <c r="AV698" s="167">
        <f t="shared" si="540"/>
        <v>0</v>
      </c>
      <c r="AW698" s="168"/>
    </row>
    <row r="699" spans="1:49" ht="31.5" hidden="1" outlineLevel="7" x14ac:dyDescent="0.2">
      <c r="A699" s="170" t="s">
        <v>381</v>
      </c>
      <c r="B699" s="170" t="s">
        <v>383</v>
      </c>
      <c r="C699" s="170" t="s">
        <v>387</v>
      </c>
      <c r="D699" s="170" t="s">
        <v>92</v>
      </c>
      <c r="E699" s="171" t="s">
        <v>93</v>
      </c>
      <c r="F699" s="172">
        <v>4372.8</v>
      </c>
      <c r="G699" s="172"/>
      <c r="H699" s="172">
        <f>SUM(F699:G699)</f>
        <v>4372.8</v>
      </c>
      <c r="I699" s="172"/>
      <c r="J699" s="172"/>
      <c r="K699" s="172"/>
      <c r="L699" s="172">
        <f>SUM(H699:K699)</f>
        <v>4372.8</v>
      </c>
      <c r="M699" s="172"/>
      <c r="N699" s="172">
        <f>SUM(L699:M699)</f>
        <v>4372.8</v>
      </c>
      <c r="O699" s="172">
        <v>-4372.8</v>
      </c>
      <c r="P699" s="172"/>
      <c r="Q699" s="172">
        <f>SUM(N699:P699)</f>
        <v>0</v>
      </c>
      <c r="R699" s="172"/>
      <c r="S699" s="172">
        <f>SUM(Q699:R699)</f>
        <v>0</v>
      </c>
      <c r="T699" s="172"/>
      <c r="U699" s="172"/>
      <c r="V699" s="172"/>
      <c r="W699" s="172"/>
      <c r="X699" s="172">
        <f>SUM(S699:W699)</f>
        <v>0</v>
      </c>
      <c r="Y699" s="172"/>
      <c r="Z699" s="172"/>
      <c r="AA699" s="172"/>
      <c r="AB699" s="172"/>
      <c r="AC699" s="172">
        <f>SUM(AA699:AB699)</f>
        <v>0</v>
      </c>
      <c r="AD699" s="172"/>
      <c r="AE699" s="172">
        <f>SUM(AC699:AD699)</f>
        <v>0</v>
      </c>
      <c r="AF699" s="172"/>
      <c r="AG699" s="172">
        <f>SUM(AE699:AF699)</f>
        <v>0</v>
      </c>
      <c r="AH699" s="172"/>
      <c r="AI699" s="172">
        <f>SUM(AG699:AH699)</f>
        <v>0</v>
      </c>
      <c r="AJ699" s="172"/>
      <c r="AK699" s="172">
        <f>SUM(AI699:AJ699)</f>
        <v>0</v>
      </c>
      <c r="AL699" s="172"/>
      <c r="AM699" s="172"/>
      <c r="AN699" s="172"/>
      <c r="AO699" s="172"/>
      <c r="AP699" s="172">
        <f>SUM(AN699:AO699)</f>
        <v>0</v>
      </c>
      <c r="AQ699" s="172"/>
      <c r="AR699" s="172">
        <f>SUM(AP699:AQ699)</f>
        <v>0</v>
      </c>
      <c r="AS699" s="172"/>
      <c r="AT699" s="172">
        <f>SUM(AR699:AS699)</f>
        <v>0</v>
      </c>
      <c r="AU699" s="172"/>
      <c r="AV699" s="172">
        <f>SUM(AT699:AU699)</f>
        <v>0</v>
      </c>
      <c r="AW699" s="168"/>
    </row>
    <row r="700" spans="1:49" ht="63" hidden="1" outlineLevel="5" x14ac:dyDescent="0.2">
      <c r="A700" s="165" t="s">
        <v>381</v>
      </c>
      <c r="B700" s="165" t="s">
        <v>383</v>
      </c>
      <c r="C700" s="165" t="s">
        <v>389</v>
      </c>
      <c r="D700" s="165"/>
      <c r="E700" s="166" t="s">
        <v>390</v>
      </c>
      <c r="F700" s="167">
        <f t="shared" ref="F700:AV700" si="541">F701</f>
        <v>2450</v>
      </c>
      <c r="G700" s="167">
        <f t="shared" si="541"/>
        <v>0</v>
      </c>
      <c r="H700" s="167">
        <f t="shared" si="541"/>
        <v>2450</v>
      </c>
      <c r="I700" s="167">
        <f t="shared" si="541"/>
        <v>0</v>
      </c>
      <c r="J700" s="167">
        <f t="shared" si="541"/>
        <v>0</v>
      </c>
      <c r="K700" s="167">
        <f t="shared" si="541"/>
        <v>0</v>
      </c>
      <c r="L700" s="167">
        <f t="shared" si="541"/>
        <v>2450</v>
      </c>
      <c r="M700" s="167">
        <f t="shared" si="541"/>
        <v>0</v>
      </c>
      <c r="N700" s="167">
        <f t="shared" si="541"/>
        <v>2450</v>
      </c>
      <c r="O700" s="167">
        <f t="shared" si="541"/>
        <v>0</v>
      </c>
      <c r="P700" s="167">
        <f t="shared" si="541"/>
        <v>0</v>
      </c>
      <c r="Q700" s="167">
        <f t="shared" si="541"/>
        <v>2450</v>
      </c>
      <c r="R700" s="167">
        <f t="shared" si="541"/>
        <v>0</v>
      </c>
      <c r="S700" s="167">
        <f t="shared" si="541"/>
        <v>2450</v>
      </c>
      <c r="T700" s="167">
        <f t="shared" si="541"/>
        <v>0</v>
      </c>
      <c r="U700" s="167">
        <f t="shared" si="541"/>
        <v>0</v>
      </c>
      <c r="V700" s="167">
        <f t="shared" si="541"/>
        <v>0</v>
      </c>
      <c r="W700" s="167">
        <f t="shared" si="541"/>
        <v>0</v>
      </c>
      <c r="X700" s="167">
        <f t="shared" si="541"/>
        <v>2450</v>
      </c>
      <c r="Y700" s="167">
        <f t="shared" si="541"/>
        <v>1400</v>
      </c>
      <c r="Z700" s="167">
        <f t="shared" si="541"/>
        <v>0</v>
      </c>
      <c r="AA700" s="167">
        <f t="shared" si="541"/>
        <v>1400</v>
      </c>
      <c r="AB700" s="167">
        <f t="shared" si="541"/>
        <v>0</v>
      </c>
      <c r="AC700" s="167">
        <f t="shared" si="541"/>
        <v>1400</v>
      </c>
      <c r="AD700" s="167">
        <f t="shared" si="541"/>
        <v>0</v>
      </c>
      <c r="AE700" s="167">
        <f t="shared" si="541"/>
        <v>1400</v>
      </c>
      <c r="AF700" s="167">
        <f t="shared" si="541"/>
        <v>0</v>
      </c>
      <c r="AG700" s="167">
        <f t="shared" si="541"/>
        <v>1400</v>
      </c>
      <c r="AH700" s="167">
        <f t="shared" si="541"/>
        <v>0</v>
      </c>
      <c r="AI700" s="167">
        <f t="shared" si="541"/>
        <v>1400</v>
      </c>
      <c r="AJ700" s="167">
        <f t="shared" si="541"/>
        <v>0</v>
      </c>
      <c r="AK700" s="167">
        <f t="shared" si="541"/>
        <v>1400</v>
      </c>
      <c r="AL700" s="167">
        <f t="shared" si="541"/>
        <v>1050</v>
      </c>
      <c r="AM700" s="167">
        <f t="shared" si="541"/>
        <v>0</v>
      </c>
      <c r="AN700" s="167">
        <f t="shared" si="541"/>
        <v>1050</v>
      </c>
      <c r="AO700" s="167">
        <f t="shared" si="541"/>
        <v>0</v>
      </c>
      <c r="AP700" s="167">
        <f t="shared" si="541"/>
        <v>1050</v>
      </c>
      <c r="AQ700" s="167">
        <f t="shared" si="541"/>
        <v>0</v>
      </c>
      <c r="AR700" s="167">
        <f t="shared" si="541"/>
        <v>1050</v>
      </c>
      <c r="AS700" s="167">
        <f t="shared" si="541"/>
        <v>0</v>
      </c>
      <c r="AT700" s="167">
        <f t="shared" si="541"/>
        <v>1050</v>
      </c>
      <c r="AU700" s="167">
        <f t="shared" si="541"/>
        <v>0</v>
      </c>
      <c r="AV700" s="167">
        <f t="shared" si="541"/>
        <v>1050</v>
      </c>
      <c r="AW700" s="168"/>
    </row>
    <row r="701" spans="1:49" ht="31.5" hidden="1" outlineLevel="7" x14ac:dyDescent="0.2">
      <c r="A701" s="170" t="s">
        <v>381</v>
      </c>
      <c r="B701" s="170" t="s">
        <v>383</v>
      </c>
      <c r="C701" s="170" t="s">
        <v>389</v>
      </c>
      <c r="D701" s="170" t="s">
        <v>92</v>
      </c>
      <c r="E701" s="171" t="s">
        <v>93</v>
      </c>
      <c r="F701" s="172">
        <v>2450</v>
      </c>
      <c r="G701" s="172"/>
      <c r="H701" s="172">
        <f>SUM(F701:G701)</f>
        <v>2450</v>
      </c>
      <c r="I701" s="172"/>
      <c r="J701" s="172"/>
      <c r="K701" s="172"/>
      <c r="L701" s="172">
        <f>SUM(H701:K701)</f>
        <v>2450</v>
      </c>
      <c r="M701" s="172"/>
      <c r="N701" s="172">
        <f>SUM(L701:M701)</f>
        <v>2450</v>
      </c>
      <c r="O701" s="172"/>
      <c r="P701" s="172"/>
      <c r="Q701" s="172">
        <f>SUM(N701:P701)</f>
        <v>2450</v>
      </c>
      <c r="R701" s="172"/>
      <c r="S701" s="172">
        <f>SUM(Q701:R701)</f>
        <v>2450</v>
      </c>
      <c r="T701" s="172"/>
      <c r="U701" s="172"/>
      <c r="V701" s="172"/>
      <c r="W701" s="172"/>
      <c r="X701" s="172">
        <f>SUM(S701:W701)</f>
        <v>2450</v>
      </c>
      <c r="Y701" s="172">
        <v>1400</v>
      </c>
      <c r="Z701" s="172"/>
      <c r="AA701" s="172">
        <f>SUM(Y701:Z701)</f>
        <v>1400</v>
      </c>
      <c r="AB701" s="172"/>
      <c r="AC701" s="172">
        <f>SUM(AA701:AB701)</f>
        <v>1400</v>
      </c>
      <c r="AD701" s="172"/>
      <c r="AE701" s="172">
        <f>SUM(AC701:AD701)</f>
        <v>1400</v>
      </c>
      <c r="AF701" s="172"/>
      <c r="AG701" s="172">
        <f>SUM(AE701:AF701)</f>
        <v>1400</v>
      </c>
      <c r="AH701" s="172"/>
      <c r="AI701" s="172">
        <f>SUM(AG701:AH701)</f>
        <v>1400</v>
      </c>
      <c r="AJ701" s="172"/>
      <c r="AK701" s="172">
        <f>SUM(AI701:AJ701)</f>
        <v>1400</v>
      </c>
      <c r="AL701" s="172">
        <v>1050</v>
      </c>
      <c r="AM701" s="172"/>
      <c r="AN701" s="172">
        <f>SUM(AL701:AM701)</f>
        <v>1050</v>
      </c>
      <c r="AO701" s="172"/>
      <c r="AP701" s="172">
        <f>SUM(AN701:AO701)</f>
        <v>1050</v>
      </c>
      <c r="AQ701" s="172"/>
      <c r="AR701" s="172">
        <f>SUM(AP701:AQ701)</f>
        <v>1050</v>
      </c>
      <c r="AS701" s="172"/>
      <c r="AT701" s="172">
        <f>SUM(AR701:AS701)</f>
        <v>1050</v>
      </c>
      <c r="AU701" s="172"/>
      <c r="AV701" s="172">
        <f>SUM(AT701:AU701)</f>
        <v>1050</v>
      </c>
      <c r="AW701" s="168"/>
    </row>
    <row r="702" spans="1:49" ht="31.5" hidden="1" outlineLevel="4" x14ac:dyDescent="0.2">
      <c r="A702" s="165" t="s">
        <v>381</v>
      </c>
      <c r="B702" s="165" t="s">
        <v>383</v>
      </c>
      <c r="C702" s="165" t="s">
        <v>391</v>
      </c>
      <c r="D702" s="165"/>
      <c r="E702" s="166" t="s">
        <v>616</v>
      </c>
      <c r="F702" s="167">
        <f t="shared" ref="F702:Z703" si="542">F703</f>
        <v>400</v>
      </c>
      <c r="G702" s="167">
        <f t="shared" si="542"/>
        <v>0</v>
      </c>
      <c r="H702" s="167">
        <f t="shared" si="542"/>
        <v>400</v>
      </c>
      <c r="I702" s="167">
        <f t="shared" si="542"/>
        <v>0</v>
      </c>
      <c r="J702" s="167">
        <f t="shared" si="542"/>
        <v>200</v>
      </c>
      <c r="K702" s="167">
        <f t="shared" si="542"/>
        <v>0</v>
      </c>
      <c r="L702" s="167">
        <f t="shared" si="542"/>
        <v>600</v>
      </c>
      <c r="M702" s="167">
        <f t="shared" si="542"/>
        <v>0</v>
      </c>
      <c r="N702" s="167">
        <f t="shared" si="542"/>
        <v>600</v>
      </c>
      <c r="O702" s="167">
        <f t="shared" si="542"/>
        <v>0</v>
      </c>
      <c r="P702" s="167">
        <f t="shared" si="542"/>
        <v>0</v>
      </c>
      <c r="Q702" s="167">
        <f t="shared" si="542"/>
        <v>600</v>
      </c>
      <c r="R702" s="167">
        <f t="shared" si="542"/>
        <v>0</v>
      </c>
      <c r="S702" s="167">
        <f t="shared" si="542"/>
        <v>600</v>
      </c>
      <c r="T702" s="167">
        <f t="shared" si="542"/>
        <v>0</v>
      </c>
      <c r="U702" s="167">
        <f t="shared" si="542"/>
        <v>0</v>
      </c>
      <c r="V702" s="167">
        <f t="shared" si="542"/>
        <v>0</v>
      </c>
      <c r="W702" s="167">
        <f t="shared" si="542"/>
        <v>0</v>
      </c>
      <c r="X702" s="167">
        <f t="shared" si="542"/>
        <v>600</v>
      </c>
      <c r="Y702" s="167">
        <f t="shared" si="542"/>
        <v>0</v>
      </c>
      <c r="Z702" s="167">
        <f t="shared" si="542"/>
        <v>0</v>
      </c>
      <c r="AA702" s="167"/>
      <c r="AB702" s="167">
        <f>AB703</f>
        <v>0</v>
      </c>
      <c r="AC702" s="167"/>
      <c r="AD702" s="167">
        <f t="shared" ref="AD702:AM703" si="543">AD703</f>
        <v>0</v>
      </c>
      <c r="AE702" s="167">
        <f t="shared" si="543"/>
        <v>0</v>
      </c>
      <c r="AF702" s="167">
        <f t="shared" si="543"/>
        <v>0</v>
      </c>
      <c r="AG702" s="167">
        <f t="shared" si="543"/>
        <v>0</v>
      </c>
      <c r="AH702" s="167">
        <f t="shared" si="543"/>
        <v>0</v>
      </c>
      <c r="AI702" s="167">
        <f t="shared" si="543"/>
        <v>0</v>
      </c>
      <c r="AJ702" s="167">
        <f t="shared" si="543"/>
        <v>0</v>
      </c>
      <c r="AK702" s="167">
        <f t="shared" si="543"/>
        <v>0</v>
      </c>
      <c r="AL702" s="167">
        <f t="shared" si="543"/>
        <v>0</v>
      </c>
      <c r="AM702" s="167">
        <f t="shared" si="543"/>
        <v>0</v>
      </c>
      <c r="AN702" s="167"/>
      <c r="AO702" s="167">
        <f>AO703</f>
        <v>0</v>
      </c>
      <c r="AP702" s="167"/>
      <c r="AQ702" s="167">
        <f t="shared" ref="AQ702:AV703" si="544">AQ703</f>
        <v>0</v>
      </c>
      <c r="AR702" s="167">
        <f t="shared" si="544"/>
        <v>0</v>
      </c>
      <c r="AS702" s="167">
        <f t="shared" si="544"/>
        <v>0</v>
      </c>
      <c r="AT702" s="167">
        <f t="shared" si="544"/>
        <v>0</v>
      </c>
      <c r="AU702" s="167">
        <f t="shared" si="544"/>
        <v>0</v>
      </c>
      <c r="AV702" s="167">
        <f t="shared" si="544"/>
        <v>0</v>
      </c>
      <c r="AW702" s="168"/>
    </row>
    <row r="703" spans="1:49" ht="47.25" hidden="1" outlineLevel="5" x14ac:dyDescent="0.2">
      <c r="A703" s="165" t="s">
        <v>381</v>
      </c>
      <c r="B703" s="165" t="s">
        <v>383</v>
      </c>
      <c r="C703" s="165" t="s">
        <v>392</v>
      </c>
      <c r="D703" s="165"/>
      <c r="E703" s="166" t="s">
        <v>393</v>
      </c>
      <c r="F703" s="167">
        <f t="shared" si="542"/>
        <v>400</v>
      </c>
      <c r="G703" s="167">
        <f t="shared" si="542"/>
        <v>0</v>
      </c>
      <c r="H703" s="167">
        <f t="shared" si="542"/>
        <v>400</v>
      </c>
      <c r="I703" s="167">
        <f t="shared" si="542"/>
        <v>0</v>
      </c>
      <c r="J703" s="167">
        <f t="shared" si="542"/>
        <v>200</v>
      </c>
      <c r="K703" s="167">
        <f t="shared" si="542"/>
        <v>0</v>
      </c>
      <c r="L703" s="167">
        <f t="shared" si="542"/>
        <v>600</v>
      </c>
      <c r="M703" s="167">
        <f t="shared" si="542"/>
        <v>0</v>
      </c>
      <c r="N703" s="167">
        <f t="shared" si="542"/>
        <v>600</v>
      </c>
      <c r="O703" s="167">
        <f t="shared" si="542"/>
        <v>0</v>
      </c>
      <c r="P703" s="167">
        <f t="shared" si="542"/>
        <v>0</v>
      </c>
      <c r="Q703" s="167">
        <f t="shared" si="542"/>
        <v>600</v>
      </c>
      <c r="R703" s="167">
        <f t="shared" si="542"/>
        <v>0</v>
      </c>
      <c r="S703" s="167">
        <f t="shared" si="542"/>
        <v>600</v>
      </c>
      <c r="T703" s="167">
        <f t="shared" si="542"/>
        <v>0</v>
      </c>
      <c r="U703" s="167">
        <f t="shared" si="542"/>
        <v>0</v>
      </c>
      <c r="V703" s="167">
        <f t="shared" si="542"/>
        <v>0</v>
      </c>
      <c r="W703" s="167">
        <f t="shared" si="542"/>
        <v>0</v>
      </c>
      <c r="X703" s="167">
        <f t="shared" si="542"/>
        <v>600</v>
      </c>
      <c r="Y703" s="167">
        <f t="shared" si="542"/>
        <v>0</v>
      </c>
      <c r="Z703" s="167">
        <f t="shared" si="542"/>
        <v>0</v>
      </c>
      <c r="AA703" s="167"/>
      <c r="AB703" s="167">
        <f>AB704</f>
        <v>0</v>
      </c>
      <c r="AC703" s="167"/>
      <c r="AD703" s="167">
        <f t="shared" si="543"/>
        <v>0</v>
      </c>
      <c r="AE703" s="167">
        <f t="shared" si="543"/>
        <v>0</v>
      </c>
      <c r="AF703" s="167">
        <f t="shared" si="543"/>
        <v>0</v>
      </c>
      <c r="AG703" s="167">
        <f t="shared" si="543"/>
        <v>0</v>
      </c>
      <c r="AH703" s="167">
        <f t="shared" si="543"/>
        <v>0</v>
      </c>
      <c r="AI703" s="167">
        <f t="shared" si="543"/>
        <v>0</v>
      </c>
      <c r="AJ703" s="167">
        <f t="shared" si="543"/>
        <v>0</v>
      </c>
      <c r="AK703" s="167">
        <f t="shared" si="543"/>
        <v>0</v>
      </c>
      <c r="AL703" s="167">
        <f t="shared" si="543"/>
        <v>0</v>
      </c>
      <c r="AM703" s="167">
        <f t="shared" si="543"/>
        <v>0</v>
      </c>
      <c r="AN703" s="167"/>
      <c r="AO703" s="167">
        <f>AO704</f>
        <v>0</v>
      </c>
      <c r="AP703" s="167"/>
      <c r="AQ703" s="167">
        <f t="shared" si="544"/>
        <v>0</v>
      </c>
      <c r="AR703" s="167">
        <f t="shared" si="544"/>
        <v>0</v>
      </c>
      <c r="AS703" s="167">
        <f t="shared" si="544"/>
        <v>0</v>
      </c>
      <c r="AT703" s="167">
        <f t="shared" si="544"/>
        <v>0</v>
      </c>
      <c r="AU703" s="167">
        <f t="shared" si="544"/>
        <v>0</v>
      </c>
      <c r="AV703" s="167">
        <f t="shared" si="544"/>
        <v>0</v>
      </c>
      <c r="AW703" s="168"/>
    </row>
    <row r="704" spans="1:49" ht="31.5" hidden="1" outlineLevel="7" x14ac:dyDescent="0.2">
      <c r="A704" s="170" t="s">
        <v>381</v>
      </c>
      <c r="B704" s="170" t="s">
        <v>383</v>
      </c>
      <c r="C704" s="170" t="s">
        <v>392</v>
      </c>
      <c r="D704" s="170" t="s">
        <v>92</v>
      </c>
      <c r="E704" s="171" t="s">
        <v>93</v>
      </c>
      <c r="F704" s="172">
        <v>400</v>
      </c>
      <c r="G704" s="172"/>
      <c r="H704" s="172">
        <f>SUM(F704:G704)</f>
        <v>400</v>
      </c>
      <c r="I704" s="172"/>
      <c r="J704" s="172">
        <v>200</v>
      </c>
      <c r="K704" s="172"/>
      <c r="L704" s="172">
        <f>SUM(H704:K704)</f>
        <v>600</v>
      </c>
      <c r="M704" s="172"/>
      <c r="N704" s="172">
        <f>SUM(L704:M704)</f>
        <v>600</v>
      </c>
      <c r="O704" s="172"/>
      <c r="P704" s="172"/>
      <c r="Q704" s="172">
        <f>SUM(N704:P704)</f>
        <v>600</v>
      </c>
      <c r="R704" s="172"/>
      <c r="S704" s="172">
        <f>SUM(Q704:R704)</f>
        <v>600</v>
      </c>
      <c r="T704" s="172"/>
      <c r="U704" s="172"/>
      <c r="V704" s="172"/>
      <c r="W704" s="172"/>
      <c r="X704" s="172">
        <f>SUM(S704:W704)</f>
        <v>600</v>
      </c>
      <c r="Y704" s="172"/>
      <c r="Z704" s="172"/>
      <c r="AA704" s="172"/>
      <c r="AB704" s="172"/>
      <c r="AC704" s="172"/>
      <c r="AD704" s="172"/>
      <c r="AE704" s="172">
        <f>SUM(AC704:AD704)</f>
        <v>0</v>
      </c>
      <c r="AF704" s="172"/>
      <c r="AG704" s="172">
        <f>SUM(AE704:AF704)</f>
        <v>0</v>
      </c>
      <c r="AH704" s="172"/>
      <c r="AI704" s="172">
        <f>SUM(AG704:AH704)</f>
        <v>0</v>
      </c>
      <c r="AJ704" s="172"/>
      <c r="AK704" s="172">
        <f>SUM(AI704:AJ704)</f>
        <v>0</v>
      </c>
      <c r="AL704" s="172"/>
      <c r="AM704" s="172"/>
      <c r="AN704" s="172"/>
      <c r="AO704" s="172"/>
      <c r="AP704" s="172"/>
      <c r="AQ704" s="172"/>
      <c r="AR704" s="172">
        <f>SUM(AP704:AQ704)</f>
        <v>0</v>
      </c>
      <c r="AS704" s="172"/>
      <c r="AT704" s="172">
        <f>SUM(AR704:AS704)</f>
        <v>0</v>
      </c>
      <c r="AU704" s="172"/>
      <c r="AV704" s="172">
        <f>SUM(AT704:AU704)</f>
        <v>0</v>
      </c>
      <c r="AW704" s="168"/>
    </row>
    <row r="705" spans="1:49" ht="31.5" outlineLevel="3" collapsed="1" x14ac:dyDescent="0.2">
      <c r="A705" s="165" t="s">
        <v>381</v>
      </c>
      <c r="B705" s="165" t="s">
        <v>383</v>
      </c>
      <c r="C705" s="165" t="s">
        <v>394</v>
      </c>
      <c r="D705" s="165"/>
      <c r="E705" s="166" t="s">
        <v>395</v>
      </c>
      <c r="F705" s="167">
        <f t="shared" ref="F705:AV705" si="545">F706+F709</f>
        <v>631733.6</v>
      </c>
      <c r="G705" s="167">
        <f t="shared" si="545"/>
        <v>1420.9</v>
      </c>
      <c r="H705" s="167">
        <f t="shared" si="545"/>
        <v>633154.5</v>
      </c>
      <c r="I705" s="167">
        <f t="shared" si="545"/>
        <v>-198.22524000000001</v>
      </c>
      <c r="J705" s="167">
        <f t="shared" si="545"/>
        <v>0</v>
      </c>
      <c r="K705" s="167">
        <f t="shared" si="545"/>
        <v>0</v>
      </c>
      <c r="L705" s="167">
        <f t="shared" si="545"/>
        <v>632956.27476000006</v>
      </c>
      <c r="M705" s="167">
        <f t="shared" si="545"/>
        <v>2196.8879999999999</v>
      </c>
      <c r="N705" s="167">
        <f t="shared" si="545"/>
        <v>635153.16276000009</v>
      </c>
      <c r="O705" s="167">
        <f t="shared" si="545"/>
        <v>2766</v>
      </c>
      <c r="P705" s="167">
        <f t="shared" si="545"/>
        <v>0</v>
      </c>
      <c r="Q705" s="167">
        <f t="shared" si="545"/>
        <v>637919.16276000009</v>
      </c>
      <c r="R705" s="167">
        <f t="shared" si="545"/>
        <v>0</v>
      </c>
      <c r="S705" s="167">
        <f t="shared" si="545"/>
        <v>637919.16276000009</v>
      </c>
      <c r="T705" s="167">
        <f t="shared" si="545"/>
        <v>-4340.4377299999996</v>
      </c>
      <c r="U705" s="167">
        <f t="shared" si="545"/>
        <v>0</v>
      </c>
      <c r="V705" s="167">
        <f t="shared" si="545"/>
        <v>0</v>
      </c>
      <c r="W705" s="167">
        <f t="shared" si="545"/>
        <v>0</v>
      </c>
      <c r="X705" s="167">
        <f t="shared" si="545"/>
        <v>633578.72503000009</v>
      </c>
      <c r="Y705" s="167">
        <f t="shared" si="545"/>
        <v>613027</v>
      </c>
      <c r="Z705" s="167">
        <f t="shared" si="545"/>
        <v>5708.7</v>
      </c>
      <c r="AA705" s="167">
        <f t="shared" si="545"/>
        <v>618735.69999999995</v>
      </c>
      <c r="AB705" s="167">
        <f t="shared" si="545"/>
        <v>0</v>
      </c>
      <c r="AC705" s="167">
        <f t="shared" si="545"/>
        <v>618735.69999999995</v>
      </c>
      <c r="AD705" s="167">
        <f t="shared" si="545"/>
        <v>0</v>
      </c>
      <c r="AE705" s="167">
        <f t="shared" si="545"/>
        <v>618735.69999999995</v>
      </c>
      <c r="AF705" s="167">
        <f t="shared" si="545"/>
        <v>179.6</v>
      </c>
      <c r="AG705" s="167">
        <f t="shared" si="545"/>
        <v>618915.30000000005</v>
      </c>
      <c r="AH705" s="167">
        <f t="shared" si="545"/>
        <v>0</v>
      </c>
      <c r="AI705" s="167">
        <f t="shared" si="545"/>
        <v>618915.30000000005</v>
      </c>
      <c r="AJ705" s="167">
        <f t="shared" si="545"/>
        <v>0</v>
      </c>
      <c r="AK705" s="167">
        <f t="shared" si="545"/>
        <v>618915.30000000005</v>
      </c>
      <c r="AL705" s="167">
        <f t="shared" si="545"/>
        <v>609509.60000000009</v>
      </c>
      <c r="AM705" s="167">
        <f t="shared" si="545"/>
        <v>5674.4</v>
      </c>
      <c r="AN705" s="167">
        <f t="shared" si="545"/>
        <v>615184</v>
      </c>
      <c r="AO705" s="167">
        <f t="shared" si="545"/>
        <v>0</v>
      </c>
      <c r="AP705" s="167">
        <f t="shared" si="545"/>
        <v>615184</v>
      </c>
      <c r="AQ705" s="167">
        <f t="shared" si="545"/>
        <v>186.6</v>
      </c>
      <c r="AR705" s="167">
        <f t="shared" si="545"/>
        <v>615370.60000000009</v>
      </c>
      <c r="AS705" s="167">
        <f t="shared" si="545"/>
        <v>0</v>
      </c>
      <c r="AT705" s="167">
        <f t="shared" si="545"/>
        <v>615370.60000000009</v>
      </c>
      <c r="AU705" s="167">
        <f t="shared" si="545"/>
        <v>0</v>
      </c>
      <c r="AV705" s="167">
        <f t="shared" si="545"/>
        <v>615370.60000000009</v>
      </c>
      <c r="AW705" s="168"/>
    </row>
    <row r="706" spans="1:49" ht="31.5" hidden="1" outlineLevel="4" x14ac:dyDescent="0.2">
      <c r="A706" s="165" t="s">
        <v>381</v>
      </c>
      <c r="B706" s="165" t="s">
        <v>383</v>
      </c>
      <c r="C706" s="165" t="s">
        <v>396</v>
      </c>
      <c r="D706" s="165"/>
      <c r="E706" s="166" t="s">
        <v>57</v>
      </c>
      <c r="F706" s="167">
        <f t="shared" ref="F706:U707" si="546">F707</f>
        <v>123225.9</v>
      </c>
      <c r="G706" s="167">
        <f t="shared" si="546"/>
        <v>0</v>
      </c>
      <c r="H706" s="167">
        <f t="shared" si="546"/>
        <v>123225.9</v>
      </c>
      <c r="I706" s="167">
        <f t="shared" si="546"/>
        <v>0</v>
      </c>
      <c r="J706" s="167">
        <f t="shared" si="546"/>
        <v>0</v>
      </c>
      <c r="K706" s="167">
        <f t="shared" si="546"/>
        <v>0</v>
      </c>
      <c r="L706" s="167">
        <f t="shared" si="546"/>
        <v>123225.9</v>
      </c>
      <c r="M706" s="167">
        <f t="shared" si="546"/>
        <v>1735.14</v>
      </c>
      <c r="N706" s="167">
        <f t="shared" si="546"/>
        <v>124961.04</v>
      </c>
      <c r="O706" s="167">
        <f t="shared" si="546"/>
        <v>0</v>
      </c>
      <c r="P706" s="167">
        <f t="shared" si="546"/>
        <v>0</v>
      </c>
      <c r="Q706" s="167">
        <f t="shared" si="546"/>
        <v>124961.04</v>
      </c>
      <c r="R706" s="167">
        <f t="shared" si="546"/>
        <v>0</v>
      </c>
      <c r="S706" s="167">
        <f t="shared" si="546"/>
        <v>124961.04</v>
      </c>
      <c r="T706" s="167">
        <f t="shared" si="546"/>
        <v>0</v>
      </c>
      <c r="U706" s="167">
        <f t="shared" si="546"/>
        <v>0</v>
      </c>
      <c r="V706" s="167">
        <f t="shared" ref="V706:AK707" si="547">V707</f>
        <v>0</v>
      </c>
      <c r="W706" s="167">
        <f t="shared" si="547"/>
        <v>0</v>
      </c>
      <c r="X706" s="167">
        <f t="shared" si="547"/>
        <v>124961.04</v>
      </c>
      <c r="Y706" s="167">
        <f t="shared" si="547"/>
        <v>110900</v>
      </c>
      <c r="Z706" s="167">
        <f t="shared" si="547"/>
        <v>0</v>
      </c>
      <c r="AA706" s="167">
        <f t="shared" si="547"/>
        <v>110900</v>
      </c>
      <c r="AB706" s="167">
        <f t="shared" si="547"/>
        <v>0</v>
      </c>
      <c r="AC706" s="167">
        <f t="shared" si="547"/>
        <v>110900</v>
      </c>
      <c r="AD706" s="167">
        <f t="shared" si="547"/>
        <v>0</v>
      </c>
      <c r="AE706" s="167">
        <f t="shared" si="547"/>
        <v>110900</v>
      </c>
      <c r="AF706" s="167">
        <f t="shared" si="547"/>
        <v>0</v>
      </c>
      <c r="AG706" s="167">
        <f t="shared" si="547"/>
        <v>110900</v>
      </c>
      <c r="AH706" s="167">
        <f t="shared" si="547"/>
        <v>0</v>
      </c>
      <c r="AI706" s="167">
        <f t="shared" si="547"/>
        <v>110900</v>
      </c>
      <c r="AJ706" s="167">
        <f t="shared" si="547"/>
        <v>0</v>
      </c>
      <c r="AK706" s="167">
        <f t="shared" si="547"/>
        <v>110900</v>
      </c>
      <c r="AL706" s="167">
        <f t="shared" ref="AL706:AV707" si="548">AL707</f>
        <v>110900</v>
      </c>
      <c r="AM706" s="167">
        <f t="shared" si="548"/>
        <v>0</v>
      </c>
      <c r="AN706" s="167">
        <f t="shared" si="548"/>
        <v>110900</v>
      </c>
      <c r="AO706" s="167">
        <f t="shared" si="548"/>
        <v>0</v>
      </c>
      <c r="AP706" s="167">
        <f t="shared" si="548"/>
        <v>110900</v>
      </c>
      <c r="AQ706" s="167">
        <f t="shared" si="548"/>
        <v>0</v>
      </c>
      <c r="AR706" s="167">
        <f t="shared" si="548"/>
        <v>110900</v>
      </c>
      <c r="AS706" s="167">
        <f t="shared" si="548"/>
        <v>0</v>
      </c>
      <c r="AT706" s="167">
        <f t="shared" si="548"/>
        <v>110900</v>
      </c>
      <c r="AU706" s="167">
        <f t="shared" si="548"/>
        <v>0</v>
      </c>
      <c r="AV706" s="167">
        <f t="shared" si="548"/>
        <v>110900</v>
      </c>
      <c r="AW706" s="168"/>
    </row>
    <row r="707" spans="1:49" ht="31.5" hidden="1" outlineLevel="5" x14ac:dyDescent="0.2">
      <c r="A707" s="165" t="s">
        <v>381</v>
      </c>
      <c r="B707" s="165" t="s">
        <v>383</v>
      </c>
      <c r="C707" s="165" t="s">
        <v>397</v>
      </c>
      <c r="D707" s="165"/>
      <c r="E707" s="166" t="s">
        <v>398</v>
      </c>
      <c r="F707" s="167">
        <f t="shared" si="546"/>
        <v>123225.9</v>
      </c>
      <c r="G707" s="167">
        <f t="shared" si="546"/>
        <v>0</v>
      </c>
      <c r="H707" s="167">
        <f t="shared" si="546"/>
        <v>123225.9</v>
      </c>
      <c r="I707" s="167">
        <f t="shared" si="546"/>
        <v>0</v>
      </c>
      <c r="J707" s="167">
        <f t="shared" si="546"/>
        <v>0</v>
      </c>
      <c r="K707" s="167">
        <f t="shared" si="546"/>
        <v>0</v>
      </c>
      <c r="L707" s="167">
        <f t="shared" si="546"/>
        <v>123225.9</v>
      </c>
      <c r="M707" s="167">
        <f t="shared" si="546"/>
        <v>1735.14</v>
      </c>
      <c r="N707" s="167">
        <f t="shared" si="546"/>
        <v>124961.04</v>
      </c>
      <c r="O707" s="167">
        <f t="shared" si="546"/>
        <v>0</v>
      </c>
      <c r="P707" s="167">
        <f t="shared" si="546"/>
        <v>0</v>
      </c>
      <c r="Q707" s="167">
        <f t="shared" si="546"/>
        <v>124961.04</v>
      </c>
      <c r="R707" s="167">
        <f t="shared" si="546"/>
        <v>0</v>
      </c>
      <c r="S707" s="167">
        <f t="shared" si="546"/>
        <v>124961.04</v>
      </c>
      <c r="T707" s="167">
        <f t="shared" si="546"/>
        <v>0</v>
      </c>
      <c r="U707" s="167">
        <f t="shared" si="546"/>
        <v>0</v>
      </c>
      <c r="V707" s="167">
        <f t="shared" si="547"/>
        <v>0</v>
      </c>
      <c r="W707" s="167">
        <f t="shared" si="547"/>
        <v>0</v>
      </c>
      <c r="X707" s="167">
        <f t="shared" si="547"/>
        <v>124961.04</v>
      </c>
      <c r="Y707" s="167">
        <f t="shared" si="547"/>
        <v>110900</v>
      </c>
      <c r="Z707" s="167">
        <f t="shared" si="547"/>
        <v>0</v>
      </c>
      <c r="AA707" s="167">
        <f t="shared" si="547"/>
        <v>110900</v>
      </c>
      <c r="AB707" s="167">
        <f t="shared" si="547"/>
        <v>0</v>
      </c>
      <c r="AC707" s="167">
        <f t="shared" si="547"/>
        <v>110900</v>
      </c>
      <c r="AD707" s="167">
        <f t="shared" si="547"/>
        <v>0</v>
      </c>
      <c r="AE707" s="167">
        <f t="shared" si="547"/>
        <v>110900</v>
      </c>
      <c r="AF707" s="167">
        <f t="shared" si="547"/>
        <v>0</v>
      </c>
      <c r="AG707" s="167">
        <f t="shared" si="547"/>
        <v>110900</v>
      </c>
      <c r="AH707" s="167">
        <f t="shared" si="547"/>
        <v>0</v>
      </c>
      <c r="AI707" s="167">
        <f t="shared" si="547"/>
        <v>110900</v>
      </c>
      <c r="AJ707" s="167">
        <f t="shared" si="547"/>
        <v>0</v>
      </c>
      <c r="AK707" s="167">
        <f t="shared" si="547"/>
        <v>110900</v>
      </c>
      <c r="AL707" s="167">
        <f t="shared" si="548"/>
        <v>110900</v>
      </c>
      <c r="AM707" s="167">
        <f t="shared" si="548"/>
        <v>0</v>
      </c>
      <c r="AN707" s="167">
        <f t="shared" si="548"/>
        <v>110900</v>
      </c>
      <c r="AO707" s="167">
        <f t="shared" si="548"/>
        <v>0</v>
      </c>
      <c r="AP707" s="167">
        <f t="shared" si="548"/>
        <v>110900</v>
      </c>
      <c r="AQ707" s="167">
        <f t="shared" si="548"/>
        <v>0</v>
      </c>
      <c r="AR707" s="167">
        <f t="shared" si="548"/>
        <v>110900</v>
      </c>
      <c r="AS707" s="167">
        <f t="shared" si="548"/>
        <v>0</v>
      </c>
      <c r="AT707" s="167">
        <f t="shared" si="548"/>
        <v>110900</v>
      </c>
      <c r="AU707" s="167">
        <f t="shared" si="548"/>
        <v>0</v>
      </c>
      <c r="AV707" s="167">
        <f t="shared" si="548"/>
        <v>110900</v>
      </c>
      <c r="AW707" s="168"/>
    </row>
    <row r="708" spans="1:49" ht="31.5" hidden="1" outlineLevel="7" x14ac:dyDescent="0.2">
      <c r="A708" s="170" t="s">
        <v>381</v>
      </c>
      <c r="B708" s="170" t="s">
        <v>383</v>
      </c>
      <c r="C708" s="170" t="s">
        <v>397</v>
      </c>
      <c r="D708" s="170" t="s">
        <v>92</v>
      </c>
      <c r="E708" s="171" t="s">
        <v>93</v>
      </c>
      <c r="F708" s="172">
        <v>123225.9</v>
      </c>
      <c r="G708" s="172"/>
      <c r="H708" s="172">
        <f>SUM(F708:G708)</f>
        <v>123225.9</v>
      </c>
      <c r="I708" s="172"/>
      <c r="J708" s="172"/>
      <c r="K708" s="172"/>
      <c r="L708" s="172">
        <f>SUM(H708:K708)</f>
        <v>123225.9</v>
      </c>
      <c r="M708" s="172">
        <v>1735.14</v>
      </c>
      <c r="N708" s="172">
        <f>SUM(L708:M708)</f>
        <v>124961.04</v>
      </c>
      <c r="O708" s="172"/>
      <c r="P708" s="172"/>
      <c r="Q708" s="172">
        <f>SUM(N708:P708)</f>
        <v>124961.04</v>
      </c>
      <c r="R708" s="172"/>
      <c r="S708" s="172">
        <f>SUM(Q708:R708)</f>
        <v>124961.04</v>
      </c>
      <c r="T708" s="172"/>
      <c r="U708" s="172"/>
      <c r="V708" s="172"/>
      <c r="W708" s="172"/>
      <c r="X708" s="172">
        <f>SUM(S708:W708)</f>
        <v>124961.04</v>
      </c>
      <c r="Y708" s="172">
        <v>110900</v>
      </c>
      <c r="Z708" s="172"/>
      <c r="AA708" s="172">
        <f>SUM(Y708:Z708)</f>
        <v>110900</v>
      </c>
      <c r="AB708" s="172"/>
      <c r="AC708" s="172">
        <f>SUM(AA708:AB708)</f>
        <v>110900</v>
      </c>
      <c r="AD708" s="172"/>
      <c r="AE708" s="172">
        <f>SUM(AC708:AD708)</f>
        <v>110900</v>
      </c>
      <c r="AF708" s="172"/>
      <c r="AG708" s="172">
        <f>SUM(AE708:AF708)</f>
        <v>110900</v>
      </c>
      <c r="AH708" s="172"/>
      <c r="AI708" s="172">
        <f>SUM(AG708:AH708)</f>
        <v>110900</v>
      </c>
      <c r="AJ708" s="172"/>
      <c r="AK708" s="172">
        <f>SUM(AI708:AJ708)</f>
        <v>110900</v>
      </c>
      <c r="AL708" s="172">
        <v>110900</v>
      </c>
      <c r="AM708" s="172"/>
      <c r="AN708" s="172">
        <f>SUM(AL708:AM708)</f>
        <v>110900</v>
      </c>
      <c r="AO708" s="172"/>
      <c r="AP708" s="172">
        <f>SUM(AN708:AO708)</f>
        <v>110900</v>
      </c>
      <c r="AQ708" s="172"/>
      <c r="AR708" s="172">
        <f>SUM(AP708:AQ708)</f>
        <v>110900</v>
      </c>
      <c r="AS708" s="172"/>
      <c r="AT708" s="172">
        <f>SUM(AR708:AS708)</f>
        <v>110900</v>
      </c>
      <c r="AU708" s="172"/>
      <c r="AV708" s="172">
        <f>SUM(AT708:AU708)</f>
        <v>110900</v>
      </c>
      <c r="AW708" s="168"/>
    </row>
    <row r="709" spans="1:49" ht="31.5" outlineLevel="4" collapsed="1" x14ac:dyDescent="0.2">
      <c r="A709" s="165" t="s">
        <v>381</v>
      </c>
      <c r="B709" s="165" t="s">
        <v>383</v>
      </c>
      <c r="C709" s="165" t="s">
        <v>399</v>
      </c>
      <c r="D709" s="165"/>
      <c r="E709" s="166" t="s">
        <v>400</v>
      </c>
      <c r="F709" s="167">
        <f t="shared" ref="F709:AV709" si="549">F710+F712</f>
        <v>508507.7</v>
      </c>
      <c r="G709" s="167">
        <f t="shared" si="549"/>
        <v>1420.9</v>
      </c>
      <c r="H709" s="167">
        <f t="shared" si="549"/>
        <v>509928.60000000003</v>
      </c>
      <c r="I709" s="167">
        <f t="shared" si="549"/>
        <v>-198.22524000000001</v>
      </c>
      <c r="J709" s="167">
        <f t="shared" si="549"/>
        <v>0</v>
      </c>
      <c r="K709" s="167">
        <f t="shared" si="549"/>
        <v>0</v>
      </c>
      <c r="L709" s="167">
        <f t="shared" si="549"/>
        <v>509730.37476000004</v>
      </c>
      <c r="M709" s="167">
        <f t="shared" si="549"/>
        <v>461.74799999999999</v>
      </c>
      <c r="N709" s="167">
        <f t="shared" si="549"/>
        <v>510192.12276000006</v>
      </c>
      <c r="O709" s="167">
        <f t="shared" si="549"/>
        <v>2766</v>
      </c>
      <c r="P709" s="167">
        <f t="shared" si="549"/>
        <v>0</v>
      </c>
      <c r="Q709" s="167">
        <f t="shared" si="549"/>
        <v>512958.12276000006</v>
      </c>
      <c r="R709" s="167">
        <f t="shared" si="549"/>
        <v>0</v>
      </c>
      <c r="S709" s="167">
        <f t="shared" si="549"/>
        <v>512958.12276000006</v>
      </c>
      <c r="T709" s="167">
        <f t="shared" si="549"/>
        <v>-4340.4377299999996</v>
      </c>
      <c r="U709" s="167">
        <f t="shared" si="549"/>
        <v>0</v>
      </c>
      <c r="V709" s="167">
        <f t="shared" si="549"/>
        <v>0</v>
      </c>
      <c r="W709" s="167">
        <f t="shared" si="549"/>
        <v>0</v>
      </c>
      <c r="X709" s="167">
        <f t="shared" si="549"/>
        <v>508617.68503000005</v>
      </c>
      <c r="Y709" s="167">
        <f t="shared" si="549"/>
        <v>502127</v>
      </c>
      <c r="Z709" s="167">
        <f t="shared" si="549"/>
        <v>5708.7</v>
      </c>
      <c r="AA709" s="167">
        <f t="shared" si="549"/>
        <v>507835.7</v>
      </c>
      <c r="AB709" s="167">
        <f t="shared" si="549"/>
        <v>0</v>
      </c>
      <c r="AC709" s="167">
        <f t="shared" si="549"/>
        <v>507835.7</v>
      </c>
      <c r="AD709" s="167">
        <f t="shared" si="549"/>
        <v>0</v>
      </c>
      <c r="AE709" s="167">
        <f t="shared" si="549"/>
        <v>507835.7</v>
      </c>
      <c r="AF709" s="167">
        <f t="shared" si="549"/>
        <v>179.6</v>
      </c>
      <c r="AG709" s="167">
        <f t="shared" si="549"/>
        <v>508015.3</v>
      </c>
      <c r="AH709" s="167">
        <f t="shared" si="549"/>
        <v>0</v>
      </c>
      <c r="AI709" s="167">
        <f t="shared" si="549"/>
        <v>508015.3</v>
      </c>
      <c r="AJ709" s="167">
        <f t="shared" si="549"/>
        <v>0</v>
      </c>
      <c r="AK709" s="167">
        <f t="shared" si="549"/>
        <v>508015.3</v>
      </c>
      <c r="AL709" s="167">
        <f t="shared" si="549"/>
        <v>498609.60000000003</v>
      </c>
      <c r="AM709" s="167">
        <f t="shared" si="549"/>
        <v>5674.4</v>
      </c>
      <c r="AN709" s="167">
        <f t="shared" si="549"/>
        <v>504284.00000000006</v>
      </c>
      <c r="AO709" s="167">
        <f t="shared" si="549"/>
        <v>0</v>
      </c>
      <c r="AP709" s="167">
        <f t="shared" si="549"/>
        <v>504284.00000000006</v>
      </c>
      <c r="AQ709" s="167">
        <f t="shared" si="549"/>
        <v>186.6</v>
      </c>
      <c r="AR709" s="167">
        <f t="shared" si="549"/>
        <v>504470.60000000003</v>
      </c>
      <c r="AS709" s="167">
        <f t="shared" si="549"/>
        <v>0</v>
      </c>
      <c r="AT709" s="167">
        <f t="shared" si="549"/>
        <v>504470.60000000003</v>
      </c>
      <c r="AU709" s="167">
        <f t="shared" si="549"/>
        <v>0</v>
      </c>
      <c r="AV709" s="167">
        <f t="shared" si="549"/>
        <v>504470.60000000003</v>
      </c>
      <c r="AW709" s="168"/>
    </row>
    <row r="710" spans="1:49" ht="47.25" hidden="1" outlineLevel="5" x14ac:dyDescent="0.2">
      <c r="A710" s="165" t="s">
        <v>381</v>
      </c>
      <c r="B710" s="165" t="s">
        <v>383</v>
      </c>
      <c r="C710" s="165" t="s">
        <v>401</v>
      </c>
      <c r="D710" s="165"/>
      <c r="E710" s="166" t="s">
        <v>402</v>
      </c>
      <c r="F710" s="167">
        <f t="shared" ref="F710:AV710" si="550">F711</f>
        <v>4586</v>
      </c>
      <c r="G710" s="167">
        <f t="shared" si="550"/>
        <v>0</v>
      </c>
      <c r="H710" s="167">
        <f t="shared" si="550"/>
        <v>4586</v>
      </c>
      <c r="I710" s="167">
        <f t="shared" si="550"/>
        <v>0</v>
      </c>
      <c r="J710" s="167">
        <f t="shared" si="550"/>
        <v>0</v>
      </c>
      <c r="K710" s="167">
        <f t="shared" si="550"/>
        <v>0</v>
      </c>
      <c r="L710" s="167">
        <f t="shared" si="550"/>
        <v>4586</v>
      </c>
      <c r="M710" s="167">
        <f t="shared" si="550"/>
        <v>461.74799999999999</v>
      </c>
      <c r="N710" s="167">
        <f t="shared" si="550"/>
        <v>5047.7479999999996</v>
      </c>
      <c r="O710" s="167">
        <f t="shared" si="550"/>
        <v>0</v>
      </c>
      <c r="P710" s="167">
        <f t="shared" si="550"/>
        <v>0</v>
      </c>
      <c r="Q710" s="167">
        <f t="shared" si="550"/>
        <v>5047.7479999999996</v>
      </c>
      <c r="R710" s="167">
        <f t="shared" si="550"/>
        <v>0</v>
      </c>
      <c r="S710" s="167">
        <f t="shared" si="550"/>
        <v>5047.7479999999996</v>
      </c>
      <c r="T710" s="167">
        <f t="shared" si="550"/>
        <v>0</v>
      </c>
      <c r="U710" s="167">
        <f t="shared" si="550"/>
        <v>0</v>
      </c>
      <c r="V710" s="167">
        <f t="shared" si="550"/>
        <v>0</v>
      </c>
      <c r="W710" s="167">
        <f t="shared" si="550"/>
        <v>0</v>
      </c>
      <c r="X710" s="167">
        <f t="shared" si="550"/>
        <v>5047.7479999999996</v>
      </c>
      <c r="Y710" s="167">
        <f t="shared" si="550"/>
        <v>4150</v>
      </c>
      <c r="Z710" s="167">
        <f t="shared" si="550"/>
        <v>0</v>
      </c>
      <c r="AA710" s="167">
        <f t="shared" si="550"/>
        <v>4150</v>
      </c>
      <c r="AB710" s="167">
        <f t="shared" si="550"/>
        <v>0</v>
      </c>
      <c r="AC710" s="167">
        <f t="shared" si="550"/>
        <v>4150</v>
      </c>
      <c r="AD710" s="167">
        <f t="shared" si="550"/>
        <v>0</v>
      </c>
      <c r="AE710" s="167">
        <f t="shared" si="550"/>
        <v>4150</v>
      </c>
      <c r="AF710" s="167">
        <f t="shared" si="550"/>
        <v>0</v>
      </c>
      <c r="AG710" s="167">
        <f t="shared" si="550"/>
        <v>4150</v>
      </c>
      <c r="AH710" s="167">
        <f t="shared" si="550"/>
        <v>0</v>
      </c>
      <c r="AI710" s="167">
        <f t="shared" si="550"/>
        <v>4150</v>
      </c>
      <c r="AJ710" s="167">
        <f t="shared" si="550"/>
        <v>0</v>
      </c>
      <c r="AK710" s="167">
        <f t="shared" si="550"/>
        <v>4150</v>
      </c>
      <c r="AL710" s="167">
        <f t="shared" si="550"/>
        <v>4150</v>
      </c>
      <c r="AM710" s="167">
        <f t="shared" si="550"/>
        <v>0</v>
      </c>
      <c r="AN710" s="167">
        <f t="shared" si="550"/>
        <v>4150</v>
      </c>
      <c r="AO710" s="167">
        <f t="shared" si="550"/>
        <v>0</v>
      </c>
      <c r="AP710" s="167">
        <f t="shared" si="550"/>
        <v>4150</v>
      </c>
      <c r="AQ710" s="167">
        <f t="shared" si="550"/>
        <v>0</v>
      </c>
      <c r="AR710" s="167">
        <f t="shared" si="550"/>
        <v>4150</v>
      </c>
      <c r="AS710" s="167">
        <f t="shared" si="550"/>
        <v>0</v>
      </c>
      <c r="AT710" s="167">
        <f t="shared" si="550"/>
        <v>4150</v>
      </c>
      <c r="AU710" s="167">
        <f t="shared" si="550"/>
        <v>0</v>
      </c>
      <c r="AV710" s="167">
        <f t="shared" si="550"/>
        <v>4150</v>
      </c>
      <c r="AW710" s="168"/>
    </row>
    <row r="711" spans="1:49" ht="31.5" hidden="1" outlineLevel="7" x14ac:dyDescent="0.2">
      <c r="A711" s="170" t="s">
        <v>381</v>
      </c>
      <c r="B711" s="170" t="s">
        <v>383</v>
      </c>
      <c r="C711" s="170" t="s">
        <v>401</v>
      </c>
      <c r="D711" s="170" t="s">
        <v>92</v>
      </c>
      <c r="E711" s="171" t="s">
        <v>93</v>
      </c>
      <c r="F711" s="172">
        <v>4586</v>
      </c>
      <c r="G711" s="172"/>
      <c r="H711" s="172">
        <f>SUM(F711:G711)</f>
        <v>4586</v>
      </c>
      <c r="I711" s="172"/>
      <c r="J711" s="172"/>
      <c r="K711" s="172"/>
      <c r="L711" s="172">
        <f>SUM(H711:K711)</f>
        <v>4586</v>
      </c>
      <c r="M711" s="172">
        <v>461.74799999999999</v>
      </c>
      <c r="N711" s="172">
        <f>SUM(L711:M711)</f>
        <v>5047.7479999999996</v>
      </c>
      <c r="O711" s="172"/>
      <c r="P711" s="172"/>
      <c r="Q711" s="172">
        <f>SUM(N711:P711)</f>
        <v>5047.7479999999996</v>
      </c>
      <c r="R711" s="172"/>
      <c r="S711" s="172">
        <f>SUM(Q711:R711)</f>
        <v>5047.7479999999996</v>
      </c>
      <c r="T711" s="172"/>
      <c r="U711" s="172"/>
      <c r="V711" s="172"/>
      <c r="W711" s="172"/>
      <c r="X711" s="172">
        <f>SUM(S711:W711)</f>
        <v>5047.7479999999996</v>
      </c>
      <c r="Y711" s="172">
        <v>4150</v>
      </c>
      <c r="Z711" s="172"/>
      <c r="AA711" s="172">
        <f>SUM(Y711:Z711)</f>
        <v>4150</v>
      </c>
      <c r="AB711" s="172"/>
      <c r="AC711" s="172">
        <f>SUM(AA711:AB711)</f>
        <v>4150</v>
      </c>
      <c r="AD711" s="172"/>
      <c r="AE711" s="172">
        <f>SUM(AC711:AD711)</f>
        <v>4150</v>
      </c>
      <c r="AF711" s="172"/>
      <c r="AG711" s="172">
        <f>SUM(AE711:AF711)</f>
        <v>4150</v>
      </c>
      <c r="AH711" s="172"/>
      <c r="AI711" s="172">
        <f>SUM(AG711:AH711)</f>
        <v>4150</v>
      </c>
      <c r="AJ711" s="172"/>
      <c r="AK711" s="172">
        <f>SUM(AI711:AJ711)</f>
        <v>4150</v>
      </c>
      <c r="AL711" s="172">
        <v>4150</v>
      </c>
      <c r="AM711" s="172"/>
      <c r="AN711" s="172">
        <f>SUM(AL711:AM711)</f>
        <v>4150</v>
      </c>
      <c r="AO711" s="172"/>
      <c r="AP711" s="172">
        <f>SUM(AN711:AO711)</f>
        <v>4150</v>
      </c>
      <c r="AQ711" s="172"/>
      <c r="AR711" s="172">
        <f>SUM(AP711:AQ711)</f>
        <v>4150</v>
      </c>
      <c r="AS711" s="172"/>
      <c r="AT711" s="172">
        <f>SUM(AR711:AS711)</f>
        <v>4150</v>
      </c>
      <c r="AU711" s="172"/>
      <c r="AV711" s="172">
        <f>SUM(AT711:AU711)</f>
        <v>4150</v>
      </c>
      <c r="AW711" s="168"/>
    </row>
    <row r="712" spans="1:49" ht="31.5" outlineLevel="5" collapsed="1" x14ac:dyDescent="0.2">
      <c r="A712" s="165" t="s">
        <v>381</v>
      </c>
      <c r="B712" s="165" t="s">
        <v>383</v>
      </c>
      <c r="C712" s="165" t="s">
        <v>403</v>
      </c>
      <c r="D712" s="165"/>
      <c r="E712" s="166" t="s">
        <v>404</v>
      </c>
      <c r="F712" s="167">
        <f t="shared" ref="F712:AV712" si="551">F713+F714+F715</f>
        <v>503921.7</v>
      </c>
      <c r="G712" s="167">
        <f t="shared" si="551"/>
        <v>1420.9</v>
      </c>
      <c r="H712" s="167">
        <f t="shared" si="551"/>
        <v>505342.60000000003</v>
      </c>
      <c r="I712" s="167">
        <f t="shared" si="551"/>
        <v>-198.22524000000001</v>
      </c>
      <c r="J712" s="167">
        <f t="shared" si="551"/>
        <v>0</v>
      </c>
      <c r="K712" s="167">
        <f t="shared" si="551"/>
        <v>0</v>
      </c>
      <c r="L712" s="167">
        <f t="shared" si="551"/>
        <v>505144.37476000004</v>
      </c>
      <c r="M712" s="167">
        <f t="shared" si="551"/>
        <v>0</v>
      </c>
      <c r="N712" s="167">
        <f t="shared" si="551"/>
        <v>505144.37476000004</v>
      </c>
      <c r="O712" s="167">
        <f t="shared" si="551"/>
        <v>2766</v>
      </c>
      <c r="P712" s="167">
        <f t="shared" si="551"/>
        <v>0</v>
      </c>
      <c r="Q712" s="167">
        <f t="shared" si="551"/>
        <v>507910.37476000004</v>
      </c>
      <c r="R712" s="167">
        <f t="shared" si="551"/>
        <v>0</v>
      </c>
      <c r="S712" s="167">
        <f t="shared" si="551"/>
        <v>507910.37476000004</v>
      </c>
      <c r="T712" s="167">
        <f t="shared" si="551"/>
        <v>-4340.4377299999996</v>
      </c>
      <c r="U712" s="167">
        <f t="shared" si="551"/>
        <v>0</v>
      </c>
      <c r="V712" s="167">
        <f t="shared" si="551"/>
        <v>0</v>
      </c>
      <c r="W712" s="167">
        <f t="shared" si="551"/>
        <v>0</v>
      </c>
      <c r="X712" s="167">
        <f t="shared" si="551"/>
        <v>503569.93703000003</v>
      </c>
      <c r="Y712" s="167">
        <f t="shared" si="551"/>
        <v>497977</v>
      </c>
      <c r="Z712" s="167">
        <f t="shared" si="551"/>
        <v>5708.7</v>
      </c>
      <c r="AA712" s="167">
        <f t="shared" si="551"/>
        <v>503685.7</v>
      </c>
      <c r="AB712" s="167">
        <f t="shared" si="551"/>
        <v>0</v>
      </c>
      <c r="AC712" s="167">
        <f t="shared" si="551"/>
        <v>503685.7</v>
      </c>
      <c r="AD712" s="167">
        <f t="shared" si="551"/>
        <v>0</v>
      </c>
      <c r="AE712" s="167">
        <f t="shared" si="551"/>
        <v>503685.7</v>
      </c>
      <c r="AF712" s="167">
        <f t="shared" si="551"/>
        <v>179.6</v>
      </c>
      <c r="AG712" s="167">
        <f t="shared" si="551"/>
        <v>503865.3</v>
      </c>
      <c r="AH712" s="167">
        <f t="shared" si="551"/>
        <v>0</v>
      </c>
      <c r="AI712" s="167">
        <f t="shared" si="551"/>
        <v>503865.3</v>
      </c>
      <c r="AJ712" s="167">
        <f t="shared" si="551"/>
        <v>0</v>
      </c>
      <c r="AK712" s="167">
        <f t="shared" si="551"/>
        <v>503865.3</v>
      </c>
      <c r="AL712" s="167">
        <f t="shared" si="551"/>
        <v>494459.60000000003</v>
      </c>
      <c r="AM712" s="167">
        <f t="shared" si="551"/>
        <v>5674.4</v>
      </c>
      <c r="AN712" s="167">
        <f t="shared" si="551"/>
        <v>500134.00000000006</v>
      </c>
      <c r="AO712" s="167">
        <f t="shared" si="551"/>
        <v>0</v>
      </c>
      <c r="AP712" s="167">
        <f t="shared" si="551"/>
        <v>500134.00000000006</v>
      </c>
      <c r="AQ712" s="167">
        <f t="shared" si="551"/>
        <v>186.6</v>
      </c>
      <c r="AR712" s="167">
        <f t="shared" si="551"/>
        <v>500320.60000000003</v>
      </c>
      <c r="AS712" s="167">
        <f t="shared" si="551"/>
        <v>0</v>
      </c>
      <c r="AT712" s="167">
        <f t="shared" si="551"/>
        <v>500320.60000000003</v>
      </c>
      <c r="AU712" s="167">
        <f t="shared" si="551"/>
        <v>0</v>
      </c>
      <c r="AV712" s="167">
        <f t="shared" si="551"/>
        <v>500320.60000000003</v>
      </c>
      <c r="AW712" s="168"/>
    </row>
    <row r="713" spans="1:49" ht="31.5" hidden="1" outlineLevel="7" x14ac:dyDescent="0.2">
      <c r="A713" s="170" t="s">
        <v>381</v>
      </c>
      <c r="B713" s="170" t="s">
        <v>383</v>
      </c>
      <c r="C713" s="170" t="s">
        <v>403</v>
      </c>
      <c r="D713" s="170" t="s">
        <v>11</v>
      </c>
      <c r="E713" s="171" t="s">
        <v>12</v>
      </c>
      <c r="F713" s="172">
        <v>14.5</v>
      </c>
      <c r="G713" s="172"/>
      <c r="H713" s="172">
        <f>SUM(F713:G713)</f>
        <v>14.5</v>
      </c>
      <c r="I713" s="172"/>
      <c r="J713" s="172"/>
      <c r="K713" s="172"/>
      <c r="L713" s="172">
        <f>SUM(H713:K713)</f>
        <v>14.5</v>
      </c>
      <c r="M713" s="172"/>
      <c r="N713" s="172">
        <f>SUM(L713:M713)</f>
        <v>14.5</v>
      </c>
      <c r="O713" s="172"/>
      <c r="P713" s="172"/>
      <c r="Q713" s="172">
        <f>SUM(N713:P713)</f>
        <v>14.5</v>
      </c>
      <c r="R713" s="172"/>
      <c r="S713" s="172">
        <f>SUM(Q713:R713)</f>
        <v>14.5</v>
      </c>
      <c r="T713" s="172">
        <v>-14.5</v>
      </c>
      <c r="U713" s="172"/>
      <c r="V713" s="172"/>
      <c r="W713" s="172"/>
      <c r="X713" s="172">
        <f>SUM(S713:W713)</f>
        <v>0</v>
      </c>
      <c r="Y713" s="172">
        <v>14.5</v>
      </c>
      <c r="Z713" s="172"/>
      <c r="AA713" s="172">
        <f>SUM(Y713:Z713)</f>
        <v>14.5</v>
      </c>
      <c r="AB713" s="172"/>
      <c r="AC713" s="172">
        <f>SUM(AA713:AB713)</f>
        <v>14.5</v>
      </c>
      <c r="AD713" s="172"/>
      <c r="AE713" s="172">
        <f>SUM(AC713:AD713)</f>
        <v>14.5</v>
      </c>
      <c r="AF713" s="172"/>
      <c r="AG713" s="172">
        <f>SUM(AE713:AF713)</f>
        <v>14.5</v>
      </c>
      <c r="AH713" s="172"/>
      <c r="AI713" s="172">
        <f>SUM(AG713:AH713)</f>
        <v>14.5</v>
      </c>
      <c r="AJ713" s="172"/>
      <c r="AK713" s="172">
        <f>SUM(AI713:AJ713)</f>
        <v>14.5</v>
      </c>
      <c r="AL713" s="172">
        <v>13.2</v>
      </c>
      <c r="AM713" s="172"/>
      <c r="AN713" s="172">
        <f>SUM(AL713:AM713)</f>
        <v>13.2</v>
      </c>
      <c r="AO713" s="172"/>
      <c r="AP713" s="172">
        <f>SUM(AN713:AO713)</f>
        <v>13.2</v>
      </c>
      <c r="AQ713" s="172"/>
      <c r="AR713" s="172">
        <f>SUM(AP713:AQ713)</f>
        <v>13.2</v>
      </c>
      <c r="AS713" s="172"/>
      <c r="AT713" s="172">
        <f>SUM(AR713:AS713)</f>
        <v>13.2</v>
      </c>
      <c r="AU713" s="172"/>
      <c r="AV713" s="172">
        <f>SUM(AT713:AU713)</f>
        <v>13.2</v>
      </c>
      <c r="AW713" s="168"/>
    </row>
    <row r="714" spans="1:49" ht="31.5" outlineLevel="7" x14ac:dyDescent="0.2">
      <c r="A714" s="170" t="s">
        <v>381</v>
      </c>
      <c r="B714" s="170" t="s">
        <v>383</v>
      </c>
      <c r="C714" s="170" t="s">
        <v>403</v>
      </c>
      <c r="D714" s="170" t="s">
        <v>92</v>
      </c>
      <c r="E714" s="171" t="s">
        <v>93</v>
      </c>
      <c r="F714" s="172">
        <v>472923.2</v>
      </c>
      <c r="G714" s="172">
        <v>1420.9</v>
      </c>
      <c r="H714" s="172">
        <f>SUM(F714:G714)</f>
        <v>474344.10000000003</v>
      </c>
      <c r="I714" s="172">
        <v>-198.22524000000001</v>
      </c>
      <c r="J714" s="172"/>
      <c r="K714" s="172"/>
      <c r="L714" s="172">
        <f>SUM(H714:K714)</f>
        <v>474145.87476000004</v>
      </c>
      <c r="M714" s="172"/>
      <c r="N714" s="172">
        <f>SUM(L714:M714)</f>
        <v>474145.87476000004</v>
      </c>
      <c r="O714" s="172">
        <v>2766</v>
      </c>
      <c r="P714" s="172"/>
      <c r="Q714" s="172">
        <f>SUM(N714:P714)</f>
        <v>476911.87476000004</v>
      </c>
      <c r="R714" s="172"/>
      <c r="S714" s="172">
        <f>SUM(Q714:R714)</f>
        <v>476911.87476000004</v>
      </c>
      <c r="T714" s="172">
        <f>14.5-1242.01473</f>
        <v>-1227.5147300000001</v>
      </c>
      <c r="U714" s="172"/>
      <c r="V714" s="172"/>
      <c r="W714" s="172"/>
      <c r="X714" s="172">
        <f>SUM(S714:W714)</f>
        <v>475684.36003000004</v>
      </c>
      <c r="Y714" s="172">
        <v>466978.5</v>
      </c>
      <c r="Z714" s="172">
        <v>5708.7</v>
      </c>
      <c r="AA714" s="172">
        <f>SUM(Y714:Z714)</f>
        <v>472687.2</v>
      </c>
      <c r="AB714" s="172"/>
      <c r="AC714" s="172">
        <f>SUM(AA714:AB714)</f>
        <v>472687.2</v>
      </c>
      <c r="AD714" s="172"/>
      <c r="AE714" s="172">
        <f>SUM(AC714:AD714)</f>
        <v>472687.2</v>
      </c>
      <c r="AF714" s="172">
        <v>179.6</v>
      </c>
      <c r="AG714" s="172">
        <f>SUM(AE714:AF714)</f>
        <v>472866.8</v>
      </c>
      <c r="AH714" s="172"/>
      <c r="AI714" s="172">
        <f>SUM(AG714:AH714)</f>
        <v>472866.8</v>
      </c>
      <c r="AJ714" s="172"/>
      <c r="AK714" s="172">
        <f>SUM(AI714:AJ714)</f>
        <v>472866.8</v>
      </c>
      <c r="AL714" s="172">
        <v>463462.40000000002</v>
      </c>
      <c r="AM714" s="172">
        <v>5674.4</v>
      </c>
      <c r="AN714" s="172">
        <f>SUM(AL714:AM714)</f>
        <v>469136.80000000005</v>
      </c>
      <c r="AO714" s="172"/>
      <c r="AP714" s="172">
        <f>SUM(AN714:AO714)</f>
        <v>469136.80000000005</v>
      </c>
      <c r="AQ714" s="172">
        <v>186.6</v>
      </c>
      <c r="AR714" s="172">
        <f>SUM(AP714:AQ714)</f>
        <v>469323.4</v>
      </c>
      <c r="AS714" s="172"/>
      <c r="AT714" s="172">
        <f>SUM(AR714:AS714)</f>
        <v>469323.4</v>
      </c>
      <c r="AU714" s="172"/>
      <c r="AV714" s="172">
        <f>SUM(AT714:AU714)</f>
        <v>469323.4</v>
      </c>
      <c r="AW714" s="168"/>
    </row>
    <row r="715" spans="1:49" ht="15.75" outlineLevel="7" x14ac:dyDescent="0.2">
      <c r="A715" s="170" t="s">
        <v>381</v>
      </c>
      <c r="B715" s="170" t="s">
        <v>383</v>
      </c>
      <c r="C715" s="170" t="s">
        <v>403</v>
      </c>
      <c r="D715" s="170" t="s">
        <v>27</v>
      </c>
      <c r="E715" s="171" t="s">
        <v>28</v>
      </c>
      <c r="F715" s="172">
        <v>30984</v>
      </c>
      <c r="G715" s="172"/>
      <c r="H715" s="172">
        <f>SUM(F715:G715)</f>
        <v>30984</v>
      </c>
      <c r="I715" s="172"/>
      <c r="J715" s="172"/>
      <c r="K715" s="172"/>
      <c r="L715" s="172">
        <f>SUM(H715:K715)</f>
        <v>30984</v>
      </c>
      <c r="M715" s="172"/>
      <c r="N715" s="172">
        <f>SUM(L715:M715)</f>
        <v>30984</v>
      </c>
      <c r="O715" s="172"/>
      <c r="P715" s="172"/>
      <c r="Q715" s="172">
        <f>SUM(N715:P715)</f>
        <v>30984</v>
      </c>
      <c r="R715" s="172"/>
      <c r="S715" s="172">
        <f>SUM(Q715:R715)</f>
        <v>30984</v>
      </c>
      <c r="T715" s="172">
        <v>-3098.4229999999998</v>
      </c>
      <c r="U715" s="172"/>
      <c r="V715" s="172"/>
      <c r="W715" s="172"/>
      <c r="X715" s="172">
        <f>SUM(S715:W715)</f>
        <v>27885.577000000001</v>
      </c>
      <c r="Y715" s="172">
        <v>30984</v>
      </c>
      <c r="Z715" s="172"/>
      <c r="AA715" s="172">
        <f>SUM(Y715:Z715)</f>
        <v>30984</v>
      </c>
      <c r="AB715" s="172"/>
      <c r="AC715" s="172">
        <f>SUM(AA715:AB715)</f>
        <v>30984</v>
      </c>
      <c r="AD715" s="172"/>
      <c r="AE715" s="172">
        <f>SUM(AC715:AD715)</f>
        <v>30984</v>
      </c>
      <c r="AF715" s="172"/>
      <c r="AG715" s="172">
        <f>SUM(AE715:AF715)</f>
        <v>30984</v>
      </c>
      <c r="AH715" s="172"/>
      <c r="AI715" s="172">
        <f>SUM(AG715:AH715)</f>
        <v>30984</v>
      </c>
      <c r="AJ715" s="172"/>
      <c r="AK715" s="172">
        <f>SUM(AI715:AJ715)</f>
        <v>30984</v>
      </c>
      <c r="AL715" s="172">
        <v>30984</v>
      </c>
      <c r="AM715" s="172"/>
      <c r="AN715" s="172">
        <f>SUM(AL715:AM715)</f>
        <v>30984</v>
      </c>
      <c r="AO715" s="172"/>
      <c r="AP715" s="172">
        <f>SUM(AN715:AO715)</f>
        <v>30984</v>
      </c>
      <c r="AQ715" s="172"/>
      <c r="AR715" s="172">
        <f>SUM(AP715:AQ715)</f>
        <v>30984</v>
      </c>
      <c r="AS715" s="172"/>
      <c r="AT715" s="172">
        <f>SUM(AR715:AS715)</f>
        <v>30984</v>
      </c>
      <c r="AU715" s="172"/>
      <c r="AV715" s="172">
        <f>SUM(AT715:AU715)</f>
        <v>30984</v>
      </c>
      <c r="AW715" s="168"/>
    </row>
    <row r="716" spans="1:49" ht="15.75" outlineLevel="1" x14ac:dyDescent="0.2">
      <c r="A716" s="165" t="s">
        <v>381</v>
      </c>
      <c r="B716" s="165" t="s">
        <v>287</v>
      </c>
      <c r="C716" s="165"/>
      <c r="D716" s="165"/>
      <c r="E716" s="166" t="s">
        <v>288</v>
      </c>
      <c r="F716" s="167">
        <f t="shared" ref="F716:AV716" si="552">F717</f>
        <v>809159.3600000001</v>
      </c>
      <c r="G716" s="167">
        <f t="shared" si="552"/>
        <v>5225.0920900000001</v>
      </c>
      <c r="H716" s="167">
        <f t="shared" si="552"/>
        <v>814384.45209000015</v>
      </c>
      <c r="I716" s="167">
        <f t="shared" si="552"/>
        <v>17053.076229999999</v>
      </c>
      <c r="J716" s="167">
        <f t="shared" si="552"/>
        <v>595</v>
      </c>
      <c r="K716" s="167">
        <f t="shared" si="552"/>
        <v>239.2</v>
      </c>
      <c r="L716" s="167">
        <f t="shared" si="552"/>
        <v>832271.72832000011</v>
      </c>
      <c r="M716" s="167">
        <f t="shared" si="552"/>
        <v>0</v>
      </c>
      <c r="N716" s="167">
        <f t="shared" si="552"/>
        <v>832271.72832000011</v>
      </c>
      <c r="O716" s="167">
        <f t="shared" si="552"/>
        <v>4449.7</v>
      </c>
      <c r="P716" s="167">
        <f t="shared" si="552"/>
        <v>0</v>
      </c>
      <c r="Q716" s="167">
        <f t="shared" si="552"/>
        <v>836721.42832000006</v>
      </c>
      <c r="R716" s="167">
        <f t="shared" si="552"/>
        <v>0</v>
      </c>
      <c r="S716" s="167">
        <f t="shared" si="552"/>
        <v>836721.42832000006</v>
      </c>
      <c r="T716" s="167">
        <f t="shared" si="552"/>
        <v>-67.78</v>
      </c>
      <c r="U716" s="167">
        <f t="shared" si="552"/>
        <v>0</v>
      </c>
      <c r="V716" s="167">
        <f t="shared" si="552"/>
        <v>-20.399999999999999</v>
      </c>
      <c r="W716" s="167">
        <f t="shared" si="552"/>
        <v>0</v>
      </c>
      <c r="X716" s="167">
        <f t="shared" si="552"/>
        <v>836633.24832000001</v>
      </c>
      <c r="Y716" s="167">
        <f t="shared" si="552"/>
        <v>806569.61</v>
      </c>
      <c r="Z716" s="167">
        <f t="shared" si="552"/>
        <v>3963.6</v>
      </c>
      <c r="AA716" s="167">
        <f t="shared" si="552"/>
        <v>810533.21</v>
      </c>
      <c r="AB716" s="167">
        <f t="shared" si="552"/>
        <v>0</v>
      </c>
      <c r="AC716" s="167">
        <f t="shared" si="552"/>
        <v>810533.21</v>
      </c>
      <c r="AD716" s="167">
        <f t="shared" si="552"/>
        <v>0</v>
      </c>
      <c r="AE716" s="167">
        <f t="shared" si="552"/>
        <v>810533.21</v>
      </c>
      <c r="AF716" s="167">
        <f t="shared" si="552"/>
        <v>1670.6999999999998</v>
      </c>
      <c r="AG716" s="167">
        <f t="shared" si="552"/>
        <v>812203.90999999992</v>
      </c>
      <c r="AH716" s="167">
        <f t="shared" si="552"/>
        <v>0</v>
      </c>
      <c r="AI716" s="167">
        <f t="shared" si="552"/>
        <v>812203.90999999992</v>
      </c>
      <c r="AJ716" s="167">
        <f t="shared" si="552"/>
        <v>0</v>
      </c>
      <c r="AK716" s="167">
        <f t="shared" si="552"/>
        <v>812203.90999999992</v>
      </c>
      <c r="AL716" s="167">
        <f t="shared" si="552"/>
        <v>814904.05000000016</v>
      </c>
      <c r="AM716" s="167">
        <f t="shared" si="552"/>
        <v>-1650</v>
      </c>
      <c r="AN716" s="167">
        <f t="shared" si="552"/>
        <v>813254.05000000016</v>
      </c>
      <c r="AO716" s="167">
        <f t="shared" si="552"/>
        <v>0</v>
      </c>
      <c r="AP716" s="167">
        <f t="shared" si="552"/>
        <v>813254.05000000016</v>
      </c>
      <c r="AQ716" s="167">
        <f t="shared" si="552"/>
        <v>908.7</v>
      </c>
      <c r="AR716" s="167">
        <f t="shared" si="552"/>
        <v>814162.75000000023</v>
      </c>
      <c r="AS716" s="167">
        <f t="shared" si="552"/>
        <v>0</v>
      </c>
      <c r="AT716" s="167">
        <f t="shared" si="552"/>
        <v>814162.75000000023</v>
      </c>
      <c r="AU716" s="167">
        <f t="shared" si="552"/>
        <v>0</v>
      </c>
      <c r="AV716" s="167">
        <f t="shared" si="552"/>
        <v>814162.75000000023</v>
      </c>
      <c r="AW716" s="168"/>
    </row>
    <row r="717" spans="1:49" ht="31.5" outlineLevel="2" x14ac:dyDescent="0.2">
      <c r="A717" s="165" t="s">
        <v>381</v>
      </c>
      <c r="B717" s="165" t="s">
        <v>287</v>
      </c>
      <c r="C717" s="165" t="s">
        <v>289</v>
      </c>
      <c r="D717" s="165"/>
      <c r="E717" s="166" t="s">
        <v>290</v>
      </c>
      <c r="F717" s="167">
        <f t="shared" ref="F717:AV717" si="553">F735+F718</f>
        <v>809159.3600000001</v>
      </c>
      <c r="G717" s="167">
        <f t="shared" si="553"/>
        <v>5225.0920900000001</v>
      </c>
      <c r="H717" s="167">
        <f t="shared" si="553"/>
        <v>814384.45209000015</v>
      </c>
      <c r="I717" s="167">
        <f t="shared" si="553"/>
        <v>17053.076229999999</v>
      </c>
      <c r="J717" s="167">
        <f t="shared" si="553"/>
        <v>595</v>
      </c>
      <c r="K717" s="167">
        <f t="shared" si="553"/>
        <v>239.2</v>
      </c>
      <c r="L717" s="167">
        <f t="shared" si="553"/>
        <v>832271.72832000011</v>
      </c>
      <c r="M717" s="167">
        <f t="shared" si="553"/>
        <v>0</v>
      </c>
      <c r="N717" s="167">
        <f t="shared" si="553"/>
        <v>832271.72832000011</v>
      </c>
      <c r="O717" s="167">
        <f t="shared" si="553"/>
        <v>4449.7</v>
      </c>
      <c r="P717" s="167">
        <f t="shared" si="553"/>
        <v>0</v>
      </c>
      <c r="Q717" s="167">
        <f t="shared" si="553"/>
        <v>836721.42832000006</v>
      </c>
      <c r="R717" s="167">
        <f t="shared" si="553"/>
        <v>0</v>
      </c>
      <c r="S717" s="167">
        <f t="shared" si="553"/>
        <v>836721.42832000006</v>
      </c>
      <c r="T717" s="167">
        <f t="shared" si="553"/>
        <v>-67.78</v>
      </c>
      <c r="U717" s="167">
        <f t="shared" si="553"/>
        <v>0</v>
      </c>
      <c r="V717" s="167">
        <f t="shared" si="553"/>
        <v>-20.399999999999999</v>
      </c>
      <c r="W717" s="167">
        <f t="shared" si="553"/>
        <v>0</v>
      </c>
      <c r="X717" s="167">
        <f t="shared" si="553"/>
        <v>836633.24832000001</v>
      </c>
      <c r="Y717" s="167">
        <f t="shared" si="553"/>
        <v>806569.61</v>
      </c>
      <c r="Z717" s="167">
        <f t="shared" si="553"/>
        <v>3963.6</v>
      </c>
      <c r="AA717" s="167">
        <f t="shared" si="553"/>
        <v>810533.21</v>
      </c>
      <c r="AB717" s="167">
        <f t="shared" si="553"/>
        <v>0</v>
      </c>
      <c r="AC717" s="167">
        <f t="shared" si="553"/>
        <v>810533.21</v>
      </c>
      <c r="AD717" s="167">
        <f t="shared" si="553"/>
        <v>0</v>
      </c>
      <c r="AE717" s="167">
        <f t="shared" si="553"/>
        <v>810533.21</v>
      </c>
      <c r="AF717" s="167">
        <f t="shared" si="553"/>
        <v>1670.6999999999998</v>
      </c>
      <c r="AG717" s="167">
        <f t="shared" si="553"/>
        <v>812203.90999999992</v>
      </c>
      <c r="AH717" s="167">
        <f t="shared" si="553"/>
        <v>0</v>
      </c>
      <c r="AI717" s="167">
        <f t="shared" si="553"/>
        <v>812203.90999999992</v>
      </c>
      <c r="AJ717" s="167">
        <f t="shared" si="553"/>
        <v>0</v>
      </c>
      <c r="AK717" s="167">
        <f t="shared" si="553"/>
        <v>812203.90999999992</v>
      </c>
      <c r="AL717" s="167">
        <f t="shared" si="553"/>
        <v>814904.05000000016</v>
      </c>
      <c r="AM717" s="167">
        <f t="shared" si="553"/>
        <v>-1650</v>
      </c>
      <c r="AN717" s="167">
        <f t="shared" si="553"/>
        <v>813254.05000000016</v>
      </c>
      <c r="AO717" s="167">
        <f t="shared" si="553"/>
        <v>0</v>
      </c>
      <c r="AP717" s="167">
        <f t="shared" si="553"/>
        <v>813254.05000000016</v>
      </c>
      <c r="AQ717" s="167">
        <f t="shared" si="553"/>
        <v>908.7</v>
      </c>
      <c r="AR717" s="167">
        <f t="shared" si="553"/>
        <v>814162.75000000023</v>
      </c>
      <c r="AS717" s="167">
        <f t="shared" si="553"/>
        <v>0</v>
      </c>
      <c r="AT717" s="167">
        <f t="shared" si="553"/>
        <v>814162.75000000023</v>
      </c>
      <c r="AU717" s="167">
        <f t="shared" si="553"/>
        <v>0</v>
      </c>
      <c r="AV717" s="167">
        <f t="shared" si="553"/>
        <v>814162.75000000023</v>
      </c>
      <c r="AW717" s="168"/>
    </row>
    <row r="718" spans="1:49" ht="31.5" hidden="1" outlineLevel="2" x14ac:dyDescent="0.2">
      <c r="A718" s="165" t="s">
        <v>381</v>
      </c>
      <c r="B718" s="165" t="s">
        <v>287</v>
      </c>
      <c r="C718" s="165" t="s">
        <v>291</v>
      </c>
      <c r="D718" s="165"/>
      <c r="E718" s="166" t="s">
        <v>292</v>
      </c>
      <c r="F718" s="167"/>
      <c r="G718" s="167">
        <f>G719</f>
        <v>4267.6920900000005</v>
      </c>
      <c r="H718" s="167">
        <f>H719</f>
        <v>4267.6920900000005</v>
      </c>
      <c r="I718" s="167">
        <f t="shared" ref="I718:X718" si="554">I719+I732</f>
        <v>17053.076229999999</v>
      </c>
      <c r="J718" s="167">
        <f t="shared" si="554"/>
        <v>595</v>
      </c>
      <c r="K718" s="167">
        <f t="shared" si="554"/>
        <v>250</v>
      </c>
      <c r="L718" s="167">
        <f t="shared" si="554"/>
        <v>22165.768320000003</v>
      </c>
      <c r="M718" s="167">
        <f t="shared" si="554"/>
        <v>0</v>
      </c>
      <c r="N718" s="167">
        <f t="shared" si="554"/>
        <v>22165.768320000003</v>
      </c>
      <c r="O718" s="167">
        <f t="shared" si="554"/>
        <v>0</v>
      </c>
      <c r="P718" s="167">
        <f t="shared" si="554"/>
        <v>0</v>
      </c>
      <c r="Q718" s="167">
        <f t="shared" si="554"/>
        <v>22165.768320000003</v>
      </c>
      <c r="R718" s="167">
        <f t="shared" si="554"/>
        <v>0</v>
      </c>
      <c r="S718" s="167">
        <f t="shared" si="554"/>
        <v>22165.768320000003</v>
      </c>
      <c r="T718" s="167">
        <f t="shared" si="554"/>
        <v>0</v>
      </c>
      <c r="U718" s="167">
        <f t="shared" si="554"/>
        <v>0</v>
      </c>
      <c r="V718" s="167">
        <f t="shared" si="554"/>
        <v>0</v>
      </c>
      <c r="W718" s="167">
        <f t="shared" si="554"/>
        <v>0</v>
      </c>
      <c r="X718" s="167">
        <f t="shared" si="554"/>
        <v>22165.768320000003</v>
      </c>
      <c r="Y718" s="167">
        <f>Y719</f>
        <v>0</v>
      </c>
      <c r="Z718" s="167">
        <f>Z719</f>
        <v>0</v>
      </c>
      <c r="AA718" s="167">
        <f>AA719</f>
        <v>0</v>
      </c>
      <c r="AB718" s="167">
        <f>AB719</f>
        <v>0</v>
      </c>
      <c r="AC718" s="167"/>
      <c r="AD718" s="167">
        <f t="shared" ref="AD718:AK718" si="555">AD719+AD732</f>
        <v>0</v>
      </c>
      <c r="AE718" s="167">
        <f t="shared" si="555"/>
        <v>0</v>
      </c>
      <c r="AF718" s="167">
        <f t="shared" si="555"/>
        <v>0</v>
      </c>
      <c r="AG718" s="167">
        <f t="shared" si="555"/>
        <v>0</v>
      </c>
      <c r="AH718" s="167">
        <f t="shared" si="555"/>
        <v>0</v>
      </c>
      <c r="AI718" s="167">
        <f t="shared" si="555"/>
        <v>0</v>
      </c>
      <c r="AJ718" s="167">
        <f t="shared" si="555"/>
        <v>0</v>
      </c>
      <c r="AK718" s="167">
        <f t="shared" si="555"/>
        <v>0</v>
      </c>
      <c r="AL718" s="167">
        <f>AL719</f>
        <v>0</v>
      </c>
      <c r="AM718" s="167">
        <f>AM719</f>
        <v>0</v>
      </c>
      <c r="AN718" s="167">
        <f>AN719</f>
        <v>0</v>
      </c>
      <c r="AO718" s="167">
        <f>AO719</f>
        <v>0</v>
      </c>
      <c r="AP718" s="167"/>
      <c r="AQ718" s="167">
        <f>AQ719+AQ732</f>
        <v>0</v>
      </c>
      <c r="AR718" s="167">
        <f>AR719+AR732</f>
        <v>0</v>
      </c>
      <c r="AS718" s="167">
        <f>AS719+AS732</f>
        <v>0</v>
      </c>
      <c r="AT718" s="167">
        <f>AT719+AT732</f>
        <v>0</v>
      </c>
      <c r="AU718" s="167">
        <f t="shared" ref="AU718:AV718" si="556">AU719+AU732</f>
        <v>0</v>
      </c>
      <c r="AV718" s="167">
        <f t="shared" si="556"/>
        <v>0</v>
      </c>
      <c r="AW718" s="168"/>
    </row>
    <row r="719" spans="1:49" ht="47.25" hidden="1" outlineLevel="2" x14ac:dyDescent="0.2">
      <c r="A719" s="165" t="s">
        <v>381</v>
      </c>
      <c r="B719" s="165" t="s">
        <v>287</v>
      </c>
      <c r="C719" s="165" t="s">
        <v>293</v>
      </c>
      <c r="D719" s="165"/>
      <c r="E719" s="166" t="s">
        <v>294</v>
      </c>
      <c r="F719" s="167"/>
      <c r="G719" s="167">
        <f>G720+G728</f>
        <v>4267.6920900000005</v>
      </c>
      <c r="H719" s="167">
        <f>H720+H728</f>
        <v>4267.6920900000005</v>
      </c>
      <c r="I719" s="167">
        <f t="shared" ref="I719:AB719" si="557">I720+I728+I730+I726+I724+I722</f>
        <v>17053.076229999999</v>
      </c>
      <c r="J719" s="167">
        <f t="shared" si="557"/>
        <v>0</v>
      </c>
      <c r="K719" s="167">
        <f t="shared" si="557"/>
        <v>250</v>
      </c>
      <c r="L719" s="167">
        <f t="shared" si="557"/>
        <v>21570.768320000003</v>
      </c>
      <c r="M719" s="167">
        <f t="shared" si="557"/>
        <v>0</v>
      </c>
      <c r="N719" s="167">
        <f t="shared" si="557"/>
        <v>21570.768320000003</v>
      </c>
      <c r="O719" s="167">
        <f t="shared" si="557"/>
        <v>0</v>
      </c>
      <c r="P719" s="167">
        <f t="shared" si="557"/>
        <v>0</v>
      </c>
      <c r="Q719" s="167">
        <f t="shared" si="557"/>
        <v>21570.768320000003</v>
      </c>
      <c r="R719" s="167">
        <f t="shared" si="557"/>
        <v>0</v>
      </c>
      <c r="S719" s="167">
        <f t="shared" si="557"/>
        <v>21570.768320000003</v>
      </c>
      <c r="T719" s="167">
        <f t="shared" si="557"/>
        <v>0</v>
      </c>
      <c r="U719" s="167">
        <f t="shared" si="557"/>
        <v>0</v>
      </c>
      <c r="V719" s="167">
        <f t="shared" si="557"/>
        <v>0</v>
      </c>
      <c r="W719" s="167">
        <f t="shared" si="557"/>
        <v>0</v>
      </c>
      <c r="X719" s="167">
        <f t="shared" si="557"/>
        <v>21570.768320000003</v>
      </c>
      <c r="Y719" s="167">
        <f t="shared" si="557"/>
        <v>0</v>
      </c>
      <c r="Z719" s="167">
        <f t="shared" si="557"/>
        <v>0</v>
      </c>
      <c r="AA719" s="167">
        <f t="shared" si="557"/>
        <v>0</v>
      </c>
      <c r="AB719" s="167">
        <f t="shared" si="557"/>
        <v>0</v>
      </c>
      <c r="AC719" s="167"/>
      <c r="AD719" s="167">
        <f t="shared" ref="AD719:AO719" si="558">AD720+AD728+AD730+AD726+AD724+AD722</f>
        <v>0</v>
      </c>
      <c r="AE719" s="167">
        <f t="shared" si="558"/>
        <v>0</v>
      </c>
      <c r="AF719" s="167">
        <f t="shared" si="558"/>
        <v>0</v>
      </c>
      <c r="AG719" s="167">
        <f t="shared" si="558"/>
        <v>0</v>
      </c>
      <c r="AH719" s="167">
        <f t="shared" si="558"/>
        <v>0</v>
      </c>
      <c r="AI719" s="167">
        <f t="shared" si="558"/>
        <v>0</v>
      </c>
      <c r="AJ719" s="167">
        <f t="shared" si="558"/>
        <v>0</v>
      </c>
      <c r="AK719" s="167">
        <f t="shared" si="558"/>
        <v>0</v>
      </c>
      <c r="AL719" s="167">
        <f t="shared" si="558"/>
        <v>0</v>
      </c>
      <c r="AM719" s="167">
        <f t="shared" si="558"/>
        <v>0</v>
      </c>
      <c r="AN719" s="167">
        <f t="shared" si="558"/>
        <v>0</v>
      </c>
      <c r="AO719" s="167">
        <f t="shared" si="558"/>
        <v>0</v>
      </c>
      <c r="AP719" s="167"/>
      <c r="AQ719" s="167">
        <f>AQ720+AQ728+AQ730+AQ726+AQ724+AQ722</f>
        <v>0</v>
      </c>
      <c r="AR719" s="167">
        <f>AR720+AR728+AR730+AR726+AR724+AR722</f>
        <v>0</v>
      </c>
      <c r="AS719" s="167">
        <f>AS720+AS728+AS730+AS726+AS724+AS722</f>
        <v>0</v>
      </c>
      <c r="AT719" s="167">
        <f>AT720+AT728+AT730+AT726+AT724+AT722</f>
        <v>0</v>
      </c>
      <c r="AU719" s="167">
        <f t="shared" ref="AU719:AV719" si="559">AU720+AU728+AU730+AU726+AU724+AU722</f>
        <v>0</v>
      </c>
      <c r="AV719" s="167">
        <f t="shared" si="559"/>
        <v>0</v>
      </c>
      <c r="AW719" s="168"/>
    </row>
    <row r="720" spans="1:49" ht="47.25" hidden="1" outlineLevel="2" x14ac:dyDescent="0.2">
      <c r="A720" s="165" t="s">
        <v>381</v>
      </c>
      <c r="B720" s="165" t="s">
        <v>287</v>
      </c>
      <c r="C720" s="165" t="s">
        <v>642</v>
      </c>
      <c r="D720" s="165"/>
      <c r="E720" s="166" t="s">
        <v>639</v>
      </c>
      <c r="F720" s="167"/>
      <c r="G720" s="167">
        <f t="shared" ref="G720:X720" si="560">G721</f>
        <v>3250</v>
      </c>
      <c r="H720" s="167">
        <f t="shared" si="560"/>
        <v>3250</v>
      </c>
      <c r="I720" s="167">
        <f t="shared" si="560"/>
        <v>0</v>
      </c>
      <c r="J720" s="167">
        <f t="shared" si="560"/>
        <v>0</v>
      </c>
      <c r="K720" s="167">
        <f t="shared" si="560"/>
        <v>0</v>
      </c>
      <c r="L720" s="167">
        <f t="shared" si="560"/>
        <v>3250</v>
      </c>
      <c r="M720" s="167">
        <f t="shared" si="560"/>
        <v>0</v>
      </c>
      <c r="N720" s="167">
        <f t="shared" si="560"/>
        <v>3250</v>
      </c>
      <c r="O720" s="167">
        <f t="shared" si="560"/>
        <v>0</v>
      </c>
      <c r="P720" s="167">
        <f t="shared" si="560"/>
        <v>0</v>
      </c>
      <c r="Q720" s="167">
        <f t="shared" si="560"/>
        <v>3250</v>
      </c>
      <c r="R720" s="167">
        <f t="shared" si="560"/>
        <v>0</v>
      </c>
      <c r="S720" s="167">
        <f t="shared" si="560"/>
        <v>3250</v>
      </c>
      <c r="T720" s="167">
        <f t="shared" si="560"/>
        <v>0</v>
      </c>
      <c r="U720" s="167">
        <f t="shared" si="560"/>
        <v>0</v>
      </c>
      <c r="V720" s="167">
        <f t="shared" si="560"/>
        <v>0</v>
      </c>
      <c r="W720" s="167">
        <f t="shared" si="560"/>
        <v>0</v>
      </c>
      <c r="X720" s="167">
        <f t="shared" si="560"/>
        <v>3250</v>
      </c>
      <c r="Y720" s="167"/>
      <c r="Z720" s="167"/>
      <c r="AA720" s="167"/>
      <c r="AB720" s="167">
        <f t="shared" ref="AB720:AK720" si="561">AB721</f>
        <v>0</v>
      </c>
      <c r="AC720" s="167">
        <f t="shared" si="561"/>
        <v>0</v>
      </c>
      <c r="AD720" s="167">
        <f t="shared" si="561"/>
        <v>0</v>
      </c>
      <c r="AE720" s="167">
        <f t="shared" si="561"/>
        <v>0</v>
      </c>
      <c r="AF720" s="167">
        <f t="shared" si="561"/>
        <v>0</v>
      </c>
      <c r="AG720" s="167">
        <f t="shared" si="561"/>
        <v>0</v>
      </c>
      <c r="AH720" s="167">
        <f t="shared" si="561"/>
        <v>0</v>
      </c>
      <c r="AI720" s="167">
        <f t="shared" si="561"/>
        <v>0</v>
      </c>
      <c r="AJ720" s="167">
        <f t="shared" si="561"/>
        <v>0</v>
      </c>
      <c r="AK720" s="167">
        <f t="shared" si="561"/>
        <v>0</v>
      </c>
      <c r="AL720" s="167"/>
      <c r="AM720" s="167"/>
      <c r="AN720" s="167"/>
      <c r="AO720" s="167">
        <f t="shared" ref="AO720:AV720" si="562">AO721</f>
        <v>0</v>
      </c>
      <c r="AP720" s="167">
        <f t="shared" si="562"/>
        <v>0</v>
      </c>
      <c r="AQ720" s="167">
        <f t="shared" si="562"/>
        <v>0</v>
      </c>
      <c r="AR720" s="167">
        <f t="shared" si="562"/>
        <v>0</v>
      </c>
      <c r="AS720" s="167">
        <f t="shared" si="562"/>
        <v>0</v>
      </c>
      <c r="AT720" s="167">
        <f t="shared" si="562"/>
        <v>0</v>
      </c>
      <c r="AU720" s="167">
        <f t="shared" si="562"/>
        <v>0</v>
      </c>
      <c r="AV720" s="167">
        <f t="shared" si="562"/>
        <v>0</v>
      </c>
      <c r="AW720" s="168"/>
    </row>
    <row r="721" spans="1:49" ht="31.5" hidden="1" outlineLevel="2" x14ac:dyDescent="0.2">
      <c r="A721" s="170" t="s">
        <v>381</v>
      </c>
      <c r="B721" s="170" t="s">
        <v>287</v>
      </c>
      <c r="C721" s="170" t="s">
        <v>642</v>
      </c>
      <c r="D721" s="170" t="s">
        <v>92</v>
      </c>
      <c r="E721" s="171" t="s">
        <v>93</v>
      </c>
      <c r="F721" s="167"/>
      <c r="G721" s="172">
        <v>3250</v>
      </c>
      <c r="H721" s="172">
        <f>SUM(F721:G721)</f>
        <v>3250</v>
      </c>
      <c r="I721" s="172"/>
      <c r="J721" s="172"/>
      <c r="K721" s="172"/>
      <c r="L721" s="172">
        <f>SUM(H721:K721)</f>
        <v>3250</v>
      </c>
      <c r="M721" s="172"/>
      <c r="N721" s="172">
        <f>SUM(L721:M721)</f>
        <v>3250</v>
      </c>
      <c r="O721" s="172"/>
      <c r="P721" s="172"/>
      <c r="Q721" s="172">
        <f>SUM(N721:P721)</f>
        <v>3250</v>
      </c>
      <c r="R721" s="172"/>
      <c r="S721" s="172">
        <f>SUM(Q721:R721)</f>
        <v>3250</v>
      </c>
      <c r="T721" s="172"/>
      <c r="U721" s="172"/>
      <c r="V721" s="172"/>
      <c r="W721" s="172"/>
      <c r="X721" s="172">
        <f>SUM(S721:W721)</f>
        <v>3250</v>
      </c>
      <c r="Y721" s="167"/>
      <c r="Z721" s="167"/>
      <c r="AA721" s="167"/>
      <c r="AB721" s="172"/>
      <c r="AC721" s="172">
        <f>SUM(AA721:AB721)</f>
        <v>0</v>
      </c>
      <c r="AD721" s="172"/>
      <c r="AE721" s="172">
        <f>SUM(AC721:AD721)</f>
        <v>0</v>
      </c>
      <c r="AF721" s="172"/>
      <c r="AG721" s="172">
        <f>SUM(AE721:AF721)</f>
        <v>0</v>
      </c>
      <c r="AH721" s="172"/>
      <c r="AI721" s="172">
        <f>SUM(AG721:AH721)</f>
        <v>0</v>
      </c>
      <c r="AJ721" s="172"/>
      <c r="AK721" s="172">
        <f>SUM(AI721:AJ721)</f>
        <v>0</v>
      </c>
      <c r="AL721" s="167"/>
      <c r="AM721" s="167"/>
      <c r="AN721" s="167"/>
      <c r="AO721" s="172"/>
      <c r="AP721" s="172">
        <f>SUM(AN721:AO721)</f>
        <v>0</v>
      </c>
      <c r="AQ721" s="172"/>
      <c r="AR721" s="172">
        <f>SUM(AP721:AQ721)</f>
        <v>0</v>
      </c>
      <c r="AS721" s="172"/>
      <c r="AT721" s="172">
        <f>SUM(AR721:AS721)</f>
        <v>0</v>
      </c>
      <c r="AU721" s="172"/>
      <c r="AV721" s="172">
        <f>SUM(AT721:AU721)</f>
        <v>0</v>
      </c>
      <c r="AW721" s="168"/>
    </row>
    <row r="722" spans="1:49" ht="47.25" hidden="1" outlineLevel="2" x14ac:dyDescent="0.2">
      <c r="A722" s="165" t="s">
        <v>381</v>
      </c>
      <c r="B722" s="165" t="s">
        <v>287</v>
      </c>
      <c r="C722" s="165" t="s">
        <v>642</v>
      </c>
      <c r="D722" s="165"/>
      <c r="E722" s="166" t="s">
        <v>693</v>
      </c>
      <c r="F722" s="167"/>
      <c r="G722" s="172"/>
      <c r="H722" s="172"/>
      <c r="I722" s="167">
        <f t="shared" ref="I722:X722" si="563">I723</f>
        <v>0</v>
      </c>
      <c r="J722" s="167">
        <f t="shared" si="563"/>
        <v>0</v>
      </c>
      <c r="K722" s="167">
        <f t="shared" si="563"/>
        <v>250</v>
      </c>
      <c r="L722" s="167">
        <f t="shared" si="563"/>
        <v>250</v>
      </c>
      <c r="M722" s="167">
        <f t="shared" si="563"/>
        <v>0</v>
      </c>
      <c r="N722" s="167">
        <f t="shared" si="563"/>
        <v>250</v>
      </c>
      <c r="O722" s="167">
        <f t="shared" si="563"/>
        <v>0</v>
      </c>
      <c r="P722" s="167">
        <f t="shared" si="563"/>
        <v>0</v>
      </c>
      <c r="Q722" s="167">
        <f t="shared" si="563"/>
        <v>250</v>
      </c>
      <c r="R722" s="167">
        <f t="shared" si="563"/>
        <v>0</v>
      </c>
      <c r="S722" s="167">
        <f t="shared" si="563"/>
        <v>250</v>
      </c>
      <c r="T722" s="167">
        <f t="shared" si="563"/>
        <v>0</v>
      </c>
      <c r="U722" s="167">
        <f t="shared" si="563"/>
        <v>0</v>
      </c>
      <c r="V722" s="167">
        <f t="shared" si="563"/>
        <v>0</v>
      </c>
      <c r="W722" s="167">
        <f t="shared" si="563"/>
        <v>0</v>
      </c>
      <c r="X722" s="167">
        <f t="shared" si="563"/>
        <v>250</v>
      </c>
      <c r="Y722" s="167"/>
      <c r="Z722" s="167"/>
      <c r="AA722" s="167"/>
      <c r="AB722" s="172"/>
      <c r="AC722" s="172"/>
      <c r="AD722" s="167">
        <f t="shared" ref="AD722:AK722" si="564">AD723</f>
        <v>0</v>
      </c>
      <c r="AE722" s="167">
        <f t="shared" si="564"/>
        <v>0</v>
      </c>
      <c r="AF722" s="167">
        <f t="shared" si="564"/>
        <v>0</v>
      </c>
      <c r="AG722" s="167">
        <f t="shared" si="564"/>
        <v>0</v>
      </c>
      <c r="AH722" s="167">
        <f t="shared" si="564"/>
        <v>0</v>
      </c>
      <c r="AI722" s="167">
        <f t="shared" si="564"/>
        <v>0</v>
      </c>
      <c r="AJ722" s="167">
        <f t="shared" si="564"/>
        <v>0</v>
      </c>
      <c r="AK722" s="167">
        <f t="shared" si="564"/>
        <v>0</v>
      </c>
      <c r="AL722" s="167"/>
      <c r="AM722" s="167"/>
      <c r="AN722" s="167"/>
      <c r="AO722" s="172"/>
      <c r="AP722" s="172"/>
      <c r="AQ722" s="167">
        <f>AQ723</f>
        <v>0</v>
      </c>
      <c r="AR722" s="167">
        <f>AR723</f>
        <v>0</v>
      </c>
      <c r="AS722" s="167">
        <f>AS723</f>
        <v>0</v>
      </c>
      <c r="AT722" s="167">
        <f>AT723</f>
        <v>0</v>
      </c>
      <c r="AU722" s="167">
        <f t="shared" ref="AU722:AV722" si="565">AU723</f>
        <v>0</v>
      </c>
      <c r="AV722" s="167">
        <f t="shared" si="565"/>
        <v>0</v>
      </c>
      <c r="AW722" s="168"/>
    </row>
    <row r="723" spans="1:49" ht="31.5" hidden="1" outlineLevel="2" x14ac:dyDescent="0.2">
      <c r="A723" s="170" t="s">
        <v>381</v>
      </c>
      <c r="B723" s="170" t="s">
        <v>287</v>
      </c>
      <c r="C723" s="170" t="s">
        <v>642</v>
      </c>
      <c r="D723" s="170" t="s">
        <v>92</v>
      </c>
      <c r="E723" s="171" t="s">
        <v>93</v>
      </c>
      <c r="F723" s="167"/>
      <c r="G723" s="172"/>
      <c r="H723" s="172"/>
      <c r="I723" s="172"/>
      <c r="J723" s="172"/>
      <c r="K723" s="172">
        <v>250</v>
      </c>
      <c r="L723" s="172">
        <f>SUM(H723:K723)</f>
        <v>250</v>
      </c>
      <c r="M723" s="172"/>
      <c r="N723" s="172">
        <f>SUM(L723:M723)</f>
        <v>250</v>
      </c>
      <c r="O723" s="172"/>
      <c r="P723" s="172"/>
      <c r="Q723" s="172">
        <f>SUM(N723:P723)</f>
        <v>250</v>
      </c>
      <c r="R723" s="172"/>
      <c r="S723" s="172">
        <f>SUM(Q723:R723)</f>
        <v>250</v>
      </c>
      <c r="T723" s="172"/>
      <c r="U723" s="172"/>
      <c r="V723" s="172"/>
      <c r="W723" s="172"/>
      <c r="X723" s="172">
        <f>SUM(S723:W723)</f>
        <v>250</v>
      </c>
      <c r="Y723" s="167"/>
      <c r="Z723" s="167"/>
      <c r="AA723" s="167"/>
      <c r="AB723" s="172"/>
      <c r="AC723" s="172"/>
      <c r="AD723" s="172"/>
      <c r="AE723" s="172">
        <f>SUM(AC723:AD723)</f>
        <v>0</v>
      </c>
      <c r="AF723" s="172"/>
      <c r="AG723" s="172">
        <f>SUM(AE723:AF723)</f>
        <v>0</v>
      </c>
      <c r="AH723" s="172"/>
      <c r="AI723" s="172">
        <f>SUM(AG723:AH723)</f>
        <v>0</v>
      </c>
      <c r="AJ723" s="172"/>
      <c r="AK723" s="172">
        <f>SUM(AI723:AJ723)</f>
        <v>0</v>
      </c>
      <c r="AL723" s="167"/>
      <c r="AM723" s="167"/>
      <c r="AN723" s="167"/>
      <c r="AO723" s="172"/>
      <c r="AP723" s="172"/>
      <c r="AQ723" s="172"/>
      <c r="AR723" s="172">
        <f>SUM(AP723:AQ723)</f>
        <v>0</v>
      </c>
      <c r="AS723" s="172"/>
      <c r="AT723" s="172">
        <f>SUM(AR723:AS723)</f>
        <v>0</v>
      </c>
      <c r="AU723" s="172"/>
      <c r="AV723" s="172">
        <f>SUM(AT723:AU723)</f>
        <v>0</v>
      </c>
      <c r="AW723" s="168"/>
    </row>
    <row r="724" spans="1:49" ht="47.25" hidden="1" outlineLevel="2" x14ac:dyDescent="0.2">
      <c r="A724" s="165" t="s">
        <v>381</v>
      </c>
      <c r="B724" s="165" t="s">
        <v>287</v>
      </c>
      <c r="C724" s="165" t="s">
        <v>642</v>
      </c>
      <c r="D724" s="165"/>
      <c r="E724" s="166" t="s">
        <v>671</v>
      </c>
      <c r="F724" s="167"/>
      <c r="G724" s="172"/>
      <c r="H724" s="172"/>
      <c r="I724" s="167">
        <f>I725</f>
        <v>10500</v>
      </c>
      <c r="J724" s="172"/>
      <c r="K724" s="172"/>
      <c r="L724" s="167">
        <f>L725</f>
        <v>10500</v>
      </c>
      <c r="M724" s="172"/>
      <c r="N724" s="167">
        <f>N725</f>
        <v>10500</v>
      </c>
      <c r="O724" s="167">
        <f>O725</f>
        <v>0</v>
      </c>
      <c r="P724" s="172"/>
      <c r="Q724" s="167">
        <f>Q725</f>
        <v>10500</v>
      </c>
      <c r="R724" s="172"/>
      <c r="S724" s="167">
        <f t="shared" ref="S724:X724" si="566">S725</f>
        <v>10500</v>
      </c>
      <c r="T724" s="167">
        <f t="shared" si="566"/>
        <v>0</v>
      </c>
      <c r="U724" s="167">
        <f t="shared" si="566"/>
        <v>0</v>
      </c>
      <c r="V724" s="167">
        <f t="shared" si="566"/>
        <v>0</v>
      </c>
      <c r="W724" s="167">
        <f t="shared" si="566"/>
        <v>0</v>
      </c>
      <c r="X724" s="167">
        <f t="shared" si="566"/>
        <v>10500</v>
      </c>
      <c r="Y724" s="167"/>
      <c r="Z724" s="167"/>
      <c r="AA724" s="167"/>
      <c r="AB724" s="172"/>
      <c r="AC724" s="172"/>
      <c r="AD724" s="172"/>
      <c r="AE724" s="167">
        <f t="shared" ref="AE724:AK724" si="567">AE725</f>
        <v>0</v>
      </c>
      <c r="AF724" s="167">
        <f t="shared" si="567"/>
        <v>0</v>
      </c>
      <c r="AG724" s="167">
        <f t="shared" si="567"/>
        <v>0</v>
      </c>
      <c r="AH724" s="167">
        <f t="shared" si="567"/>
        <v>0</v>
      </c>
      <c r="AI724" s="167">
        <f t="shared" si="567"/>
        <v>0</v>
      </c>
      <c r="AJ724" s="167">
        <f t="shared" si="567"/>
        <v>0</v>
      </c>
      <c r="AK724" s="167">
        <f t="shared" si="567"/>
        <v>0</v>
      </c>
      <c r="AL724" s="167"/>
      <c r="AM724" s="167"/>
      <c r="AN724" s="167"/>
      <c r="AO724" s="172"/>
      <c r="AP724" s="172"/>
      <c r="AQ724" s="167">
        <f t="shared" ref="AQ724:AV724" si="568">AQ725</f>
        <v>0</v>
      </c>
      <c r="AR724" s="167">
        <f t="shared" si="568"/>
        <v>0</v>
      </c>
      <c r="AS724" s="167">
        <f t="shared" si="568"/>
        <v>0</v>
      </c>
      <c r="AT724" s="167">
        <f t="shared" si="568"/>
        <v>0</v>
      </c>
      <c r="AU724" s="167">
        <f t="shared" si="568"/>
        <v>0</v>
      </c>
      <c r="AV724" s="167">
        <f t="shared" si="568"/>
        <v>0</v>
      </c>
      <c r="AW724" s="168"/>
    </row>
    <row r="725" spans="1:49" ht="31.5" hidden="1" outlineLevel="2" x14ac:dyDescent="0.2">
      <c r="A725" s="170" t="s">
        <v>381</v>
      </c>
      <c r="B725" s="170" t="s">
        <v>287</v>
      </c>
      <c r="C725" s="170" t="s">
        <v>642</v>
      </c>
      <c r="D725" s="170" t="s">
        <v>92</v>
      </c>
      <c r="E725" s="171" t="s">
        <v>93</v>
      </c>
      <c r="F725" s="167"/>
      <c r="G725" s="172"/>
      <c r="H725" s="172"/>
      <c r="I725" s="172">
        <v>10500</v>
      </c>
      <c r="J725" s="172"/>
      <c r="K725" s="172"/>
      <c r="L725" s="172">
        <f>SUM(H725:K725)</f>
        <v>10500</v>
      </c>
      <c r="M725" s="172"/>
      <c r="N725" s="172">
        <f>SUM(L725:M725)</f>
        <v>10500</v>
      </c>
      <c r="O725" s="172"/>
      <c r="P725" s="172"/>
      <c r="Q725" s="172">
        <f>SUM(N725:P725)</f>
        <v>10500</v>
      </c>
      <c r="R725" s="172"/>
      <c r="S725" s="172">
        <f>SUM(Q725:R725)</f>
        <v>10500</v>
      </c>
      <c r="T725" s="172"/>
      <c r="U725" s="172"/>
      <c r="V725" s="172"/>
      <c r="W725" s="172"/>
      <c r="X725" s="172">
        <f>SUM(S725:W725)</f>
        <v>10500</v>
      </c>
      <c r="Y725" s="167"/>
      <c r="Z725" s="167"/>
      <c r="AA725" s="167"/>
      <c r="AB725" s="172"/>
      <c r="AC725" s="172"/>
      <c r="AD725" s="172"/>
      <c r="AE725" s="172">
        <f>SUM(AC725:AD725)</f>
        <v>0</v>
      </c>
      <c r="AF725" s="172"/>
      <c r="AG725" s="172">
        <f>SUM(AE725:AF725)</f>
        <v>0</v>
      </c>
      <c r="AH725" s="172"/>
      <c r="AI725" s="172">
        <f>SUM(AG725:AH725)</f>
        <v>0</v>
      </c>
      <c r="AJ725" s="172"/>
      <c r="AK725" s="172">
        <f>SUM(AI725:AJ725)</f>
        <v>0</v>
      </c>
      <c r="AL725" s="167"/>
      <c r="AM725" s="167"/>
      <c r="AN725" s="167"/>
      <c r="AO725" s="172"/>
      <c r="AP725" s="172"/>
      <c r="AQ725" s="172"/>
      <c r="AR725" s="172">
        <f>SUM(AP725:AQ725)</f>
        <v>0</v>
      </c>
      <c r="AS725" s="172"/>
      <c r="AT725" s="172">
        <f>SUM(AR725:AS725)</f>
        <v>0</v>
      </c>
      <c r="AU725" s="172"/>
      <c r="AV725" s="172">
        <f>SUM(AT725:AU725)</f>
        <v>0</v>
      </c>
      <c r="AW725" s="168"/>
    </row>
    <row r="726" spans="1:49" ht="63" hidden="1" outlineLevel="2" x14ac:dyDescent="0.2">
      <c r="A726" s="165" t="s">
        <v>381</v>
      </c>
      <c r="B726" s="165" t="s">
        <v>287</v>
      </c>
      <c r="C726" s="165" t="s">
        <v>669</v>
      </c>
      <c r="D726" s="165"/>
      <c r="E726" s="166" t="s">
        <v>670</v>
      </c>
      <c r="F726" s="167"/>
      <c r="G726" s="172"/>
      <c r="H726" s="172"/>
      <c r="I726" s="167">
        <f>I727</f>
        <v>3500</v>
      </c>
      <c r="J726" s="172"/>
      <c r="K726" s="172"/>
      <c r="L726" s="167">
        <f>L727</f>
        <v>3500</v>
      </c>
      <c r="M726" s="172"/>
      <c r="N726" s="167">
        <f>N727</f>
        <v>3500</v>
      </c>
      <c r="O726" s="167">
        <f>O727</f>
        <v>0</v>
      </c>
      <c r="P726" s="172"/>
      <c r="Q726" s="167">
        <f>Q727</f>
        <v>3500</v>
      </c>
      <c r="R726" s="172"/>
      <c r="S726" s="167">
        <f t="shared" ref="S726:X726" si="569">S727</f>
        <v>3500</v>
      </c>
      <c r="T726" s="167">
        <f t="shared" si="569"/>
        <v>0</v>
      </c>
      <c r="U726" s="167">
        <f t="shared" si="569"/>
        <v>0</v>
      </c>
      <c r="V726" s="167">
        <f t="shared" si="569"/>
        <v>0</v>
      </c>
      <c r="W726" s="167">
        <f t="shared" si="569"/>
        <v>0</v>
      </c>
      <c r="X726" s="167">
        <f t="shared" si="569"/>
        <v>3500</v>
      </c>
      <c r="Y726" s="167"/>
      <c r="Z726" s="167"/>
      <c r="AA726" s="167"/>
      <c r="AB726" s="172"/>
      <c r="AC726" s="172"/>
      <c r="AD726" s="172"/>
      <c r="AE726" s="167">
        <f t="shared" ref="AE726:AK726" si="570">AE727</f>
        <v>0</v>
      </c>
      <c r="AF726" s="167">
        <f t="shared" si="570"/>
        <v>0</v>
      </c>
      <c r="AG726" s="167">
        <f t="shared" si="570"/>
        <v>0</v>
      </c>
      <c r="AH726" s="167">
        <f t="shared" si="570"/>
        <v>0</v>
      </c>
      <c r="AI726" s="167">
        <f t="shared" si="570"/>
        <v>0</v>
      </c>
      <c r="AJ726" s="167">
        <f t="shared" si="570"/>
        <v>0</v>
      </c>
      <c r="AK726" s="167">
        <f t="shared" si="570"/>
        <v>0</v>
      </c>
      <c r="AL726" s="167"/>
      <c r="AM726" s="167"/>
      <c r="AN726" s="167"/>
      <c r="AO726" s="172"/>
      <c r="AP726" s="172"/>
      <c r="AQ726" s="167">
        <f t="shared" ref="AQ726:AV726" si="571">AQ727</f>
        <v>0</v>
      </c>
      <c r="AR726" s="167">
        <f t="shared" si="571"/>
        <v>0</v>
      </c>
      <c r="AS726" s="167">
        <f t="shared" si="571"/>
        <v>0</v>
      </c>
      <c r="AT726" s="167">
        <f t="shared" si="571"/>
        <v>0</v>
      </c>
      <c r="AU726" s="167">
        <f t="shared" si="571"/>
        <v>0</v>
      </c>
      <c r="AV726" s="167">
        <f t="shared" si="571"/>
        <v>0</v>
      </c>
      <c r="AW726" s="168"/>
    </row>
    <row r="727" spans="1:49" ht="31.5" hidden="1" outlineLevel="2" x14ac:dyDescent="0.2">
      <c r="A727" s="170" t="s">
        <v>381</v>
      </c>
      <c r="B727" s="170" t="s">
        <v>287</v>
      </c>
      <c r="C727" s="170" t="s">
        <v>669</v>
      </c>
      <c r="D727" s="170" t="s">
        <v>92</v>
      </c>
      <c r="E727" s="171" t="s">
        <v>93</v>
      </c>
      <c r="F727" s="167"/>
      <c r="G727" s="172"/>
      <c r="H727" s="172"/>
      <c r="I727" s="172">
        <v>3500</v>
      </c>
      <c r="J727" s="172"/>
      <c r="K727" s="172"/>
      <c r="L727" s="172">
        <f>SUM(H727:K727)</f>
        <v>3500</v>
      </c>
      <c r="M727" s="172"/>
      <c r="N727" s="172">
        <f>SUM(L727:M727)</f>
        <v>3500</v>
      </c>
      <c r="O727" s="172"/>
      <c r="P727" s="172"/>
      <c r="Q727" s="172">
        <f>SUM(N727:P727)</f>
        <v>3500</v>
      </c>
      <c r="R727" s="172"/>
      <c r="S727" s="172">
        <f>SUM(Q727:R727)</f>
        <v>3500</v>
      </c>
      <c r="T727" s="172"/>
      <c r="U727" s="172"/>
      <c r="V727" s="172"/>
      <c r="W727" s="172"/>
      <c r="X727" s="172">
        <f>SUM(S727:W727)</f>
        <v>3500</v>
      </c>
      <c r="Y727" s="167"/>
      <c r="Z727" s="167"/>
      <c r="AA727" s="167"/>
      <c r="AB727" s="172"/>
      <c r="AC727" s="172"/>
      <c r="AD727" s="172"/>
      <c r="AE727" s="172">
        <f>SUM(AC727:AD727)</f>
        <v>0</v>
      </c>
      <c r="AF727" s="172"/>
      <c r="AG727" s="172">
        <f>SUM(AE727:AF727)</f>
        <v>0</v>
      </c>
      <c r="AH727" s="172"/>
      <c r="AI727" s="172">
        <f>SUM(AG727:AH727)</f>
        <v>0</v>
      </c>
      <c r="AJ727" s="172"/>
      <c r="AK727" s="172">
        <f>SUM(AI727:AJ727)</f>
        <v>0</v>
      </c>
      <c r="AL727" s="167"/>
      <c r="AM727" s="167"/>
      <c r="AN727" s="167"/>
      <c r="AO727" s="172"/>
      <c r="AP727" s="172"/>
      <c r="AQ727" s="172"/>
      <c r="AR727" s="172">
        <f>SUM(AP727:AQ727)</f>
        <v>0</v>
      </c>
      <c r="AS727" s="172"/>
      <c r="AT727" s="172">
        <f>SUM(AR727:AS727)</f>
        <v>0</v>
      </c>
      <c r="AU727" s="172"/>
      <c r="AV727" s="172">
        <f>SUM(AT727:AU727)</f>
        <v>0</v>
      </c>
      <c r="AW727" s="168"/>
    </row>
    <row r="728" spans="1:49" s="164" customFormat="1" ht="63" hidden="1" outlineLevel="7" x14ac:dyDescent="0.2">
      <c r="A728" s="165" t="s">
        <v>381</v>
      </c>
      <c r="B728" s="165" t="s">
        <v>287</v>
      </c>
      <c r="C728" s="173" t="s">
        <v>641</v>
      </c>
      <c r="D728" s="173"/>
      <c r="E728" s="185" t="s">
        <v>640</v>
      </c>
      <c r="F728" s="167"/>
      <c r="G728" s="167">
        <f t="shared" ref="G728:X728" si="572">G729</f>
        <v>1017.69209</v>
      </c>
      <c r="H728" s="167">
        <f t="shared" si="572"/>
        <v>1017.69209</v>
      </c>
      <c r="I728" s="167">
        <f t="shared" si="572"/>
        <v>0</v>
      </c>
      <c r="J728" s="167">
        <f t="shared" si="572"/>
        <v>0</v>
      </c>
      <c r="K728" s="167">
        <f t="shared" si="572"/>
        <v>0</v>
      </c>
      <c r="L728" s="167">
        <f t="shared" si="572"/>
        <v>1017.69209</v>
      </c>
      <c r="M728" s="167">
        <f t="shared" si="572"/>
        <v>0</v>
      </c>
      <c r="N728" s="167">
        <f t="shared" si="572"/>
        <v>1017.69209</v>
      </c>
      <c r="O728" s="167">
        <f t="shared" si="572"/>
        <v>0</v>
      </c>
      <c r="P728" s="167">
        <f t="shared" si="572"/>
        <v>0</v>
      </c>
      <c r="Q728" s="167">
        <f t="shared" si="572"/>
        <v>1017.69209</v>
      </c>
      <c r="R728" s="167">
        <f t="shared" si="572"/>
        <v>0</v>
      </c>
      <c r="S728" s="167">
        <f t="shared" si="572"/>
        <v>1017.69209</v>
      </c>
      <c r="T728" s="167">
        <f t="shared" si="572"/>
        <v>0</v>
      </c>
      <c r="U728" s="167">
        <f t="shared" si="572"/>
        <v>0</v>
      </c>
      <c r="V728" s="167">
        <f t="shared" si="572"/>
        <v>0</v>
      </c>
      <c r="W728" s="167">
        <f t="shared" si="572"/>
        <v>0</v>
      </c>
      <c r="X728" s="167">
        <f t="shared" si="572"/>
        <v>1017.69209</v>
      </c>
      <c r="Y728" s="167"/>
      <c r="Z728" s="167"/>
      <c r="AA728" s="167"/>
      <c r="AB728" s="167">
        <f t="shared" ref="AB728:AK728" si="573">AB729</f>
        <v>0</v>
      </c>
      <c r="AC728" s="167">
        <f t="shared" si="573"/>
        <v>0</v>
      </c>
      <c r="AD728" s="167">
        <f t="shared" si="573"/>
        <v>0</v>
      </c>
      <c r="AE728" s="167">
        <f t="shared" si="573"/>
        <v>0</v>
      </c>
      <c r="AF728" s="167">
        <f t="shared" si="573"/>
        <v>0</v>
      </c>
      <c r="AG728" s="167">
        <f t="shared" si="573"/>
        <v>0</v>
      </c>
      <c r="AH728" s="167">
        <f t="shared" si="573"/>
        <v>0</v>
      </c>
      <c r="AI728" s="167">
        <f t="shared" si="573"/>
        <v>0</v>
      </c>
      <c r="AJ728" s="167">
        <f t="shared" si="573"/>
        <v>0</v>
      </c>
      <c r="AK728" s="167">
        <f t="shared" si="573"/>
        <v>0</v>
      </c>
      <c r="AL728" s="167"/>
      <c r="AM728" s="167"/>
      <c r="AN728" s="167"/>
      <c r="AO728" s="167">
        <f t="shared" ref="AO728:AV728" si="574">AO729</f>
        <v>0</v>
      </c>
      <c r="AP728" s="167">
        <f t="shared" si="574"/>
        <v>0</v>
      </c>
      <c r="AQ728" s="167">
        <f t="shared" si="574"/>
        <v>0</v>
      </c>
      <c r="AR728" s="167">
        <f t="shared" si="574"/>
        <v>0</v>
      </c>
      <c r="AS728" s="167">
        <f t="shared" si="574"/>
        <v>0</v>
      </c>
      <c r="AT728" s="167">
        <f t="shared" si="574"/>
        <v>0</v>
      </c>
      <c r="AU728" s="167">
        <f t="shared" si="574"/>
        <v>0</v>
      </c>
      <c r="AV728" s="167">
        <f t="shared" si="574"/>
        <v>0</v>
      </c>
      <c r="AW728" s="168"/>
    </row>
    <row r="729" spans="1:49" ht="31.5" hidden="1" outlineLevel="7" x14ac:dyDescent="0.2">
      <c r="A729" s="170" t="s">
        <v>381</v>
      </c>
      <c r="B729" s="170" t="s">
        <v>287</v>
      </c>
      <c r="C729" s="175" t="s">
        <v>641</v>
      </c>
      <c r="D729" s="175" t="s">
        <v>92</v>
      </c>
      <c r="E729" s="176" t="s">
        <v>584</v>
      </c>
      <c r="F729" s="172"/>
      <c r="G729" s="182">
        <f>477.3859+540.30619</f>
        <v>1017.69209</v>
      </c>
      <c r="H729" s="182">
        <f>SUM(F729:G729)</f>
        <v>1017.69209</v>
      </c>
      <c r="I729" s="182"/>
      <c r="J729" s="182"/>
      <c r="K729" s="182"/>
      <c r="L729" s="182">
        <f>SUM(H729:K729)</f>
        <v>1017.69209</v>
      </c>
      <c r="M729" s="182"/>
      <c r="N729" s="182">
        <f>SUM(L729:M729)</f>
        <v>1017.69209</v>
      </c>
      <c r="O729" s="182"/>
      <c r="P729" s="182"/>
      <c r="Q729" s="182">
        <f>SUM(N729:P729)</f>
        <v>1017.69209</v>
      </c>
      <c r="R729" s="182"/>
      <c r="S729" s="182">
        <f>SUM(Q729:R729)</f>
        <v>1017.69209</v>
      </c>
      <c r="T729" s="182"/>
      <c r="U729" s="182"/>
      <c r="V729" s="182"/>
      <c r="W729" s="182"/>
      <c r="X729" s="182">
        <f>SUM(S729:W729)</f>
        <v>1017.69209</v>
      </c>
      <c r="Y729" s="172"/>
      <c r="Z729" s="172"/>
      <c r="AA729" s="172"/>
      <c r="AB729" s="182"/>
      <c r="AC729" s="182">
        <f>SUM(AA729:AB729)</f>
        <v>0</v>
      </c>
      <c r="AD729" s="182"/>
      <c r="AE729" s="182">
        <f>SUM(AC729:AD729)</f>
        <v>0</v>
      </c>
      <c r="AF729" s="182"/>
      <c r="AG729" s="182">
        <f>SUM(AE729:AF729)</f>
        <v>0</v>
      </c>
      <c r="AH729" s="182"/>
      <c r="AI729" s="182">
        <f>SUM(AG729:AH729)</f>
        <v>0</v>
      </c>
      <c r="AJ729" s="182"/>
      <c r="AK729" s="182">
        <f>SUM(AI729:AJ729)</f>
        <v>0</v>
      </c>
      <c r="AL729" s="172"/>
      <c r="AM729" s="172"/>
      <c r="AN729" s="172"/>
      <c r="AO729" s="182"/>
      <c r="AP729" s="182">
        <f>SUM(AN729:AO729)</f>
        <v>0</v>
      </c>
      <c r="AQ729" s="182"/>
      <c r="AR729" s="182">
        <f>SUM(AP729:AQ729)</f>
        <v>0</v>
      </c>
      <c r="AS729" s="182"/>
      <c r="AT729" s="182">
        <f>SUM(AR729:AS729)</f>
        <v>0</v>
      </c>
      <c r="AU729" s="182"/>
      <c r="AV729" s="182">
        <f>SUM(AT729:AU729)</f>
        <v>0</v>
      </c>
      <c r="AW729" s="168"/>
    </row>
    <row r="730" spans="1:49" ht="63" hidden="1" outlineLevel="7" x14ac:dyDescent="0.2">
      <c r="A730" s="165" t="s">
        <v>381</v>
      </c>
      <c r="B730" s="165" t="s">
        <v>287</v>
      </c>
      <c r="C730" s="173" t="s">
        <v>641</v>
      </c>
      <c r="D730" s="173"/>
      <c r="E730" s="185" t="s">
        <v>668</v>
      </c>
      <c r="F730" s="172"/>
      <c r="G730" s="182"/>
      <c r="H730" s="182"/>
      <c r="I730" s="167">
        <f>I731</f>
        <v>3053.0762300000001</v>
      </c>
      <c r="J730" s="182"/>
      <c r="K730" s="182"/>
      <c r="L730" s="167">
        <f>L731</f>
        <v>3053.0762300000001</v>
      </c>
      <c r="M730" s="182"/>
      <c r="N730" s="167">
        <f>N731</f>
        <v>3053.0762300000001</v>
      </c>
      <c r="O730" s="167">
        <f>O731</f>
        <v>0</v>
      </c>
      <c r="P730" s="182"/>
      <c r="Q730" s="167">
        <f>Q731</f>
        <v>3053.0762300000001</v>
      </c>
      <c r="R730" s="182"/>
      <c r="S730" s="167">
        <f t="shared" ref="S730:X730" si="575">S731</f>
        <v>3053.0762300000001</v>
      </c>
      <c r="T730" s="167">
        <f t="shared" si="575"/>
        <v>0</v>
      </c>
      <c r="U730" s="167">
        <f t="shared" si="575"/>
        <v>0</v>
      </c>
      <c r="V730" s="167">
        <f t="shared" si="575"/>
        <v>0</v>
      </c>
      <c r="W730" s="167">
        <f t="shared" si="575"/>
        <v>0</v>
      </c>
      <c r="X730" s="167">
        <f t="shared" si="575"/>
        <v>3053.0762300000001</v>
      </c>
      <c r="Y730" s="172"/>
      <c r="Z730" s="172"/>
      <c r="AA730" s="172"/>
      <c r="AB730" s="182"/>
      <c r="AC730" s="182"/>
      <c r="AD730" s="182"/>
      <c r="AE730" s="167">
        <f t="shared" ref="AE730:AK730" si="576">AE731</f>
        <v>0</v>
      </c>
      <c r="AF730" s="167">
        <f t="shared" si="576"/>
        <v>0</v>
      </c>
      <c r="AG730" s="167">
        <f t="shared" si="576"/>
        <v>0</v>
      </c>
      <c r="AH730" s="167">
        <f t="shared" si="576"/>
        <v>0</v>
      </c>
      <c r="AI730" s="167">
        <f t="shared" si="576"/>
        <v>0</v>
      </c>
      <c r="AJ730" s="167">
        <f t="shared" si="576"/>
        <v>0</v>
      </c>
      <c r="AK730" s="167">
        <f t="shared" si="576"/>
        <v>0</v>
      </c>
      <c r="AL730" s="172"/>
      <c r="AM730" s="172"/>
      <c r="AN730" s="172"/>
      <c r="AO730" s="182"/>
      <c r="AP730" s="182"/>
      <c r="AQ730" s="167">
        <f t="shared" ref="AQ730:AV730" si="577">AQ731</f>
        <v>0</v>
      </c>
      <c r="AR730" s="167">
        <f t="shared" si="577"/>
        <v>0</v>
      </c>
      <c r="AS730" s="167">
        <f t="shared" si="577"/>
        <v>0</v>
      </c>
      <c r="AT730" s="167">
        <f t="shared" si="577"/>
        <v>0</v>
      </c>
      <c r="AU730" s="167">
        <f t="shared" si="577"/>
        <v>0</v>
      </c>
      <c r="AV730" s="167">
        <f t="shared" si="577"/>
        <v>0</v>
      </c>
      <c r="AW730" s="168"/>
    </row>
    <row r="731" spans="1:49" ht="31.5" hidden="1" outlineLevel="7" x14ac:dyDescent="0.2">
      <c r="A731" s="170" t="s">
        <v>381</v>
      </c>
      <c r="B731" s="170" t="s">
        <v>287</v>
      </c>
      <c r="C731" s="175" t="s">
        <v>641</v>
      </c>
      <c r="D731" s="175" t="s">
        <v>92</v>
      </c>
      <c r="E731" s="176" t="s">
        <v>584</v>
      </c>
      <c r="F731" s="172"/>
      <c r="G731" s="182"/>
      <c r="H731" s="182"/>
      <c r="I731" s="182">
        <v>3053.0762300000001</v>
      </c>
      <c r="J731" s="182"/>
      <c r="K731" s="182"/>
      <c r="L731" s="182">
        <f>SUM(H731:K731)</f>
        <v>3053.0762300000001</v>
      </c>
      <c r="M731" s="182"/>
      <c r="N731" s="182">
        <f>SUM(L731:M731)</f>
        <v>3053.0762300000001</v>
      </c>
      <c r="O731" s="182"/>
      <c r="P731" s="182"/>
      <c r="Q731" s="182">
        <f>SUM(N731:P731)</f>
        <v>3053.0762300000001</v>
      </c>
      <c r="R731" s="182"/>
      <c r="S731" s="182">
        <f>SUM(Q731:R731)</f>
        <v>3053.0762300000001</v>
      </c>
      <c r="T731" s="182"/>
      <c r="U731" s="182"/>
      <c r="V731" s="182"/>
      <c r="W731" s="182"/>
      <c r="X731" s="182">
        <f>SUM(S731:W731)</f>
        <v>3053.0762300000001</v>
      </c>
      <c r="Y731" s="172"/>
      <c r="Z731" s="172"/>
      <c r="AA731" s="172"/>
      <c r="AB731" s="182"/>
      <c r="AC731" s="182"/>
      <c r="AD731" s="182"/>
      <c r="AE731" s="182">
        <f>SUM(AC731:AD731)</f>
        <v>0</v>
      </c>
      <c r="AF731" s="182"/>
      <c r="AG731" s="182">
        <f>SUM(AE731:AF731)</f>
        <v>0</v>
      </c>
      <c r="AH731" s="182"/>
      <c r="AI731" s="182">
        <f>SUM(AG731:AH731)</f>
        <v>0</v>
      </c>
      <c r="AJ731" s="182"/>
      <c r="AK731" s="182">
        <f>SUM(AI731:AJ731)</f>
        <v>0</v>
      </c>
      <c r="AL731" s="172"/>
      <c r="AM731" s="172"/>
      <c r="AN731" s="172"/>
      <c r="AO731" s="182"/>
      <c r="AP731" s="182"/>
      <c r="AQ731" s="182"/>
      <c r="AR731" s="182">
        <f>SUM(AP731:AQ731)</f>
        <v>0</v>
      </c>
      <c r="AS731" s="182"/>
      <c r="AT731" s="182">
        <f>SUM(AR731:AS731)</f>
        <v>0</v>
      </c>
      <c r="AU731" s="182"/>
      <c r="AV731" s="182">
        <f>SUM(AT731:AU731)</f>
        <v>0</v>
      </c>
      <c r="AW731" s="168"/>
    </row>
    <row r="732" spans="1:49" ht="31.5" hidden="1" outlineLevel="7" x14ac:dyDescent="0.2">
      <c r="A732" s="165" t="s">
        <v>381</v>
      </c>
      <c r="B732" s="165" t="s">
        <v>287</v>
      </c>
      <c r="C732" s="173" t="s">
        <v>391</v>
      </c>
      <c r="D732" s="175"/>
      <c r="E732" s="185" t="s">
        <v>616</v>
      </c>
      <c r="F732" s="172"/>
      <c r="G732" s="182"/>
      <c r="H732" s="182"/>
      <c r="I732" s="167">
        <f t="shared" ref="I732:X733" si="578">I733</f>
        <v>0</v>
      </c>
      <c r="J732" s="167">
        <f t="shared" si="578"/>
        <v>595</v>
      </c>
      <c r="K732" s="167">
        <f t="shared" si="578"/>
        <v>0</v>
      </c>
      <c r="L732" s="167">
        <f t="shared" si="578"/>
        <v>595</v>
      </c>
      <c r="M732" s="167">
        <f t="shared" si="578"/>
        <v>0</v>
      </c>
      <c r="N732" s="167">
        <f t="shared" si="578"/>
        <v>595</v>
      </c>
      <c r="O732" s="167">
        <f t="shared" si="578"/>
        <v>0</v>
      </c>
      <c r="P732" s="167">
        <f t="shared" si="578"/>
        <v>0</v>
      </c>
      <c r="Q732" s="167">
        <f t="shared" si="578"/>
        <v>595</v>
      </c>
      <c r="R732" s="167">
        <f t="shared" si="578"/>
        <v>0</v>
      </c>
      <c r="S732" s="167">
        <f t="shared" si="578"/>
        <v>595</v>
      </c>
      <c r="T732" s="167">
        <f t="shared" si="578"/>
        <v>0</v>
      </c>
      <c r="U732" s="167">
        <f t="shared" si="578"/>
        <v>0</v>
      </c>
      <c r="V732" s="167">
        <f t="shared" si="578"/>
        <v>0</v>
      </c>
      <c r="W732" s="167">
        <f t="shared" si="578"/>
        <v>0</v>
      </c>
      <c r="X732" s="167">
        <f t="shared" si="578"/>
        <v>595</v>
      </c>
      <c r="Y732" s="172"/>
      <c r="Z732" s="172"/>
      <c r="AA732" s="172"/>
      <c r="AB732" s="182"/>
      <c r="AC732" s="182"/>
      <c r="AD732" s="167">
        <f t="shared" ref="AD732:AK733" si="579">AD733</f>
        <v>0</v>
      </c>
      <c r="AE732" s="167">
        <f t="shared" si="579"/>
        <v>0</v>
      </c>
      <c r="AF732" s="167">
        <f t="shared" si="579"/>
        <v>0</v>
      </c>
      <c r="AG732" s="167">
        <f t="shared" si="579"/>
        <v>0</v>
      </c>
      <c r="AH732" s="167">
        <f t="shared" si="579"/>
        <v>0</v>
      </c>
      <c r="AI732" s="167">
        <f t="shared" si="579"/>
        <v>0</v>
      </c>
      <c r="AJ732" s="167">
        <f t="shared" si="579"/>
        <v>0</v>
      </c>
      <c r="AK732" s="167">
        <f t="shared" si="579"/>
        <v>0</v>
      </c>
      <c r="AL732" s="172"/>
      <c r="AM732" s="172"/>
      <c r="AN732" s="172"/>
      <c r="AO732" s="182"/>
      <c r="AP732" s="182"/>
      <c r="AQ732" s="167">
        <f t="shared" ref="AQ732:AV733" si="580">AQ733</f>
        <v>0</v>
      </c>
      <c r="AR732" s="167">
        <f t="shared" si="580"/>
        <v>0</v>
      </c>
      <c r="AS732" s="167">
        <f t="shared" si="580"/>
        <v>0</v>
      </c>
      <c r="AT732" s="167">
        <f t="shared" si="580"/>
        <v>0</v>
      </c>
      <c r="AU732" s="167">
        <f t="shared" si="580"/>
        <v>0</v>
      </c>
      <c r="AV732" s="167">
        <f t="shared" si="580"/>
        <v>0</v>
      </c>
      <c r="AW732" s="168"/>
    </row>
    <row r="733" spans="1:49" ht="31.5" hidden="1" outlineLevel="7" x14ac:dyDescent="0.2">
      <c r="A733" s="165" t="s">
        <v>381</v>
      </c>
      <c r="B733" s="165" t="s">
        <v>287</v>
      </c>
      <c r="C733" s="173" t="s">
        <v>705</v>
      </c>
      <c r="D733" s="173" t="s">
        <v>663</v>
      </c>
      <c r="E733" s="185" t="s">
        <v>704</v>
      </c>
      <c r="F733" s="172"/>
      <c r="G733" s="182"/>
      <c r="H733" s="182"/>
      <c r="I733" s="167">
        <f t="shared" si="578"/>
        <v>0</v>
      </c>
      <c r="J733" s="167">
        <f t="shared" si="578"/>
        <v>595</v>
      </c>
      <c r="K733" s="167">
        <f t="shared" si="578"/>
        <v>0</v>
      </c>
      <c r="L733" s="167">
        <f t="shared" si="578"/>
        <v>595</v>
      </c>
      <c r="M733" s="167">
        <f t="shared" si="578"/>
        <v>0</v>
      </c>
      <c r="N733" s="167">
        <f t="shared" si="578"/>
        <v>595</v>
      </c>
      <c r="O733" s="167">
        <f t="shared" si="578"/>
        <v>0</v>
      </c>
      <c r="P733" s="167">
        <f t="shared" si="578"/>
        <v>0</v>
      </c>
      <c r="Q733" s="167">
        <f t="shared" si="578"/>
        <v>595</v>
      </c>
      <c r="R733" s="167">
        <f t="shared" si="578"/>
        <v>0</v>
      </c>
      <c r="S733" s="167">
        <f t="shared" si="578"/>
        <v>595</v>
      </c>
      <c r="T733" s="167">
        <f t="shared" si="578"/>
        <v>0</v>
      </c>
      <c r="U733" s="167">
        <f t="shared" si="578"/>
        <v>0</v>
      </c>
      <c r="V733" s="167">
        <f t="shared" si="578"/>
        <v>0</v>
      </c>
      <c r="W733" s="167">
        <f t="shared" si="578"/>
        <v>0</v>
      </c>
      <c r="X733" s="167">
        <f t="shared" si="578"/>
        <v>595</v>
      </c>
      <c r="Y733" s="172"/>
      <c r="Z733" s="172"/>
      <c r="AA733" s="172"/>
      <c r="AB733" s="182"/>
      <c r="AC733" s="182"/>
      <c r="AD733" s="167">
        <f t="shared" si="579"/>
        <v>0</v>
      </c>
      <c r="AE733" s="167">
        <f t="shared" si="579"/>
        <v>0</v>
      </c>
      <c r="AF733" s="167">
        <f t="shared" si="579"/>
        <v>0</v>
      </c>
      <c r="AG733" s="167">
        <f t="shared" si="579"/>
        <v>0</v>
      </c>
      <c r="AH733" s="167">
        <f t="shared" si="579"/>
        <v>0</v>
      </c>
      <c r="AI733" s="167">
        <f t="shared" si="579"/>
        <v>0</v>
      </c>
      <c r="AJ733" s="167">
        <f t="shared" si="579"/>
        <v>0</v>
      </c>
      <c r="AK733" s="167">
        <f t="shared" si="579"/>
        <v>0</v>
      </c>
      <c r="AL733" s="172"/>
      <c r="AM733" s="172"/>
      <c r="AN733" s="172"/>
      <c r="AO733" s="182"/>
      <c r="AP733" s="182"/>
      <c r="AQ733" s="167">
        <f t="shared" si="580"/>
        <v>0</v>
      </c>
      <c r="AR733" s="167">
        <f t="shared" si="580"/>
        <v>0</v>
      </c>
      <c r="AS733" s="167">
        <f t="shared" si="580"/>
        <v>0</v>
      </c>
      <c r="AT733" s="167">
        <f t="shared" si="580"/>
        <v>0</v>
      </c>
      <c r="AU733" s="167">
        <f t="shared" si="580"/>
        <v>0</v>
      </c>
      <c r="AV733" s="167">
        <f t="shared" si="580"/>
        <v>0</v>
      </c>
      <c r="AW733" s="168"/>
    </row>
    <row r="734" spans="1:49" ht="31.5" hidden="1" outlineLevel="7" x14ac:dyDescent="0.2">
      <c r="A734" s="170" t="s">
        <v>381</v>
      </c>
      <c r="B734" s="170" t="s">
        <v>287</v>
      </c>
      <c r="C734" s="175" t="s">
        <v>705</v>
      </c>
      <c r="D734" s="175" t="s">
        <v>92</v>
      </c>
      <c r="E734" s="176" t="s">
        <v>584</v>
      </c>
      <c r="F734" s="172"/>
      <c r="G734" s="182"/>
      <c r="H734" s="182"/>
      <c r="I734" s="167"/>
      <c r="J734" s="172">
        <v>595</v>
      </c>
      <c r="K734" s="167"/>
      <c r="L734" s="172">
        <f>SUM(H734:K734)</f>
        <v>595</v>
      </c>
      <c r="M734" s="167"/>
      <c r="N734" s="172">
        <f>SUM(L734:M734)</f>
        <v>595</v>
      </c>
      <c r="O734" s="167"/>
      <c r="P734" s="167"/>
      <c r="Q734" s="172">
        <f>SUM(N734:P734)</f>
        <v>595</v>
      </c>
      <c r="R734" s="167"/>
      <c r="S734" s="172">
        <f>SUM(Q734:R734)</f>
        <v>595</v>
      </c>
      <c r="T734" s="167"/>
      <c r="U734" s="167"/>
      <c r="V734" s="167"/>
      <c r="W734" s="167"/>
      <c r="X734" s="172">
        <f>SUM(S734:W734)</f>
        <v>595</v>
      </c>
      <c r="Y734" s="172"/>
      <c r="Z734" s="172"/>
      <c r="AA734" s="172"/>
      <c r="AB734" s="182"/>
      <c r="AC734" s="182"/>
      <c r="AD734" s="167"/>
      <c r="AE734" s="172">
        <f>SUM(AC734:AD734)</f>
        <v>0</v>
      </c>
      <c r="AF734" s="167"/>
      <c r="AG734" s="172">
        <f>SUM(AE734:AF734)</f>
        <v>0</v>
      </c>
      <c r="AH734" s="167"/>
      <c r="AI734" s="172">
        <f>SUM(AG734:AH734)</f>
        <v>0</v>
      </c>
      <c r="AJ734" s="167"/>
      <c r="AK734" s="172">
        <f>SUM(AI734:AJ734)</f>
        <v>0</v>
      </c>
      <c r="AL734" s="172"/>
      <c r="AM734" s="172"/>
      <c r="AN734" s="172"/>
      <c r="AO734" s="182"/>
      <c r="AP734" s="182"/>
      <c r="AQ734" s="167"/>
      <c r="AR734" s="172">
        <f>SUM(AP734:AQ734)</f>
        <v>0</v>
      </c>
      <c r="AS734" s="167"/>
      <c r="AT734" s="172">
        <f>SUM(AR734:AS734)</f>
        <v>0</v>
      </c>
      <c r="AU734" s="167"/>
      <c r="AV734" s="172">
        <f>SUM(AT734:AU734)</f>
        <v>0</v>
      </c>
      <c r="AW734" s="168"/>
    </row>
    <row r="735" spans="1:49" ht="31.5" outlineLevel="3" x14ac:dyDescent="0.2">
      <c r="A735" s="165" t="s">
        <v>381</v>
      </c>
      <c r="B735" s="165" t="s">
        <v>287</v>
      </c>
      <c r="C735" s="165" t="s">
        <v>394</v>
      </c>
      <c r="D735" s="165"/>
      <c r="E735" s="166" t="s">
        <v>395</v>
      </c>
      <c r="F735" s="167">
        <f t="shared" ref="F735:AV735" si="581">F736+F739</f>
        <v>809159.3600000001</v>
      </c>
      <c r="G735" s="167">
        <f t="shared" si="581"/>
        <v>957.4</v>
      </c>
      <c r="H735" s="167">
        <f t="shared" si="581"/>
        <v>810116.76000000013</v>
      </c>
      <c r="I735" s="167">
        <f t="shared" si="581"/>
        <v>0</v>
      </c>
      <c r="J735" s="167">
        <f t="shared" si="581"/>
        <v>0</v>
      </c>
      <c r="K735" s="167">
        <f t="shared" si="581"/>
        <v>-10.8</v>
      </c>
      <c r="L735" s="167">
        <f t="shared" si="581"/>
        <v>810105.96000000008</v>
      </c>
      <c r="M735" s="167">
        <f t="shared" si="581"/>
        <v>0</v>
      </c>
      <c r="N735" s="167">
        <f t="shared" si="581"/>
        <v>810105.96000000008</v>
      </c>
      <c r="O735" s="167">
        <f t="shared" si="581"/>
        <v>4449.7</v>
      </c>
      <c r="P735" s="167">
        <f t="shared" si="581"/>
        <v>0</v>
      </c>
      <c r="Q735" s="167">
        <f t="shared" si="581"/>
        <v>814555.66</v>
      </c>
      <c r="R735" s="167">
        <f t="shared" si="581"/>
        <v>0</v>
      </c>
      <c r="S735" s="167">
        <f t="shared" si="581"/>
        <v>814555.66</v>
      </c>
      <c r="T735" s="167">
        <f t="shared" si="581"/>
        <v>-67.78</v>
      </c>
      <c r="U735" s="167">
        <f t="shared" si="581"/>
        <v>0</v>
      </c>
      <c r="V735" s="167">
        <f t="shared" si="581"/>
        <v>-20.399999999999999</v>
      </c>
      <c r="W735" s="167">
        <f t="shared" si="581"/>
        <v>0</v>
      </c>
      <c r="X735" s="167">
        <f t="shared" si="581"/>
        <v>814467.48</v>
      </c>
      <c r="Y735" s="167">
        <f t="shared" si="581"/>
        <v>806569.61</v>
      </c>
      <c r="Z735" s="167">
        <f t="shared" si="581"/>
        <v>3963.6</v>
      </c>
      <c r="AA735" s="167">
        <f t="shared" si="581"/>
        <v>810533.21</v>
      </c>
      <c r="AB735" s="167">
        <f t="shared" si="581"/>
        <v>0</v>
      </c>
      <c r="AC735" s="167">
        <f t="shared" si="581"/>
        <v>810533.21</v>
      </c>
      <c r="AD735" s="167">
        <f t="shared" si="581"/>
        <v>0</v>
      </c>
      <c r="AE735" s="167">
        <f t="shared" si="581"/>
        <v>810533.21</v>
      </c>
      <c r="AF735" s="167">
        <f t="shared" si="581"/>
        <v>1670.6999999999998</v>
      </c>
      <c r="AG735" s="167">
        <f t="shared" si="581"/>
        <v>812203.90999999992</v>
      </c>
      <c r="AH735" s="167">
        <f t="shared" si="581"/>
        <v>0</v>
      </c>
      <c r="AI735" s="167">
        <f t="shared" si="581"/>
        <v>812203.90999999992</v>
      </c>
      <c r="AJ735" s="167">
        <f t="shared" si="581"/>
        <v>0</v>
      </c>
      <c r="AK735" s="167">
        <f t="shared" si="581"/>
        <v>812203.90999999992</v>
      </c>
      <c r="AL735" s="167">
        <f t="shared" si="581"/>
        <v>814904.05000000016</v>
      </c>
      <c r="AM735" s="167">
        <f t="shared" si="581"/>
        <v>-1650</v>
      </c>
      <c r="AN735" s="167">
        <f t="shared" si="581"/>
        <v>813254.05000000016</v>
      </c>
      <c r="AO735" s="167">
        <f t="shared" si="581"/>
        <v>0</v>
      </c>
      <c r="AP735" s="167">
        <f t="shared" si="581"/>
        <v>813254.05000000016</v>
      </c>
      <c r="AQ735" s="167">
        <f t="shared" si="581"/>
        <v>908.7</v>
      </c>
      <c r="AR735" s="167">
        <f t="shared" si="581"/>
        <v>814162.75000000023</v>
      </c>
      <c r="AS735" s="167">
        <f t="shared" si="581"/>
        <v>0</v>
      </c>
      <c r="AT735" s="167">
        <f t="shared" si="581"/>
        <v>814162.75000000023</v>
      </c>
      <c r="AU735" s="167">
        <f t="shared" si="581"/>
        <v>0</v>
      </c>
      <c r="AV735" s="167">
        <f t="shared" si="581"/>
        <v>814162.75000000023</v>
      </c>
      <c r="AW735" s="168"/>
    </row>
    <row r="736" spans="1:49" ht="31.5" outlineLevel="4" x14ac:dyDescent="0.2">
      <c r="A736" s="165" t="s">
        <v>381</v>
      </c>
      <c r="B736" s="165" t="s">
        <v>287</v>
      </c>
      <c r="C736" s="165" t="s">
        <v>396</v>
      </c>
      <c r="D736" s="165"/>
      <c r="E736" s="166" t="s">
        <v>57</v>
      </c>
      <c r="F736" s="167">
        <f t="shared" ref="F736:U737" si="582">F737</f>
        <v>115417.3</v>
      </c>
      <c r="G736" s="167">
        <f t="shared" si="582"/>
        <v>0</v>
      </c>
      <c r="H736" s="167">
        <f t="shared" si="582"/>
        <v>115417.3</v>
      </c>
      <c r="I736" s="167">
        <f t="shared" si="582"/>
        <v>0</v>
      </c>
      <c r="J736" s="167">
        <f t="shared" si="582"/>
        <v>0</v>
      </c>
      <c r="K736" s="167">
        <f t="shared" si="582"/>
        <v>-10.8</v>
      </c>
      <c r="L736" s="167">
        <f t="shared" si="582"/>
        <v>115406.5</v>
      </c>
      <c r="M736" s="167">
        <f t="shared" si="582"/>
        <v>0</v>
      </c>
      <c r="N736" s="167">
        <f t="shared" si="582"/>
        <v>115406.5</v>
      </c>
      <c r="O736" s="167">
        <f t="shared" si="582"/>
        <v>0</v>
      </c>
      <c r="P736" s="167">
        <f t="shared" si="582"/>
        <v>0</v>
      </c>
      <c r="Q736" s="167">
        <f t="shared" si="582"/>
        <v>115406.5</v>
      </c>
      <c r="R736" s="167">
        <f t="shared" si="582"/>
        <v>0</v>
      </c>
      <c r="S736" s="167">
        <f t="shared" si="582"/>
        <v>115406.5</v>
      </c>
      <c r="T736" s="167">
        <f t="shared" si="582"/>
        <v>0</v>
      </c>
      <c r="U736" s="167">
        <f t="shared" si="582"/>
        <v>0</v>
      </c>
      <c r="V736" s="167">
        <f t="shared" ref="V736:AK737" si="583">V737</f>
        <v>-20.399999999999999</v>
      </c>
      <c r="W736" s="167">
        <f t="shared" si="583"/>
        <v>0</v>
      </c>
      <c r="X736" s="167">
        <f t="shared" si="583"/>
        <v>115386.1</v>
      </c>
      <c r="Y736" s="167">
        <f t="shared" si="583"/>
        <v>110585.3</v>
      </c>
      <c r="Z736" s="167">
        <f t="shared" si="583"/>
        <v>0</v>
      </c>
      <c r="AA736" s="167">
        <f t="shared" si="583"/>
        <v>110585.3</v>
      </c>
      <c r="AB736" s="167">
        <f t="shared" si="583"/>
        <v>0</v>
      </c>
      <c r="AC736" s="167">
        <f t="shared" si="583"/>
        <v>110585.3</v>
      </c>
      <c r="AD736" s="167">
        <f t="shared" si="583"/>
        <v>0</v>
      </c>
      <c r="AE736" s="167">
        <f t="shared" si="583"/>
        <v>110585.3</v>
      </c>
      <c r="AF736" s="167">
        <f t="shared" si="583"/>
        <v>0</v>
      </c>
      <c r="AG736" s="167">
        <f t="shared" si="583"/>
        <v>110585.3</v>
      </c>
      <c r="AH736" s="167">
        <f t="shared" si="583"/>
        <v>0</v>
      </c>
      <c r="AI736" s="167">
        <f t="shared" si="583"/>
        <v>110585.3</v>
      </c>
      <c r="AJ736" s="167">
        <f t="shared" si="583"/>
        <v>0</v>
      </c>
      <c r="AK736" s="167">
        <f t="shared" si="583"/>
        <v>110585.3</v>
      </c>
      <c r="AL736" s="167">
        <f t="shared" ref="AL736:AV737" si="584">AL737</f>
        <v>110585.3</v>
      </c>
      <c r="AM736" s="167">
        <f t="shared" si="584"/>
        <v>0</v>
      </c>
      <c r="AN736" s="167">
        <f t="shared" si="584"/>
        <v>110585.3</v>
      </c>
      <c r="AO736" s="167">
        <f t="shared" si="584"/>
        <v>0</v>
      </c>
      <c r="AP736" s="167">
        <f t="shared" si="584"/>
        <v>110585.3</v>
      </c>
      <c r="AQ736" s="167">
        <f t="shared" si="584"/>
        <v>0</v>
      </c>
      <c r="AR736" s="167">
        <f t="shared" si="584"/>
        <v>110585.3</v>
      </c>
      <c r="AS736" s="167">
        <f t="shared" si="584"/>
        <v>0</v>
      </c>
      <c r="AT736" s="167">
        <f t="shared" si="584"/>
        <v>110585.3</v>
      </c>
      <c r="AU736" s="167">
        <f t="shared" si="584"/>
        <v>0</v>
      </c>
      <c r="AV736" s="167">
        <f t="shared" si="584"/>
        <v>110585.3</v>
      </c>
      <c r="AW736" s="168"/>
    </row>
    <row r="737" spans="1:49" ht="15.75" outlineLevel="5" x14ac:dyDescent="0.2">
      <c r="A737" s="165" t="s">
        <v>381</v>
      </c>
      <c r="B737" s="165" t="s">
        <v>287</v>
      </c>
      <c r="C737" s="165" t="s">
        <v>407</v>
      </c>
      <c r="D737" s="165"/>
      <c r="E737" s="166" t="s">
        <v>408</v>
      </c>
      <c r="F737" s="167">
        <f t="shared" si="582"/>
        <v>115417.3</v>
      </c>
      <c r="G737" s="167">
        <f t="shared" si="582"/>
        <v>0</v>
      </c>
      <c r="H737" s="167">
        <f t="shared" si="582"/>
        <v>115417.3</v>
      </c>
      <c r="I737" s="167">
        <f t="shared" si="582"/>
        <v>0</v>
      </c>
      <c r="J737" s="167">
        <f t="shared" si="582"/>
        <v>0</v>
      </c>
      <c r="K737" s="167">
        <f t="shared" si="582"/>
        <v>-10.8</v>
      </c>
      <c r="L737" s="167">
        <f t="shared" si="582"/>
        <v>115406.5</v>
      </c>
      <c r="M737" s="167">
        <f t="shared" si="582"/>
        <v>0</v>
      </c>
      <c r="N737" s="167">
        <f t="shared" si="582"/>
        <v>115406.5</v>
      </c>
      <c r="O737" s="167">
        <f t="shared" si="582"/>
        <v>0</v>
      </c>
      <c r="P737" s="167">
        <f t="shared" si="582"/>
        <v>0</v>
      </c>
      <c r="Q737" s="167">
        <f t="shared" si="582"/>
        <v>115406.5</v>
      </c>
      <c r="R737" s="167">
        <f t="shared" si="582"/>
        <v>0</v>
      </c>
      <c r="S737" s="167">
        <f t="shared" si="582"/>
        <v>115406.5</v>
      </c>
      <c r="T737" s="167">
        <f t="shared" si="582"/>
        <v>0</v>
      </c>
      <c r="U737" s="167">
        <f t="shared" si="582"/>
        <v>0</v>
      </c>
      <c r="V737" s="167">
        <f t="shared" si="583"/>
        <v>-20.399999999999999</v>
      </c>
      <c r="W737" s="167">
        <f t="shared" si="583"/>
        <v>0</v>
      </c>
      <c r="X737" s="167">
        <f t="shared" si="583"/>
        <v>115386.1</v>
      </c>
      <c r="Y737" s="167">
        <f t="shared" si="583"/>
        <v>110585.3</v>
      </c>
      <c r="Z737" s="167">
        <f t="shared" si="583"/>
        <v>0</v>
      </c>
      <c r="AA737" s="167">
        <f t="shared" si="583"/>
        <v>110585.3</v>
      </c>
      <c r="AB737" s="167">
        <f t="shared" si="583"/>
        <v>0</v>
      </c>
      <c r="AC737" s="167">
        <f t="shared" si="583"/>
        <v>110585.3</v>
      </c>
      <c r="AD737" s="167">
        <f t="shared" si="583"/>
        <v>0</v>
      </c>
      <c r="AE737" s="167">
        <f t="shared" si="583"/>
        <v>110585.3</v>
      </c>
      <c r="AF737" s="167">
        <f t="shared" si="583"/>
        <v>0</v>
      </c>
      <c r="AG737" s="167">
        <f t="shared" si="583"/>
        <v>110585.3</v>
      </c>
      <c r="AH737" s="167">
        <f t="shared" si="583"/>
        <v>0</v>
      </c>
      <c r="AI737" s="167">
        <f t="shared" si="583"/>
        <v>110585.3</v>
      </c>
      <c r="AJ737" s="167">
        <f t="shared" si="583"/>
        <v>0</v>
      </c>
      <c r="AK737" s="167">
        <f t="shared" si="583"/>
        <v>110585.3</v>
      </c>
      <c r="AL737" s="167">
        <f t="shared" si="584"/>
        <v>110585.3</v>
      </c>
      <c r="AM737" s="167">
        <f t="shared" si="584"/>
        <v>0</v>
      </c>
      <c r="AN737" s="167">
        <f t="shared" si="584"/>
        <v>110585.3</v>
      </c>
      <c r="AO737" s="167">
        <f t="shared" si="584"/>
        <v>0</v>
      </c>
      <c r="AP737" s="167">
        <f t="shared" si="584"/>
        <v>110585.3</v>
      </c>
      <c r="AQ737" s="167">
        <f t="shared" si="584"/>
        <v>0</v>
      </c>
      <c r="AR737" s="167">
        <f t="shared" si="584"/>
        <v>110585.3</v>
      </c>
      <c r="AS737" s="167">
        <f t="shared" si="584"/>
        <v>0</v>
      </c>
      <c r="AT737" s="167">
        <f t="shared" si="584"/>
        <v>110585.3</v>
      </c>
      <c r="AU737" s="167">
        <f t="shared" si="584"/>
        <v>0</v>
      </c>
      <c r="AV737" s="167">
        <f t="shared" si="584"/>
        <v>110585.3</v>
      </c>
      <c r="AW737" s="168"/>
    </row>
    <row r="738" spans="1:49" ht="31.5" outlineLevel="7" x14ac:dyDescent="0.2">
      <c r="A738" s="170" t="s">
        <v>381</v>
      </c>
      <c r="B738" s="170" t="s">
        <v>287</v>
      </c>
      <c r="C738" s="170" t="s">
        <v>407</v>
      </c>
      <c r="D738" s="170" t="s">
        <v>92</v>
      </c>
      <c r="E738" s="171" t="s">
        <v>93</v>
      </c>
      <c r="F738" s="172">
        <f>96687+18730.3</f>
        <v>115417.3</v>
      </c>
      <c r="G738" s="172"/>
      <c r="H738" s="172">
        <f>SUM(F738:G738)</f>
        <v>115417.3</v>
      </c>
      <c r="I738" s="172"/>
      <c r="J738" s="172"/>
      <c r="K738" s="172">
        <v>-10.8</v>
      </c>
      <c r="L738" s="172">
        <f>SUM(H738:K738)</f>
        <v>115406.5</v>
      </c>
      <c r="M738" s="172"/>
      <c r="N738" s="172">
        <f>SUM(L738:M738)</f>
        <v>115406.5</v>
      </c>
      <c r="O738" s="172"/>
      <c r="P738" s="172"/>
      <c r="Q738" s="172">
        <f>SUM(N738:P738)</f>
        <v>115406.5</v>
      </c>
      <c r="R738" s="172"/>
      <c r="S738" s="172">
        <f>SUM(Q738:R738)</f>
        <v>115406.5</v>
      </c>
      <c r="T738" s="172"/>
      <c r="U738" s="172"/>
      <c r="V738" s="172">
        <v>-20.399999999999999</v>
      </c>
      <c r="W738" s="172"/>
      <c r="X738" s="172">
        <f>SUM(S738:W738)</f>
        <v>115386.1</v>
      </c>
      <c r="Y738" s="172">
        <f>91855+18730.3</f>
        <v>110585.3</v>
      </c>
      <c r="Z738" s="172"/>
      <c r="AA738" s="172">
        <f>SUM(Y738:Z738)</f>
        <v>110585.3</v>
      </c>
      <c r="AB738" s="172"/>
      <c r="AC738" s="172">
        <f>SUM(AA738:AB738)</f>
        <v>110585.3</v>
      </c>
      <c r="AD738" s="172"/>
      <c r="AE738" s="172">
        <f>SUM(AC738:AD738)</f>
        <v>110585.3</v>
      </c>
      <c r="AF738" s="172"/>
      <c r="AG738" s="172">
        <f>SUM(AE738:AF738)</f>
        <v>110585.3</v>
      </c>
      <c r="AH738" s="172"/>
      <c r="AI738" s="172">
        <f>SUM(AG738:AH738)</f>
        <v>110585.3</v>
      </c>
      <c r="AJ738" s="172"/>
      <c r="AK738" s="172">
        <f>SUM(AI738:AJ738)</f>
        <v>110585.3</v>
      </c>
      <c r="AL738" s="172">
        <f>91855+18730.3</f>
        <v>110585.3</v>
      </c>
      <c r="AM738" s="172"/>
      <c r="AN738" s="172">
        <f>SUM(AL738:AM738)</f>
        <v>110585.3</v>
      </c>
      <c r="AO738" s="172"/>
      <c r="AP738" s="172">
        <f>SUM(AN738:AO738)</f>
        <v>110585.3</v>
      </c>
      <c r="AQ738" s="172"/>
      <c r="AR738" s="172">
        <f>SUM(AP738:AQ738)</f>
        <v>110585.3</v>
      </c>
      <c r="AS738" s="172"/>
      <c r="AT738" s="172">
        <f>SUM(AR738:AS738)</f>
        <v>110585.3</v>
      </c>
      <c r="AU738" s="172"/>
      <c r="AV738" s="172">
        <f>SUM(AT738:AU738)</f>
        <v>110585.3</v>
      </c>
      <c r="AW738" s="168"/>
    </row>
    <row r="739" spans="1:49" ht="31.5" outlineLevel="4" collapsed="1" x14ac:dyDescent="0.2">
      <c r="A739" s="165" t="s">
        <v>381</v>
      </c>
      <c r="B739" s="165" t="s">
        <v>287</v>
      </c>
      <c r="C739" s="165" t="s">
        <v>399</v>
      </c>
      <c r="D739" s="165"/>
      <c r="E739" s="166" t="s">
        <v>400</v>
      </c>
      <c r="F739" s="167">
        <f t="shared" ref="F739:AV739" si="585">F740+F742+F744+F746+F750+F748</f>
        <v>693742.06</v>
      </c>
      <c r="G739" s="167">
        <f t="shared" si="585"/>
        <v>957.4</v>
      </c>
      <c r="H739" s="167">
        <f t="shared" si="585"/>
        <v>694699.46000000008</v>
      </c>
      <c r="I739" s="167">
        <f t="shared" si="585"/>
        <v>0</v>
      </c>
      <c r="J739" s="167">
        <f t="shared" si="585"/>
        <v>0</v>
      </c>
      <c r="K739" s="167">
        <f t="shared" si="585"/>
        <v>0</v>
      </c>
      <c r="L739" s="167">
        <f t="shared" si="585"/>
        <v>694699.46000000008</v>
      </c>
      <c r="M739" s="167">
        <f t="shared" si="585"/>
        <v>0</v>
      </c>
      <c r="N739" s="167">
        <f t="shared" si="585"/>
        <v>694699.46000000008</v>
      </c>
      <c r="O739" s="167">
        <f t="shared" si="585"/>
        <v>4449.7</v>
      </c>
      <c r="P739" s="167">
        <f t="shared" si="585"/>
        <v>0</v>
      </c>
      <c r="Q739" s="167">
        <f t="shared" si="585"/>
        <v>699149.16</v>
      </c>
      <c r="R739" s="167">
        <f t="shared" si="585"/>
        <v>0</v>
      </c>
      <c r="S739" s="167">
        <f t="shared" si="585"/>
        <v>699149.16</v>
      </c>
      <c r="T739" s="167">
        <f t="shared" si="585"/>
        <v>-67.78</v>
      </c>
      <c r="U739" s="167">
        <f t="shared" si="585"/>
        <v>0</v>
      </c>
      <c r="V739" s="167">
        <f t="shared" si="585"/>
        <v>0</v>
      </c>
      <c r="W739" s="167">
        <f t="shared" si="585"/>
        <v>0</v>
      </c>
      <c r="X739" s="167">
        <f t="shared" si="585"/>
        <v>699081.38</v>
      </c>
      <c r="Y739" s="167">
        <f t="shared" si="585"/>
        <v>695984.30999999994</v>
      </c>
      <c r="Z739" s="167">
        <f t="shared" si="585"/>
        <v>3963.6</v>
      </c>
      <c r="AA739" s="167">
        <f t="shared" si="585"/>
        <v>699947.90999999992</v>
      </c>
      <c r="AB739" s="167">
        <f t="shared" si="585"/>
        <v>0</v>
      </c>
      <c r="AC739" s="167">
        <f t="shared" si="585"/>
        <v>699947.90999999992</v>
      </c>
      <c r="AD739" s="167">
        <f t="shared" si="585"/>
        <v>0</v>
      </c>
      <c r="AE739" s="167">
        <f t="shared" si="585"/>
        <v>699947.90999999992</v>
      </c>
      <c r="AF739" s="167">
        <f t="shared" si="585"/>
        <v>1670.6999999999998</v>
      </c>
      <c r="AG739" s="167">
        <f t="shared" si="585"/>
        <v>701618.60999999987</v>
      </c>
      <c r="AH739" s="167">
        <f t="shared" si="585"/>
        <v>0</v>
      </c>
      <c r="AI739" s="167">
        <f t="shared" si="585"/>
        <v>701618.60999999987</v>
      </c>
      <c r="AJ739" s="167">
        <f t="shared" si="585"/>
        <v>0</v>
      </c>
      <c r="AK739" s="167">
        <f t="shared" si="585"/>
        <v>701618.60999999987</v>
      </c>
      <c r="AL739" s="167">
        <f t="shared" si="585"/>
        <v>704318.75000000012</v>
      </c>
      <c r="AM739" s="167">
        <f t="shared" si="585"/>
        <v>-1650</v>
      </c>
      <c r="AN739" s="167">
        <f t="shared" si="585"/>
        <v>702668.75000000012</v>
      </c>
      <c r="AO739" s="167">
        <f t="shared" si="585"/>
        <v>0</v>
      </c>
      <c r="AP739" s="167">
        <f t="shared" si="585"/>
        <v>702668.75000000012</v>
      </c>
      <c r="AQ739" s="167">
        <f t="shared" si="585"/>
        <v>908.7</v>
      </c>
      <c r="AR739" s="167">
        <f t="shared" si="585"/>
        <v>703577.45000000019</v>
      </c>
      <c r="AS739" s="167">
        <f t="shared" si="585"/>
        <v>0</v>
      </c>
      <c r="AT739" s="167">
        <f t="shared" si="585"/>
        <v>703577.45000000019</v>
      </c>
      <c r="AU739" s="167">
        <f t="shared" si="585"/>
        <v>0</v>
      </c>
      <c r="AV739" s="167">
        <f t="shared" si="585"/>
        <v>703577.45000000019</v>
      </c>
      <c r="AW739" s="168"/>
    </row>
    <row r="740" spans="1:49" ht="47.25" hidden="1" outlineLevel="5" x14ac:dyDescent="0.2">
      <c r="A740" s="165" t="s">
        <v>381</v>
      </c>
      <c r="B740" s="165" t="s">
        <v>287</v>
      </c>
      <c r="C740" s="165" t="s">
        <v>401</v>
      </c>
      <c r="D740" s="165"/>
      <c r="E740" s="166" t="s">
        <v>402</v>
      </c>
      <c r="F740" s="167">
        <f t="shared" ref="F740:AV740" si="586">F741</f>
        <v>11615.1</v>
      </c>
      <c r="G740" s="167">
        <f t="shared" si="586"/>
        <v>0</v>
      </c>
      <c r="H740" s="167">
        <f t="shared" si="586"/>
        <v>11615.1</v>
      </c>
      <c r="I740" s="167">
        <f t="shared" si="586"/>
        <v>0</v>
      </c>
      <c r="J740" s="167">
        <f t="shared" si="586"/>
        <v>0</v>
      </c>
      <c r="K740" s="167">
        <f t="shared" si="586"/>
        <v>0</v>
      </c>
      <c r="L740" s="167">
        <f t="shared" si="586"/>
        <v>11615.1</v>
      </c>
      <c r="M740" s="167">
        <f t="shared" si="586"/>
        <v>0</v>
      </c>
      <c r="N740" s="167">
        <f t="shared" si="586"/>
        <v>11615.1</v>
      </c>
      <c r="O740" s="167">
        <f t="shared" si="586"/>
        <v>0</v>
      </c>
      <c r="P740" s="167">
        <f t="shared" si="586"/>
        <v>0</v>
      </c>
      <c r="Q740" s="167">
        <f t="shared" si="586"/>
        <v>11615.1</v>
      </c>
      <c r="R740" s="167">
        <f t="shared" si="586"/>
        <v>0</v>
      </c>
      <c r="S740" s="167">
        <f t="shared" si="586"/>
        <v>11615.1</v>
      </c>
      <c r="T740" s="167">
        <f t="shared" si="586"/>
        <v>0</v>
      </c>
      <c r="U740" s="167">
        <f t="shared" si="586"/>
        <v>0</v>
      </c>
      <c r="V740" s="167">
        <f t="shared" si="586"/>
        <v>0</v>
      </c>
      <c r="W740" s="167">
        <f t="shared" si="586"/>
        <v>0</v>
      </c>
      <c r="X740" s="167">
        <f t="shared" si="586"/>
        <v>11615.1</v>
      </c>
      <c r="Y740" s="167">
        <f t="shared" si="586"/>
        <v>10470</v>
      </c>
      <c r="Z740" s="167">
        <f t="shared" si="586"/>
        <v>0</v>
      </c>
      <c r="AA740" s="167">
        <f t="shared" si="586"/>
        <v>10470</v>
      </c>
      <c r="AB740" s="167">
        <f t="shared" si="586"/>
        <v>0</v>
      </c>
      <c r="AC740" s="167">
        <f t="shared" si="586"/>
        <v>10470</v>
      </c>
      <c r="AD740" s="167">
        <f t="shared" si="586"/>
        <v>0</v>
      </c>
      <c r="AE740" s="167">
        <f t="shared" si="586"/>
        <v>10470</v>
      </c>
      <c r="AF740" s="167">
        <f t="shared" si="586"/>
        <v>0</v>
      </c>
      <c r="AG740" s="167">
        <f t="shared" si="586"/>
        <v>10470</v>
      </c>
      <c r="AH740" s="167">
        <f t="shared" si="586"/>
        <v>0</v>
      </c>
      <c r="AI740" s="167">
        <f t="shared" si="586"/>
        <v>10470</v>
      </c>
      <c r="AJ740" s="167">
        <f t="shared" si="586"/>
        <v>0</v>
      </c>
      <c r="AK740" s="167">
        <f t="shared" si="586"/>
        <v>10470</v>
      </c>
      <c r="AL740" s="167">
        <f t="shared" si="586"/>
        <v>10450</v>
      </c>
      <c r="AM740" s="167">
        <f t="shared" si="586"/>
        <v>0</v>
      </c>
      <c r="AN740" s="167">
        <f t="shared" si="586"/>
        <v>10450</v>
      </c>
      <c r="AO740" s="167">
        <f t="shared" si="586"/>
        <v>0</v>
      </c>
      <c r="AP740" s="167">
        <f t="shared" si="586"/>
        <v>10450</v>
      </c>
      <c r="AQ740" s="167">
        <f t="shared" si="586"/>
        <v>0</v>
      </c>
      <c r="AR740" s="167">
        <f t="shared" si="586"/>
        <v>10450</v>
      </c>
      <c r="AS740" s="167">
        <f t="shared" si="586"/>
        <v>0</v>
      </c>
      <c r="AT740" s="167">
        <f t="shared" si="586"/>
        <v>10450</v>
      </c>
      <c r="AU740" s="167">
        <f t="shared" si="586"/>
        <v>0</v>
      </c>
      <c r="AV740" s="167">
        <f t="shared" si="586"/>
        <v>10450</v>
      </c>
      <c r="AW740" s="168"/>
    </row>
    <row r="741" spans="1:49" ht="31.5" hidden="1" outlineLevel="7" x14ac:dyDescent="0.2">
      <c r="A741" s="170" t="s">
        <v>381</v>
      </c>
      <c r="B741" s="170" t="s">
        <v>287</v>
      </c>
      <c r="C741" s="170" t="s">
        <v>401</v>
      </c>
      <c r="D741" s="170" t="s">
        <v>92</v>
      </c>
      <c r="E741" s="171" t="s">
        <v>93</v>
      </c>
      <c r="F741" s="172">
        <v>11615.1</v>
      </c>
      <c r="G741" s="172"/>
      <c r="H741" s="172">
        <f>SUM(F741:G741)</f>
        <v>11615.1</v>
      </c>
      <c r="I741" s="172"/>
      <c r="J741" s="172"/>
      <c r="K741" s="172"/>
      <c r="L741" s="172">
        <f>SUM(H741:K741)</f>
        <v>11615.1</v>
      </c>
      <c r="M741" s="172"/>
      <c r="N741" s="172">
        <f>SUM(L741:M741)</f>
        <v>11615.1</v>
      </c>
      <c r="O741" s="172"/>
      <c r="P741" s="172"/>
      <c r="Q741" s="172">
        <f>SUM(N741:P741)</f>
        <v>11615.1</v>
      </c>
      <c r="R741" s="172"/>
      <c r="S741" s="172">
        <f>SUM(Q741:R741)</f>
        <v>11615.1</v>
      </c>
      <c r="T741" s="172"/>
      <c r="U741" s="172"/>
      <c r="V741" s="172"/>
      <c r="W741" s="172"/>
      <c r="X741" s="172">
        <f>SUM(S741:W741)</f>
        <v>11615.1</v>
      </c>
      <c r="Y741" s="172">
        <v>10470</v>
      </c>
      <c r="Z741" s="172"/>
      <c r="AA741" s="172">
        <f>SUM(Y741:Z741)</f>
        <v>10470</v>
      </c>
      <c r="AB741" s="172"/>
      <c r="AC741" s="172">
        <f>SUM(AA741:AB741)</f>
        <v>10470</v>
      </c>
      <c r="AD741" s="172"/>
      <c r="AE741" s="172">
        <f>SUM(AC741:AD741)</f>
        <v>10470</v>
      </c>
      <c r="AF741" s="172"/>
      <c r="AG741" s="172">
        <f>SUM(AE741:AF741)</f>
        <v>10470</v>
      </c>
      <c r="AH741" s="172"/>
      <c r="AI741" s="172">
        <f>SUM(AG741:AH741)</f>
        <v>10470</v>
      </c>
      <c r="AJ741" s="172"/>
      <c r="AK741" s="172">
        <f>SUM(AI741:AJ741)</f>
        <v>10470</v>
      </c>
      <c r="AL741" s="172">
        <v>10450</v>
      </c>
      <c r="AM741" s="172"/>
      <c r="AN741" s="172">
        <f>SUM(AL741:AM741)</f>
        <v>10450</v>
      </c>
      <c r="AO741" s="172"/>
      <c r="AP741" s="172">
        <f>SUM(AN741:AO741)</f>
        <v>10450</v>
      </c>
      <c r="AQ741" s="172"/>
      <c r="AR741" s="172">
        <f>SUM(AP741:AQ741)</f>
        <v>10450</v>
      </c>
      <c r="AS741" s="172"/>
      <c r="AT741" s="172">
        <f>SUM(AR741:AS741)</f>
        <v>10450</v>
      </c>
      <c r="AU741" s="172"/>
      <c r="AV741" s="172">
        <f>SUM(AT741:AU741)</f>
        <v>10450</v>
      </c>
      <c r="AW741" s="168"/>
    </row>
    <row r="742" spans="1:49" ht="31.5" outlineLevel="5" x14ac:dyDescent="0.2">
      <c r="A742" s="165" t="s">
        <v>381</v>
      </c>
      <c r="B742" s="165" t="s">
        <v>287</v>
      </c>
      <c r="C742" s="165" t="s">
        <v>403</v>
      </c>
      <c r="D742" s="165"/>
      <c r="E742" s="166" t="s">
        <v>404</v>
      </c>
      <c r="F742" s="167">
        <f t="shared" ref="F742:AV742" si="587">F743</f>
        <v>537329.9</v>
      </c>
      <c r="G742" s="167">
        <f t="shared" si="587"/>
        <v>957.4</v>
      </c>
      <c r="H742" s="167">
        <f t="shared" si="587"/>
        <v>538287.30000000005</v>
      </c>
      <c r="I742" s="167">
        <f t="shared" si="587"/>
        <v>0</v>
      </c>
      <c r="J742" s="167">
        <f t="shared" si="587"/>
        <v>0</v>
      </c>
      <c r="K742" s="167">
        <f t="shared" si="587"/>
        <v>0</v>
      </c>
      <c r="L742" s="167">
        <f t="shared" si="587"/>
        <v>538287.30000000005</v>
      </c>
      <c r="M742" s="167">
        <f t="shared" si="587"/>
        <v>0</v>
      </c>
      <c r="N742" s="167">
        <f t="shared" si="587"/>
        <v>538287.30000000005</v>
      </c>
      <c r="O742" s="167">
        <f t="shared" si="587"/>
        <v>2337.6999999999998</v>
      </c>
      <c r="P742" s="167">
        <f t="shared" si="587"/>
        <v>0</v>
      </c>
      <c r="Q742" s="167">
        <f t="shared" si="587"/>
        <v>540625</v>
      </c>
      <c r="R742" s="167">
        <f t="shared" si="587"/>
        <v>0</v>
      </c>
      <c r="S742" s="167">
        <f t="shared" si="587"/>
        <v>540625</v>
      </c>
      <c r="T742" s="167">
        <f t="shared" si="587"/>
        <v>-67.78</v>
      </c>
      <c r="U742" s="167">
        <f t="shared" si="587"/>
        <v>0</v>
      </c>
      <c r="V742" s="167">
        <f t="shared" si="587"/>
        <v>0</v>
      </c>
      <c r="W742" s="167">
        <f t="shared" si="587"/>
        <v>0</v>
      </c>
      <c r="X742" s="167">
        <f t="shared" si="587"/>
        <v>540557.22</v>
      </c>
      <c r="Y742" s="167">
        <f t="shared" si="587"/>
        <v>544976.69999999995</v>
      </c>
      <c r="Z742" s="167">
        <f t="shared" si="587"/>
        <v>3963.6</v>
      </c>
      <c r="AA742" s="167">
        <f t="shared" si="587"/>
        <v>548940.29999999993</v>
      </c>
      <c r="AB742" s="167">
        <f t="shared" si="587"/>
        <v>0</v>
      </c>
      <c r="AC742" s="167">
        <f t="shared" si="587"/>
        <v>548940.29999999993</v>
      </c>
      <c r="AD742" s="167">
        <f t="shared" si="587"/>
        <v>0</v>
      </c>
      <c r="AE742" s="167">
        <f t="shared" si="587"/>
        <v>548940.29999999993</v>
      </c>
      <c r="AF742" s="167">
        <f t="shared" si="587"/>
        <v>305.60000000000002</v>
      </c>
      <c r="AG742" s="167">
        <f t="shared" si="587"/>
        <v>549245.89999999991</v>
      </c>
      <c r="AH742" s="167">
        <f t="shared" si="587"/>
        <v>0</v>
      </c>
      <c r="AI742" s="167">
        <f t="shared" si="587"/>
        <v>549245.89999999991</v>
      </c>
      <c r="AJ742" s="167">
        <f t="shared" si="587"/>
        <v>0</v>
      </c>
      <c r="AK742" s="167">
        <f t="shared" si="587"/>
        <v>549245.89999999991</v>
      </c>
      <c r="AL742" s="167">
        <f t="shared" si="587"/>
        <v>551320.80000000005</v>
      </c>
      <c r="AM742" s="167">
        <f t="shared" si="587"/>
        <v>4009.8</v>
      </c>
      <c r="AN742" s="167">
        <f t="shared" si="587"/>
        <v>555330.60000000009</v>
      </c>
      <c r="AO742" s="167">
        <f t="shared" si="587"/>
        <v>0</v>
      </c>
      <c r="AP742" s="167">
        <f t="shared" si="587"/>
        <v>555330.60000000009</v>
      </c>
      <c r="AQ742" s="167">
        <f t="shared" si="587"/>
        <v>307.8</v>
      </c>
      <c r="AR742" s="167">
        <f t="shared" si="587"/>
        <v>555638.40000000014</v>
      </c>
      <c r="AS742" s="167">
        <f t="shared" si="587"/>
        <v>0</v>
      </c>
      <c r="AT742" s="167">
        <f t="shared" si="587"/>
        <v>555638.40000000014</v>
      </c>
      <c r="AU742" s="167">
        <f t="shared" si="587"/>
        <v>0</v>
      </c>
      <c r="AV742" s="167">
        <f t="shared" si="587"/>
        <v>555638.40000000014</v>
      </c>
      <c r="AW742" s="168"/>
    </row>
    <row r="743" spans="1:49" ht="31.5" outlineLevel="7" x14ac:dyDescent="0.2">
      <c r="A743" s="170" t="s">
        <v>381</v>
      </c>
      <c r="B743" s="170" t="s">
        <v>287</v>
      </c>
      <c r="C743" s="170" t="s">
        <v>403</v>
      </c>
      <c r="D743" s="170" t="s">
        <v>92</v>
      </c>
      <c r="E743" s="171" t="s">
        <v>93</v>
      </c>
      <c r="F743" s="172">
        <v>537329.9</v>
      </c>
      <c r="G743" s="172">
        <v>957.4</v>
      </c>
      <c r="H743" s="172">
        <f>SUM(F743:G743)</f>
        <v>538287.30000000005</v>
      </c>
      <c r="I743" s="172"/>
      <c r="J743" s="172"/>
      <c r="K743" s="172"/>
      <c r="L743" s="172">
        <f>SUM(H743:K743)</f>
        <v>538287.30000000005</v>
      </c>
      <c r="M743" s="172"/>
      <c r="N743" s="172">
        <f>SUM(L743:M743)</f>
        <v>538287.30000000005</v>
      </c>
      <c r="O743" s="172">
        <v>2337.6999999999998</v>
      </c>
      <c r="P743" s="172"/>
      <c r="Q743" s="172">
        <f>SUM(N743:P743)</f>
        <v>540625</v>
      </c>
      <c r="R743" s="172"/>
      <c r="S743" s="172">
        <f>SUM(Q743:R743)</f>
        <v>540625</v>
      </c>
      <c r="T743" s="172">
        <v>-67.78</v>
      </c>
      <c r="U743" s="172"/>
      <c r="V743" s="172"/>
      <c r="W743" s="172"/>
      <c r="X743" s="172">
        <f>SUM(S743:W743)</f>
        <v>540557.22</v>
      </c>
      <c r="Y743" s="172">
        <v>544976.69999999995</v>
      </c>
      <c r="Z743" s="172">
        <v>3963.6</v>
      </c>
      <c r="AA743" s="172">
        <f>SUM(Y743:Z743)</f>
        <v>548940.29999999993</v>
      </c>
      <c r="AB743" s="172"/>
      <c r="AC743" s="172">
        <f>SUM(AA743:AB743)</f>
        <v>548940.29999999993</v>
      </c>
      <c r="AD743" s="172"/>
      <c r="AE743" s="172">
        <f>SUM(AC743:AD743)</f>
        <v>548940.29999999993</v>
      </c>
      <c r="AF743" s="172">
        <v>305.60000000000002</v>
      </c>
      <c r="AG743" s="172">
        <f>SUM(AE743:AF743)</f>
        <v>549245.89999999991</v>
      </c>
      <c r="AH743" s="172"/>
      <c r="AI743" s="172">
        <f>SUM(AG743:AH743)</f>
        <v>549245.89999999991</v>
      </c>
      <c r="AJ743" s="172"/>
      <c r="AK743" s="172">
        <f>SUM(AI743:AJ743)</f>
        <v>549245.89999999991</v>
      </c>
      <c r="AL743" s="172">
        <v>551320.80000000005</v>
      </c>
      <c r="AM743" s="172">
        <v>4009.8</v>
      </c>
      <c r="AN743" s="172">
        <f>SUM(AL743:AM743)</f>
        <v>555330.60000000009</v>
      </c>
      <c r="AO743" s="172"/>
      <c r="AP743" s="172">
        <f>SUM(AN743:AO743)</f>
        <v>555330.60000000009</v>
      </c>
      <c r="AQ743" s="172">
        <v>307.8</v>
      </c>
      <c r="AR743" s="172">
        <f>SUM(AP743:AQ743)</f>
        <v>555638.40000000014</v>
      </c>
      <c r="AS743" s="172"/>
      <c r="AT743" s="172">
        <f>SUM(AR743:AS743)</f>
        <v>555638.40000000014</v>
      </c>
      <c r="AU743" s="172"/>
      <c r="AV743" s="172">
        <f>SUM(AT743:AU743)</f>
        <v>555638.40000000014</v>
      </c>
      <c r="AW743" s="168"/>
    </row>
    <row r="744" spans="1:49" ht="47.25" hidden="1" outlineLevel="5" x14ac:dyDescent="0.2">
      <c r="A744" s="165" t="s">
        <v>381</v>
      </c>
      <c r="B744" s="165" t="s">
        <v>287</v>
      </c>
      <c r="C744" s="165" t="s">
        <v>409</v>
      </c>
      <c r="D744" s="165"/>
      <c r="E744" s="166" t="s">
        <v>410</v>
      </c>
      <c r="F744" s="167">
        <f t="shared" ref="F744:AV744" si="588">F745</f>
        <v>54531.7</v>
      </c>
      <c r="G744" s="167">
        <f t="shared" si="588"/>
        <v>0</v>
      </c>
      <c r="H744" s="167">
        <f t="shared" si="588"/>
        <v>54531.7</v>
      </c>
      <c r="I744" s="167">
        <f t="shared" si="588"/>
        <v>0</v>
      </c>
      <c r="J744" s="167">
        <f t="shared" si="588"/>
        <v>0</v>
      </c>
      <c r="K744" s="167">
        <f t="shared" si="588"/>
        <v>0</v>
      </c>
      <c r="L744" s="167">
        <f t="shared" si="588"/>
        <v>54531.7</v>
      </c>
      <c r="M744" s="167">
        <f t="shared" si="588"/>
        <v>0</v>
      </c>
      <c r="N744" s="167">
        <f t="shared" si="588"/>
        <v>54531.7</v>
      </c>
      <c r="O744" s="167">
        <f t="shared" si="588"/>
        <v>0</v>
      </c>
      <c r="P744" s="167">
        <f t="shared" si="588"/>
        <v>0</v>
      </c>
      <c r="Q744" s="167">
        <f t="shared" si="588"/>
        <v>54531.7</v>
      </c>
      <c r="R744" s="167">
        <f t="shared" si="588"/>
        <v>0</v>
      </c>
      <c r="S744" s="167">
        <f t="shared" si="588"/>
        <v>54531.7</v>
      </c>
      <c r="T744" s="167">
        <f t="shared" si="588"/>
        <v>0</v>
      </c>
      <c r="U744" s="167">
        <f t="shared" si="588"/>
        <v>0</v>
      </c>
      <c r="V744" s="167">
        <f t="shared" si="588"/>
        <v>0</v>
      </c>
      <c r="W744" s="167">
        <f t="shared" si="588"/>
        <v>0</v>
      </c>
      <c r="X744" s="167">
        <f t="shared" si="588"/>
        <v>54531.7</v>
      </c>
      <c r="Y744" s="167">
        <f t="shared" si="588"/>
        <v>54531.7</v>
      </c>
      <c r="Z744" s="167">
        <f t="shared" si="588"/>
        <v>0</v>
      </c>
      <c r="AA744" s="167">
        <f t="shared" si="588"/>
        <v>54531.7</v>
      </c>
      <c r="AB744" s="167">
        <f t="shared" si="588"/>
        <v>0</v>
      </c>
      <c r="AC744" s="167">
        <f t="shared" si="588"/>
        <v>54531.7</v>
      </c>
      <c r="AD744" s="167">
        <f t="shared" si="588"/>
        <v>0</v>
      </c>
      <c r="AE744" s="167">
        <f t="shared" si="588"/>
        <v>54531.7</v>
      </c>
      <c r="AF744" s="167">
        <f t="shared" si="588"/>
        <v>0</v>
      </c>
      <c r="AG744" s="167">
        <f t="shared" si="588"/>
        <v>54531.7</v>
      </c>
      <c r="AH744" s="167">
        <f t="shared" si="588"/>
        <v>0</v>
      </c>
      <c r="AI744" s="167">
        <f t="shared" si="588"/>
        <v>54531.7</v>
      </c>
      <c r="AJ744" s="167">
        <f t="shared" si="588"/>
        <v>0</v>
      </c>
      <c r="AK744" s="167">
        <f t="shared" si="588"/>
        <v>54531.7</v>
      </c>
      <c r="AL744" s="167">
        <f t="shared" si="588"/>
        <v>57226.8</v>
      </c>
      <c r="AM744" s="167">
        <f t="shared" si="588"/>
        <v>-5659.8</v>
      </c>
      <c r="AN744" s="167">
        <f t="shared" si="588"/>
        <v>51567</v>
      </c>
      <c r="AO744" s="167">
        <f t="shared" si="588"/>
        <v>0</v>
      </c>
      <c r="AP744" s="167">
        <f t="shared" si="588"/>
        <v>51567</v>
      </c>
      <c r="AQ744" s="167">
        <f t="shared" si="588"/>
        <v>0</v>
      </c>
      <c r="AR744" s="167">
        <f t="shared" si="588"/>
        <v>51567</v>
      </c>
      <c r="AS744" s="167">
        <f t="shared" si="588"/>
        <v>0</v>
      </c>
      <c r="AT744" s="167">
        <f t="shared" si="588"/>
        <v>51567</v>
      </c>
      <c r="AU744" s="167">
        <f t="shared" si="588"/>
        <v>0</v>
      </c>
      <c r="AV744" s="167">
        <f t="shared" si="588"/>
        <v>51567</v>
      </c>
      <c r="AW744" s="168"/>
    </row>
    <row r="745" spans="1:49" ht="31.5" hidden="1" outlineLevel="7" x14ac:dyDescent="0.2">
      <c r="A745" s="170" t="s">
        <v>381</v>
      </c>
      <c r="B745" s="170" t="s">
        <v>287</v>
      </c>
      <c r="C745" s="170" t="s">
        <v>409</v>
      </c>
      <c r="D745" s="170" t="s">
        <v>92</v>
      </c>
      <c r="E745" s="171" t="s">
        <v>93</v>
      </c>
      <c r="F745" s="172">
        <v>54531.7</v>
      </c>
      <c r="G745" s="172"/>
      <c r="H745" s="172">
        <f>SUM(F745:G745)</f>
        <v>54531.7</v>
      </c>
      <c r="I745" s="172"/>
      <c r="J745" s="172"/>
      <c r="K745" s="172"/>
      <c r="L745" s="172">
        <f>SUM(H745:K745)</f>
        <v>54531.7</v>
      </c>
      <c r="M745" s="172"/>
      <c r="N745" s="172">
        <f>SUM(L745:M745)</f>
        <v>54531.7</v>
      </c>
      <c r="O745" s="172"/>
      <c r="P745" s="172"/>
      <c r="Q745" s="172">
        <f>SUM(N745:P745)</f>
        <v>54531.7</v>
      </c>
      <c r="R745" s="172"/>
      <c r="S745" s="172">
        <f>SUM(Q745:R745)</f>
        <v>54531.7</v>
      </c>
      <c r="T745" s="172"/>
      <c r="U745" s="172"/>
      <c r="V745" s="172"/>
      <c r="W745" s="172"/>
      <c r="X745" s="172">
        <f>SUM(S745:W745)</f>
        <v>54531.7</v>
      </c>
      <c r="Y745" s="172">
        <v>54531.7</v>
      </c>
      <c r="Z745" s="172"/>
      <c r="AA745" s="172">
        <f>SUM(Y745:Z745)</f>
        <v>54531.7</v>
      </c>
      <c r="AB745" s="172"/>
      <c r="AC745" s="172">
        <f>SUM(AA745:AB745)</f>
        <v>54531.7</v>
      </c>
      <c r="AD745" s="172"/>
      <c r="AE745" s="172">
        <f>SUM(AC745:AD745)</f>
        <v>54531.7</v>
      </c>
      <c r="AF745" s="172"/>
      <c r="AG745" s="172">
        <f>SUM(AE745:AF745)</f>
        <v>54531.7</v>
      </c>
      <c r="AH745" s="172"/>
      <c r="AI745" s="172">
        <f>SUM(AG745:AH745)</f>
        <v>54531.7</v>
      </c>
      <c r="AJ745" s="172"/>
      <c r="AK745" s="172">
        <f>SUM(AI745:AJ745)</f>
        <v>54531.7</v>
      </c>
      <c r="AL745" s="172">
        <v>57226.8</v>
      </c>
      <c r="AM745" s="172">
        <v>-5659.8</v>
      </c>
      <c r="AN745" s="172">
        <f>SUM(AL745:AM745)</f>
        <v>51567</v>
      </c>
      <c r="AO745" s="172"/>
      <c r="AP745" s="172">
        <f>SUM(AN745:AO745)</f>
        <v>51567</v>
      </c>
      <c r="AQ745" s="172"/>
      <c r="AR745" s="172">
        <f>SUM(AP745:AQ745)</f>
        <v>51567</v>
      </c>
      <c r="AS745" s="172"/>
      <c r="AT745" s="172">
        <f>SUM(AR745:AS745)</f>
        <v>51567</v>
      </c>
      <c r="AU745" s="172"/>
      <c r="AV745" s="172">
        <f>SUM(AT745:AU745)</f>
        <v>51567</v>
      </c>
      <c r="AW745" s="168"/>
    </row>
    <row r="746" spans="1:49" ht="47.25" hidden="1" outlineLevel="5" x14ac:dyDescent="0.2">
      <c r="A746" s="165" t="s">
        <v>381</v>
      </c>
      <c r="B746" s="165" t="s">
        <v>287</v>
      </c>
      <c r="C746" s="165" t="s">
        <v>411</v>
      </c>
      <c r="D746" s="165"/>
      <c r="E746" s="166" t="s">
        <v>412</v>
      </c>
      <c r="F746" s="167">
        <f t="shared" ref="F746:AV746" si="589">F747</f>
        <v>84697.9</v>
      </c>
      <c r="G746" s="167">
        <f t="shared" si="589"/>
        <v>0</v>
      </c>
      <c r="H746" s="167">
        <f t="shared" si="589"/>
        <v>84697.9</v>
      </c>
      <c r="I746" s="167">
        <f t="shared" si="589"/>
        <v>0</v>
      </c>
      <c r="J746" s="167">
        <f t="shared" si="589"/>
        <v>0</v>
      </c>
      <c r="K746" s="167">
        <f t="shared" si="589"/>
        <v>0</v>
      </c>
      <c r="L746" s="167">
        <f t="shared" si="589"/>
        <v>84697.9</v>
      </c>
      <c r="M746" s="167">
        <f t="shared" si="589"/>
        <v>0</v>
      </c>
      <c r="N746" s="167">
        <f t="shared" si="589"/>
        <v>84697.9</v>
      </c>
      <c r="O746" s="167">
        <f t="shared" si="589"/>
        <v>2112</v>
      </c>
      <c r="P746" s="167">
        <f t="shared" si="589"/>
        <v>0</v>
      </c>
      <c r="Q746" s="167">
        <f t="shared" si="589"/>
        <v>86809.9</v>
      </c>
      <c r="R746" s="167">
        <f t="shared" si="589"/>
        <v>0</v>
      </c>
      <c r="S746" s="167">
        <f t="shared" si="589"/>
        <v>86809.9</v>
      </c>
      <c r="T746" s="167">
        <f t="shared" si="589"/>
        <v>0</v>
      </c>
      <c r="U746" s="167">
        <f t="shared" si="589"/>
        <v>0</v>
      </c>
      <c r="V746" s="167">
        <f t="shared" si="589"/>
        <v>0</v>
      </c>
      <c r="W746" s="167">
        <f t="shared" si="589"/>
        <v>0</v>
      </c>
      <c r="X746" s="167">
        <f t="shared" si="589"/>
        <v>86809.9</v>
      </c>
      <c r="Y746" s="167">
        <f t="shared" si="589"/>
        <v>80408.5</v>
      </c>
      <c r="Z746" s="167">
        <f t="shared" si="589"/>
        <v>0</v>
      </c>
      <c r="AA746" s="167">
        <f t="shared" si="589"/>
        <v>80408.5</v>
      </c>
      <c r="AB746" s="167">
        <f t="shared" si="589"/>
        <v>0</v>
      </c>
      <c r="AC746" s="167">
        <f t="shared" si="589"/>
        <v>80408.5</v>
      </c>
      <c r="AD746" s="167">
        <f t="shared" si="589"/>
        <v>0</v>
      </c>
      <c r="AE746" s="167">
        <f t="shared" si="589"/>
        <v>80408.5</v>
      </c>
      <c r="AF746" s="167">
        <f t="shared" si="589"/>
        <v>1365.1</v>
      </c>
      <c r="AG746" s="167">
        <f t="shared" si="589"/>
        <v>81773.600000000006</v>
      </c>
      <c r="AH746" s="167">
        <f t="shared" si="589"/>
        <v>0</v>
      </c>
      <c r="AI746" s="167">
        <f t="shared" si="589"/>
        <v>81773.600000000006</v>
      </c>
      <c r="AJ746" s="167">
        <f t="shared" si="589"/>
        <v>0</v>
      </c>
      <c r="AK746" s="167">
        <f t="shared" si="589"/>
        <v>81773.600000000006</v>
      </c>
      <c r="AL746" s="167">
        <f t="shared" si="589"/>
        <v>79633.899999999994</v>
      </c>
      <c r="AM746" s="167">
        <f t="shared" si="589"/>
        <v>0</v>
      </c>
      <c r="AN746" s="167">
        <f t="shared" si="589"/>
        <v>79633.899999999994</v>
      </c>
      <c r="AO746" s="167">
        <f t="shared" si="589"/>
        <v>0</v>
      </c>
      <c r="AP746" s="167">
        <f t="shared" si="589"/>
        <v>79633.899999999994</v>
      </c>
      <c r="AQ746" s="167">
        <f t="shared" si="589"/>
        <v>600.9</v>
      </c>
      <c r="AR746" s="167">
        <f t="shared" si="589"/>
        <v>80234.799999999988</v>
      </c>
      <c r="AS746" s="167">
        <f t="shared" si="589"/>
        <v>0</v>
      </c>
      <c r="AT746" s="167">
        <f t="shared" si="589"/>
        <v>80234.799999999988</v>
      </c>
      <c r="AU746" s="167">
        <f t="shared" si="589"/>
        <v>0</v>
      </c>
      <c r="AV746" s="167">
        <f t="shared" si="589"/>
        <v>80234.799999999988</v>
      </c>
      <c r="AW746" s="168"/>
    </row>
    <row r="747" spans="1:49" ht="31.5" hidden="1" outlineLevel="7" x14ac:dyDescent="0.2">
      <c r="A747" s="170" t="s">
        <v>381</v>
      </c>
      <c r="B747" s="170" t="s">
        <v>287</v>
      </c>
      <c r="C747" s="170" t="s">
        <v>411</v>
      </c>
      <c r="D747" s="170" t="s">
        <v>92</v>
      </c>
      <c r="E747" s="171" t="s">
        <v>93</v>
      </c>
      <c r="F747" s="172">
        <v>84697.9</v>
      </c>
      <c r="G747" s="172"/>
      <c r="H747" s="172">
        <f>SUM(F747:G747)</f>
        <v>84697.9</v>
      </c>
      <c r="I747" s="172"/>
      <c r="J747" s="172"/>
      <c r="K747" s="172"/>
      <c r="L747" s="172">
        <f>SUM(H747:K747)</f>
        <v>84697.9</v>
      </c>
      <c r="M747" s="172"/>
      <c r="N747" s="172">
        <f>SUM(L747:M747)</f>
        <v>84697.9</v>
      </c>
      <c r="O747" s="172">
        <v>2112</v>
      </c>
      <c r="P747" s="172"/>
      <c r="Q747" s="172">
        <f>SUM(N747:P747)</f>
        <v>86809.9</v>
      </c>
      <c r="R747" s="172"/>
      <c r="S747" s="172">
        <f>SUM(Q747:R747)</f>
        <v>86809.9</v>
      </c>
      <c r="T747" s="172"/>
      <c r="U747" s="172"/>
      <c r="V747" s="172"/>
      <c r="W747" s="172"/>
      <c r="X747" s="172">
        <f>SUM(S747:W747)</f>
        <v>86809.9</v>
      </c>
      <c r="Y747" s="172">
        <v>80408.5</v>
      </c>
      <c r="Z747" s="172"/>
      <c r="AA747" s="172">
        <f>SUM(Y747:Z747)</f>
        <v>80408.5</v>
      </c>
      <c r="AB747" s="172"/>
      <c r="AC747" s="172">
        <f>SUM(AA747:AB747)</f>
        <v>80408.5</v>
      </c>
      <c r="AD747" s="172"/>
      <c r="AE747" s="172">
        <f>SUM(AC747:AD747)</f>
        <v>80408.5</v>
      </c>
      <c r="AF747" s="172">
        <v>1365.1</v>
      </c>
      <c r="AG747" s="172">
        <f>SUM(AE747:AF747)</f>
        <v>81773.600000000006</v>
      </c>
      <c r="AH747" s="172"/>
      <c r="AI747" s="172">
        <f>SUM(AG747:AH747)</f>
        <v>81773.600000000006</v>
      </c>
      <c r="AJ747" s="172"/>
      <c r="AK747" s="172">
        <f>SUM(AI747:AJ747)</f>
        <v>81773.600000000006</v>
      </c>
      <c r="AL747" s="172">
        <v>79633.899999999994</v>
      </c>
      <c r="AM747" s="172"/>
      <c r="AN747" s="172">
        <f>SUM(AL747:AM747)</f>
        <v>79633.899999999994</v>
      </c>
      <c r="AO747" s="172"/>
      <c r="AP747" s="172">
        <f>SUM(AN747:AO747)</f>
        <v>79633.899999999994</v>
      </c>
      <c r="AQ747" s="172">
        <v>600.9</v>
      </c>
      <c r="AR747" s="172">
        <f>SUM(AP747:AQ747)</f>
        <v>80234.799999999988</v>
      </c>
      <c r="AS747" s="172"/>
      <c r="AT747" s="172">
        <f>SUM(AR747:AS747)</f>
        <v>80234.799999999988</v>
      </c>
      <c r="AU747" s="172"/>
      <c r="AV747" s="172">
        <f>SUM(AT747:AU747)</f>
        <v>80234.799999999988</v>
      </c>
      <c r="AW747" s="168"/>
    </row>
    <row r="748" spans="1:49" ht="173.25" hidden="1" outlineLevel="5" x14ac:dyDescent="0.2">
      <c r="A748" s="165" t="s">
        <v>381</v>
      </c>
      <c r="B748" s="165" t="s">
        <v>287</v>
      </c>
      <c r="C748" s="165" t="s">
        <v>413</v>
      </c>
      <c r="D748" s="165"/>
      <c r="E748" s="200" t="s">
        <v>586</v>
      </c>
      <c r="F748" s="167">
        <f t="shared" ref="F748:AV748" si="590">F749</f>
        <v>417.56</v>
      </c>
      <c r="G748" s="167">
        <f t="shared" si="590"/>
        <v>0</v>
      </c>
      <c r="H748" s="167">
        <f t="shared" si="590"/>
        <v>417.56</v>
      </c>
      <c r="I748" s="167">
        <f t="shared" si="590"/>
        <v>0</v>
      </c>
      <c r="J748" s="167">
        <f t="shared" si="590"/>
        <v>0</v>
      </c>
      <c r="K748" s="167">
        <f t="shared" si="590"/>
        <v>0</v>
      </c>
      <c r="L748" s="167">
        <f t="shared" si="590"/>
        <v>417.56</v>
      </c>
      <c r="M748" s="167">
        <f t="shared" si="590"/>
        <v>0</v>
      </c>
      <c r="N748" s="167">
        <f t="shared" si="590"/>
        <v>417.56</v>
      </c>
      <c r="O748" s="167">
        <f t="shared" si="590"/>
        <v>0</v>
      </c>
      <c r="P748" s="167">
        <f t="shared" si="590"/>
        <v>0</v>
      </c>
      <c r="Q748" s="167">
        <f t="shared" si="590"/>
        <v>417.56</v>
      </c>
      <c r="R748" s="167">
        <f t="shared" si="590"/>
        <v>0</v>
      </c>
      <c r="S748" s="167">
        <f t="shared" si="590"/>
        <v>417.56</v>
      </c>
      <c r="T748" s="167">
        <f t="shared" si="590"/>
        <v>0</v>
      </c>
      <c r="U748" s="167">
        <f t="shared" si="590"/>
        <v>0</v>
      </c>
      <c r="V748" s="167">
        <f t="shared" si="590"/>
        <v>0</v>
      </c>
      <c r="W748" s="167">
        <f t="shared" si="590"/>
        <v>0</v>
      </c>
      <c r="X748" s="167">
        <f t="shared" si="590"/>
        <v>417.56</v>
      </c>
      <c r="Y748" s="167">
        <f t="shared" si="590"/>
        <v>419.81</v>
      </c>
      <c r="Z748" s="167">
        <f t="shared" si="590"/>
        <v>0</v>
      </c>
      <c r="AA748" s="167">
        <f t="shared" si="590"/>
        <v>419.81</v>
      </c>
      <c r="AB748" s="167">
        <f t="shared" si="590"/>
        <v>0</v>
      </c>
      <c r="AC748" s="167">
        <f t="shared" si="590"/>
        <v>419.81</v>
      </c>
      <c r="AD748" s="167">
        <f t="shared" si="590"/>
        <v>0</v>
      </c>
      <c r="AE748" s="167">
        <f t="shared" si="590"/>
        <v>419.81</v>
      </c>
      <c r="AF748" s="167">
        <f t="shared" si="590"/>
        <v>0</v>
      </c>
      <c r="AG748" s="167">
        <f t="shared" si="590"/>
        <v>419.81</v>
      </c>
      <c r="AH748" s="167">
        <f t="shared" si="590"/>
        <v>0</v>
      </c>
      <c r="AI748" s="167">
        <f t="shared" si="590"/>
        <v>419.81</v>
      </c>
      <c r="AJ748" s="167">
        <f t="shared" si="590"/>
        <v>0</v>
      </c>
      <c r="AK748" s="167">
        <f t="shared" si="590"/>
        <v>419.81</v>
      </c>
      <c r="AL748" s="167">
        <f t="shared" si="590"/>
        <v>426.55</v>
      </c>
      <c r="AM748" s="167">
        <f t="shared" si="590"/>
        <v>0</v>
      </c>
      <c r="AN748" s="167">
        <f t="shared" si="590"/>
        <v>426.55</v>
      </c>
      <c r="AO748" s="167">
        <f t="shared" si="590"/>
        <v>0</v>
      </c>
      <c r="AP748" s="167">
        <f t="shared" si="590"/>
        <v>426.55</v>
      </c>
      <c r="AQ748" s="167">
        <f t="shared" si="590"/>
        <v>0</v>
      </c>
      <c r="AR748" s="167">
        <f t="shared" si="590"/>
        <v>426.55</v>
      </c>
      <c r="AS748" s="167">
        <f t="shared" si="590"/>
        <v>0</v>
      </c>
      <c r="AT748" s="167">
        <f t="shared" si="590"/>
        <v>426.55</v>
      </c>
      <c r="AU748" s="167">
        <f t="shared" si="590"/>
        <v>0</v>
      </c>
      <c r="AV748" s="167">
        <f t="shared" si="590"/>
        <v>426.55</v>
      </c>
      <c r="AW748" s="168"/>
    </row>
    <row r="749" spans="1:49" ht="31.5" hidden="1" outlineLevel="7" x14ac:dyDescent="0.2">
      <c r="A749" s="170" t="s">
        <v>381</v>
      </c>
      <c r="B749" s="170" t="s">
        <v>287</v>
      </c>
      <c r="C749" s="170" t="s">
        <v>413</v>
      </c>
      <c r="D749" s="170" t="s">
        <v>92</v>
      </c>
      <c r="E749" s="171" t="s">
        <v>93</v>
      </c>
      <c r="F749" s="184">
        <v>417.56</v>
      </c>
      <c r="G749" s="172"/>
      <c r="H749" s="172">
        <f>SUM(F749:G749)</f>
        <v>417.56</v>
      </c>
      <c r="I749" s="172"/>
      <c r="J749" s="172"/>
      <c r="K749" s="172"/>
      <c r="L749" s="172">
        <f>SUM(H749:K749)</f>
        <v>417.56</v>
      </c>
      <c r="M749" s="172"/>
      <c r="N749" s="172">
        <f>SUM(L749:M749)</f>
        <v>417.56</v>
      </c>
      <c r="O749" s="172"/>
      <c r="P749" s="172"/>
      <c r="Q749" s="172">
        <f>SUM(N749:P749)</f>
        <v>417.56</v>
      </c>
      <c r="R749" s="172"/>
      <c r="S749" s="172">
        <f>SUM(Q749:R749)</f>
        <v>417.56</v>
      </c>
      <c r="T749" s="172"/>
      <c r="U749" s="172"/>
      <c r="V749" s="172"/>
      <c r="W749" s="172"/>
      <c r="X749" s="172">
        <f>SUM(S749:W749)</f>
        <v>417.56</v>
      </c>
      <c r="Y749" s="184">
        <v>419.81</v>
      </c>
      <c r="Z749" s="172"/>
      <c r="AA749" s="172">
        <f>SUM(Y749:Z749)</f>
        <v>419.81</v>
      </c>
      <c r="AB749" s="172"/>
      <c r="AC749" s="172">
        <f>SUM(AA749:AB749)</f>
        <v>419.81</v>
      </c>
      <c r="AD749" s="172"/>
      <c r="AE749" s="172">
        <f>SUM(AC749:AD749)</f>
        <v>419.81</v>
      </c>
      <c r="AF749" s="172"/>
      <c r="AG749" s="172">
        <f>SUM(AE749:AF749)</f>
        <v>419.81</v>
      </c>
      <c r="AH749" s="172"/>
      <c r="AI749" s="172">
        <f>SUM(AG749:AH749)</f>
        <v>419.81</v>
      </c>
      <c r="AJ749" s="172"/>
      <c r="AK749" s="172">
        <f>SUM(AI749:AJ749)</f>
        <v>419.81</v>
      </c>
      <c r="AL749" s="184">
        <v>426.55</v>
      </c>
      <c r="AM749" s="172"/>
      <c r="AN749" s="172">
        <f>SUM(AL749:AM749)</f>
        <v>426.55</v>
      </c>
      <c r="AO749" s="172"/>
      <c r="AP749" s="172">
        <f>SUM(AN749:AO749)</f>
        <v>426.55</v>
      </c>
      <c r="AQ749" s="172"/>
      <c r="AR749" s="172">
        <f>SUM(AP749:AQ749)</f>
        <v>426.55</v>
      </c>
      <c r="AS749" s="172"/>
      <c r="AT749" s="172">
        <f>SUM(AR749:AS749)</f>
        <v>426.55</v>
      </c>
      <c r="AU749" s="172"/>
      <c r="AV749" s="172">
        <f>SUM(AT749:AU749)</f>
        <v>426.55</v>
      </c>
      <c r="AW749" s="168"/>
    </row>
    <row r="750" spans="1:49" ht="173.25" hidden="1" outlineLevel="5" x14ac:dyDescent="0.2">
      <c r="A750" s="165" t="s">
        <v>381</v>
      </c>
      <c r="B750" s="165" t="s">
        <v>287</v>
      </c>
      <c r="C750" s="165" t="s">
        <v>413</v>
      </c>
      <c r="D750" s="165"/>
      <c r="E750" s="200" t="s">
        <v>587</v>
      </c>
      <c r="F750" s="167">
        <f t="shared" ref="F750:AV750" si="591">F751</f>
        <v>5149.8999999999996</v>
      </c>
      <c r="G750" s="167">
        <f t="shared" si="591"/>
        <v>0</v>
      </c>
      <c r="H750" s="167">
        <f t="shared" si="591"/>
        <v>5149.8999999999996</v>
      </c>
      <c r="I750" s="167">
        <f t="shared" si="591"/>
        <v>0</v>
      </c>
      <c r="J750" s="167">
        <f t="shared" si="591"/>
        <v>0</v>
      </c>
      <c r="K750" s="167">
        <f t="shared" si="591"/>
        <v>0</v>
      </c>
      <c r="L750" s="167">
        <f t="shared" si="591"/>
        <v>5149.8999999999996</v>
      </c>
      <c r="M750" s="167">
        <f t="shared" si="591"/>
        <v>0</v>
      </c>
      <c r="N750" s="167">
        <f t="shared" si="591"/>
        <v>5149.8999999999996</v>
      </c>
      <c r="O750" s="167">
        <f t="shared" si="591"/>
        <v>0</v>
      </c>
      <c r="P750" s="167">
        <f t="shared" si="591"/>
        <v>0</v>
      </c>
      <c r="Q750" s="167">
        <f t="shared" si="591"/>
        <v>5149.8999999999996</v>
      </c>
      <c r="R750" s="167">
        <f t="shared" si="591"/>
        <v>0</v>
      </c>
      <c r="S750" s="167">
        <f t="shared" si="591"/>
        <v>5149.8999999999996</v>
      </c>
      <c r="T750" s="167">
        <f t="shared" si="591"/>
        <v>0</v>
      </c>
      <c r="U750" s="167">
        <f t="shared" si="591"/>
        <v>0</v>
      </c>
      <c r="V750" s="167">
        <f t="shared" si="591"/>
        <v>0</v>
      </c>
      <c r="W750" s="167">
        <f t="shared" si="591"/>
        <v>0</v>
      </c>
      <c r="X750" s="167">
        <f t="shared" si="591"/>
        <v>5149.8999999999996</v>
      </c>
      <c r="Y750" s="167">
        <f t="shared" si="591"/>
        <v>5177.6000000000004</v>
      </c>
      <c r="Z750" s="167">
        <f t="shared" si="591"/>
        <v>0</v>
      </c>
      <c r="AA750" s="167">
        <f t="shared" si="591"/>
        <v>5177.6000000000004</v>
      </c>
      <c r="AB750" s="167">
        <f t="shared" si="591"/>
        <v>0</v>
      </c>
      <c r="AC750" s="167">
        <f t="shared" si="591"/>
        <v>5177.6000000000004</v>
      </c>
      <c r="AD750" s="167">
        <f t="shared" si="591"/>
        <v>0</v>
      </c>
      <c r="AE750" s="167">
        <f t="shared" si="591"/>
        <v>5177.6000000000004</v>
      </c>
      <c r="AF750" s="167">
        <f t="shared" si="591"/>
        <v>0</v>
      </c>
      <c r="AG750" s="167">
        <f t="shared" si="591"/>
        <v>5177.6000000000004</v>
      </c>
      <c r="AH750" s="167">
        <f t="shared" si="591"/>
        <v>0</v>
      </c>
      <c r="AI750" s="167">
        <f t="shared" si="591"/>
        <v>5177.6000000000004</v>
      </c>
      <c r="AJ750" s="167">
        <f t="shared" si="591"/>
        <v>0</v>
      </c>
      <c r="AK750" s="167">
        <f t="shared" si="591"/>
        <v>5177.6000000000004</v>
      </c>
      <c r="AL750" s="167">
        <f t="shared" si="591"/>
        <v>5260.7</v>
      </c>
      <c r="AM750" s="167">
        <f t="shared" si="591"/>
        <v>0</v>
      </c>
      <c r="AN750" s="167">
        <f t="shared" si="591"/>
        <v>5260.7</v>
      </c>
      <c r="AO750" s="167">
        <f t="shared" si="591"/>
        <v>0</v>
      </c>
      <c r="AP750" s="167">
        <f t="shared" si="591"/>
        <v>5260.7</v>
      </c>
      <c r="AQ750" s="167">
        <f t="shared" si="591"/>
        <v>0</v>
      </c>
      <c r="AR750" s="167">
        <f t="shared" si="591"/>
        <v>5260.7</v>
      </c>
      <c r="AS750" s="167">
        <f t="shared" si="591"/>
        <v>0</v>
      </c>
      <c r="AT750" s="167">
        <f t="shared" si="591"/>
        <v>5260.7</v>
      </c>
      <c r="AU750" s="167">
        <f t="shared" si="591"/>
        <v>0</v>
      </c>
      <c r="AV750" s="167">
        <f t="shared" si="591"/>
        <v>5260.7</v>
      </c>
      <c r="AW750" s="168"/>
    </row>
    <row r="751" spans="1:49" ht="31.5" hidden="1" outlineLevel="7" x14ac:dyDescent="0.2">
      <c r="A751" s="170" t="s">
        <v>381</v>
      </c>
      <c r="B751" s="170" t="s">
        <v>287</v>
      </c>
      <c r="C751" s="170" t="s">
        <v>413</v>
      </c>
      <c r="D751" s="170" t="s">
        <v>92</v>
      </c>
      <c r="E751" s="171" t="s">
        <v>93</v>
      </c>
      <c r="F751" s="172">
        <v>5149.8999999999996</v>
      </c>
      <c r="G751" s="172"/>
      <c r="H751" s="172">
        <f>SUM(F751:G751)</f>
        <v>5149.8999999999996</v>
      </c>
      <c r="I751" s="172"/>
      <c r="J751" s="172"/>
      <c r="K751" s="172"/>
      <c r="L751" s="172">
        <f>SUM(H751:K751)</f>
        <v>5149.8999999999996</v>
      </c>
      <c r="M751" s="172"/>
      <c r="N751" s="172">
        <f>SUM(L751:M751)</f>
        <v>5149.8999999999996</v>
      </c>
      <c r="O751" s="172"/>
      <c r="P751" s="172"/>
      <c r="Q751" s="172">
        <f>SUM(N751:P751)</f>
        <v>5149.8999999999996</v>
      </c>
      <c r="R751" s="172"/>
      <c r="S751" s="172">
        <f>SUM(Q751:R751)</f>
        <v>5149.8999999999996</v>
      </c>
      <c r="T751" s="172"/>
      <c r="U751" s="172"/>
      <c r="V751" s="172"/>
      <c r="W751" s="172"/>
      <c r="X751" s="172">
        <f>SUM(S751:W751)</f>
        <v>5149.8999999999996</v>
      </c>
      <c r="Y751" s="172">
        <v>5177.6000000000004</v>
      </c>
      <c r="Z751" s="172"/>
      <c r="AA751" s="172">
        <f>SUM(Y751:Z751)</f>
        <v>5177.6000000000004</v>
      </c>
      <c r="AB751" s="172"/>
      <c r="AC751" s="172">
        <f>SUM(AA751:AB751)</f>
        <v>5177.6000000000004</v>
      </c>
      <c r="AD751" s="172"/>
      <c r="AE751" s="172">
        <f>SUM(AC751:AD751)</f>
        <v>5177.6000000000004</v>
      </c>
      <c r="AF751" s="172"/>
      <c r="AG751" s="172">
        <f>SUM(AE751:AF751)</f>
        <v>5177.6000000000004</v>
      </c>
      <c r="AH751" s="172"/>
      <c r="AI751" s="172">
        <f>SUM(AG751:AH751)</f>
        <v>5177.6000000000004</v>
      </c>
      <c r="AJ751" s="172"/>
      <c r="AK751" s="172">
        <f>SUM(AI751:AJ751)</f>
        <v>5177.6000000000004</v>
      </c>
      <c r="AL751" s="172">
        <v>5260.7</v>
      </c>
      <c r="AM751" s="172"/>
      <c r="AN751" s="172">
        <f>SUM(AL751:AM751)</f>
        <v>5260.7</v>
      </c>
      <c r="AO751" s="172"/>
      <c r="AP751" s="172">
        <f>SUM(AN751:AO751)</f>
        <v>5260.7</v>
      </c>
      <c r="AQ751" s="172"/>
      <c r="AR751" s="172">
        <f>SUM(AP751:AQ751)</f>
        <v>5260.7</v>
      </c>
      <c r="AS751" s="172"/>
      <c r="AT751" s="172">
        <f>SUM(AR751:AS751)</f>
        <v>5260.7</v>
      </c>
      <c r="AU751" s="172"/>
      <c r="AV751" s="172">
        <f>SUM(AT751:AU751)</f>
        <v>5260.7</v>
      </c>
      <c r="AW751" s="168"/>
    </row>
    <row r="752" spans="1:49" ht="21" customHeight="1" outlineLevel="1" x14ac:dyDescent="0.2">
      <c r="A752" s="165" t="s">
        <v>381</v>
      </c>
      <c r="B752" s="165" t="s">
        <v>414</v>
      </c>
      <c r="C752" s="165"/>
      <c r="D752" s="165"/>
      <c r="E752" s="166" t="s">
        <v>415</v>
      </c>
      <c r="F752" s="167">
        <f t="shared" ref="F752:AV752" si="592">F753</f>
        <v>71424.800000000003</v>
      </c>
      <c r="G752" s="167">
        <f t="shared" si="592"/>
        <v>6184.1750000000002</v>
      </c>
      <c r="H752" s="167">
        <f t="shared" si="592"/>
        <v>77608.975000000006</v>
      </c>
      <c r="I752" s="167">
        <f t="shared" si="592"/>
        <v>27402.525000000001</v>
      </c>
      <c r="J752" s="167">
        <f t="shared" si="592"/>
        <v>269.995</v>
      </c>
      <c r="K752" s="167">
        <f t="shared" si="592"/>
        <v>0</v>
      </c>
      <c r="L752" s="167">
        <f t="shared" si="592"/>
        <v>105281.49500000001</v>
      </c>
      <c r="M752" s="167">
        <f t="shared" si="592"/>
        <v>0</v>
      </c>
      <c r="N752" s="167">
        <f t="shared" si="592"/>
        <v>105281.49500000001</v>
      </c>
      <c r="O752" s="167">
        <f t="shared" si="592"/>
        <v>0</v>
      </c>
      <c r="P752" s="167">
        <f t="shared" si="592"/>
        <v>0</v>
      </c>
      <c r="Q752" s="167">
        <f t="shared" si="592"/>
        <v>105281.49500000001</v>
      </c>
      <c r="R752" s="167">
        <f t="shared" si="592"/>
        <v>12418.10363</v>
      </c>
      <c r="S752" s="167">
        <f t="shared" si="592"/>
        <v>117699.59863000001</v>
      </c>
      <c r="T752" s="167">
        <f t="shared" si="592"/>
        <v>0</v>
      </c>
      <c r="U752" s="167">
        <f t="shared" si="592"/>
        <v>0</v>
      </c>
      <c r="V752" s="167">
        <f t="shared" si="592"/>
        <v>-51.1</v>
      </c>
      <c r="W752" s="167">
        <f t="shared" si="592"/>
        <v>0</v>
      </c>
      <c r="X752" s="167">
        <f t="shared" si="592"/>
        <v>117648.49863</v>
      </c>
      <c r="Y752" s="167">
        <f t="shared" si="592"/>
        <v>68000</v>
      </c>
      <c r="Z752" s="167">
        <f t="shared" si="592"/>
        <v>0</v>
      </c>
      <c r="AA752" s="167">
        <f t="shared" si="592"/>
        <v>68000</v>
      </c>
      <c r="AB752" s="167">
        <f t="shared" si="592"/>
        <v>0</v>
      </c>
      <c r="AC752" s="167">
        <f t="shared" si="592"/>
        <v>68000</v>
      </c>
      <c r="AD752" s="167">
        <f t="shared" si="592"/>
        <v>0</v>
      </c>
      <c r="AE752" s="167">
        <f t="shared" si="592"/>
        <v>68000</v>
      </c>
      <c r="AF752" s="167">
        <f t="shared" si="592"/>
        <v>0</v>
      </c>
      <c r="AG752" s="167">
        <f t="shared" si="592"/>
        <v>68000</v>
      </c>
      <c r="AH752" s="167">
        <f t="shared" si="592"/>
        <v>0</v>
      </c>
      <c r="AI752" s="167">
        <f t="shared" si="592"/>
        <v>68000</v>
      </c>
      <c r="AJ752" s="167">
        <f t="shared" si="592"/>
        <v>0</v>
      </c>
      <c r="AK752" s="167">
        <f t="shared" si="592"/>
        <v>68000</v>
      </c>
      <c r="AL752" s="167">
        <f t="shared" si="592"/>
        <v>68000</v>
      </c>
      <c r="AM752" s="167">
        <f t="shared" si="592"/>
        <v>0</v>
      </c>
      <c r="AN752" s="167">
        <f t="shared" si="592"/>
        <v>68000</v>
      </c>
      <c r="AO752" s="167">
        <f t="shared" si="592"/>
        <v>0</v>
      </c>
      <c r="AP752" s="167">
        <f t="shared" si="592"/>
        <v>68000</v>
      </c>
      <c r="AQ752" s="167">
        <f t="shared" si="592"/>
        <v>0</v>
      </c>
      <c r="AR752" s="167">
        <f t="shared" si="592"/>
        <v>68000</v>
      </c>
      <c r="AS752" s="167">
        <f t="shared" si="592"/>
        <v>0</v>
      </c>
      <c r="AT752" s="167">
        <f t="shared" si="592"/>
        <v>68000</v>
      </c>
      <c r="AU752" s="167">
        <f t="shared" si="592"/>
        <v>0</v>
      </c>
      <c r="AV752" s="167">
        <f t="shared" si="592"/>
        <v>68000</v>
      </c>
      <c r="AW752" s="168"/>
    </row>
    <row r="753" spans="1:49" ht="31.5" outlineLevel="2" x14ac:dyDescent="0.2">
      <c r="A753" s="165" t="s">
        <v>381</v>
      </c>
      <c r="B753" s="165" t="s">
        <v>414</v>
      </c>
      <c r="C753" s="165" t="s">
        <v>289</v>
      </c>
      <c r="D753" s="165"/>
      <c r="E753" s="166" t="s">
        <v>290</v>
      </c>
      <c r="F753" s="167">
        <f>F762</f>
        <v>71424.800000000003</v>
      </c>
      <c r="G753" s="167">
        <f t="shared" ref="G753:AV753" si="593">G762+G754</f>
        <v>6184.1750000000002</v>
      </c>
      <c r="H753" s="167">
        <f t="shared" si="593"/>
        <v>77608.975000000006</v>
      </c>
      <c r="I753" s="167">
        <f t="shared" si="593"/>
        <v>27402.525000000001</v>
      </c>
      <c r="J753" s="167">
        <f t="shared" si="593"/>
        <v>269.995</v>
      </c>
      <c r="K753" s="167">
        <f t="shared" si="593"/>
        <v>0</v>
      </c>
      <c r="L753" s="167">
        <f t="shared" si="593"/>
        <v>105281.49500000001</v>
      </c>
      <c r="M753" s="167">
        <f t="shared" si="593"/>
        <v>0</v>
      </c>
      <c r="N753" s="167">
        <f t="shared" si="593"/>
        <v>105281.49500000001</v>
      </c>
      <c r="O753" s="167">
        <f t="shared" si="593"/>
        <v>0</v>
      </c>
      <c r="P753" s="167">
        <f t="shared" si="593"/>
        <v>0</v>
      </c>
      <c r="Q753" s="167">
        <f t="shared" si="593"/>
        <v>105281.49500000001</v>
      </c>
      <c r="R753" s="167">
        <f t="shared" si="593"/>
        <v>12418.10363</v>
      </c>
      <c r="S753" s="167">
        <f t="shared" si="593"/>
        <v>117699.59863000001</v>
      </c>
      <c r="T753" s="167">
        <f t="shared" si="593"/>
        <v>0</v>
      </c>
      <c r="U753" s="167">
        <f t="shared" si="593"/>
        <v>0</v>
      </c>
      <c r="V753" s="167">
        <f t="shared" si="593"/>
        <v>-51.1</v>
      </c>
      <c r="W753" s="167">
        <f t="shared" si="593"/>
        <v>0</v>
      </c>
      <c r="X753" s="167">
        <f t="shared" si="593"/>
        <v>117648.49863</v>
      </c>
      <c r="Y753" s="167">
        <f t="shared" si="593"/>
        <v>68000</v>
      </c>
      <c r="Z753" s="167">
        <f t="shared" si="593"/>
        <v>0</v>
      </c>
      <c r="AA753" s="167">
        <f t="shared" si="593"/>
        <v>68000</v>
      </c>
      <c r="AB753" s="167">
        <f t="shared" si="593"/>
        <v>0</v>
      </c>
      <c r="AC753" s="167">
        <f t="shared" si="593"/>
        <v>68000</v>
      </c>
      <c r="AD753" s="167">
        <f t="shared" si="593"/>
        <v>0</v>
      </c>
      <c r="AE753" s="167">
        <f t="shared" si="593"/>
        <v>68000</v>
      </c>
      <c r="AF753" s="167">
        <f t="shared" si="593"/>
        <v>0</v>
      </c>
      <c r="AG753" s="167">
        <f t="shared" si="593"/>
        <v>68000</v>
      </c>
      <c r="AH753" s="167">
        <f t="shared" si="593"/>
        <v>0</v>
      </c>
      <c r="AI753" s="167">
        <f t="shared" si="593"/>
        <v>68000</v>
      </c>
      <c r="AJ753" s="167">
        <f t="shared" si="593"/>
        <v>0</v>
      </c>
      <c r="AK753" s="167">
        <f t="shared" si="593"/>
        <v>68000</v>
      </c>
      <c r="AL753" s="167">
        <f t="shared" si="593"/>
        <v>68000</v>
      </c>
      <c r="AM753" s="167">
        <f t="shared" si="593"/>
        <v>0</v>
      </c>
      <c r="AN753" s="167">
        <f t="shared" si="593"/>
        <v>68000</v>
      </c>
      <c r="AO753" s="167">
        <f t="shared" si="593"/>
        <v>0</v>
      </c>
      <c r="AP753" s="167">
        <f t="shared" si="593"/>
        <v>68000</v>
      </c>
      <c r="AQ753" s="167">
        <f t="shared" si="593"/>
        <v>0</v>
      </c>
      <c r="AR753" s="167">
        <f t="shared" si="593"/>
        <v>68000</v>
      </c>
      <c r="AS753" s="167">
        <f t="shared" si="593"/>
        <v>0</v>
      </c>
      <c r="AT753" s="167">
        <f t="shared" si="593"/>
        <v>68000</v>
      </c>
      <c r="AU753" s="167">
        <f t="shared" si="593"/>
        <v>0</v>
      </c>
      <c r="AV753" s="167">
        <f t="shared" si="593"/>
        <v>68000</v>
      </c>
      <c r="AW753" s="168"/>
    </row>
    <row r="754" spans="1:49" ht="31.5" hidden="1" outlineLevel="2" x14ac:dyDescent="0.2">
      <c r="A754" s="165" t="s">
        <v>381</v>
      </c>
      <c r="B754" s="165" t="s">
        <v>414</v>
      </c>
      <c r="C754" s="165" t="s">
        <v>291</v>
      </c>
      <c r="D754" s="165"/>
      <c r="E754" s="166" t="s">
        <v>292</v>
      </c>
      <c r="F754" s="167"/>
      <c r="G754" s="167">
        <f t="shared" ref="G754:X754" si="594">G755</f>
        <v>6184.1750000000002</v>
      </c>
      <c r="H754" s="167">
        <f t="shared" si="594"/>
        <v>6184.1750000000002</v>
      </c>
      <c r="I754" s="167">
        <f t="shared" si="594"/>
        <v>27402.525000000001</v>
      </c>
      <c r="J754" s="167">
        <f t="shared" si="594"/>
        <v>269.995</v>
      </c>
      <c r="K754" s="167">
        <f t="shared" si="594"/>
        <v>0</v>
      </c>
      <c r="L754" s="167">
        <f t="shared" si="594"/>
        <v>33856.695000000007</v>
      </c>
      <c r="M754" s="167">
        <f t="shared" si="594"/>
        <v>0</v>
      </c>
      <c r="N754" s="167">
        <f t="shared" si="594"/>
        <v>33856.695000000007</v>
      </c>
      <c r="O754" s="167">
        <f t="shared" si="594"/>
        <v>0</v>
      </c>
      <c r="P754" s="167">
        <f t="shared" si="594"/>
        <v>0</v>
      </c>
      <c r="Q754" s="167">
        <f t="shared" si="594"/>
        <v>33856.695000000007</v>
      </c>
      <c r="R754" s="167">
        <f t="shared" si="594"/>
        <v>0</v>
      </c>
      <c r="S754" s="167">
        <f t="shared" si="594"/>
        <v>33856.695000000007</v>
      </c>
      <c r="T754" s="167">
        <f t="shared" si="594"/>
        <v>0</v>
      </c>
      <c r="U754" s="167">
        <f t="shared" si="594"/>
        <v>0</v>
      </c>
      <c r="V754" s="167">
        <f t="shared" si="594"/>
        <v>0</v>
      </c>
      <c r="W754" s="167">
        <f t="shared" si="594"/>
        <v>0</v>
      </c>
      <c r="X754" s="167">
        <f t="shared" si="594"/>
        <v>33856.695000000007</v>
      </c>
      <c r="Y754" s="167"/>
      <c r="Z754" s="167"/>
      <c r="AA754" s="167"/>
      <c r="AB754" s="167">
        <f>AB755</f>
        <v>0</v>
      </c>
      <c r="AC754" s="167"/>
      <c r="AD754" s="167">
        <f t="shared" ref="AD754:AK754" si="595">AD755</f>
        <v>0</v>
      </c>
      <c r="AE754" s="167">
        <f t="shared" si="595"/>
        <v>0</v>
      </c>
      <c r="AF754" s="167">
        <f t="shared" si="595"/>
        <v>0</v>
      </c>
      <c r="AG754" s="167">
        <f t="shared" si="595"/>
        <v>0</v>
      </c>
      <c r="AH754" s="167">
        <f t="shared" si="595"/>
        <v>0</v>
      </c>
      <c r="AI754" s="167">
        <f t="shared" si="595"/>
        <v>0</v>
      </c>
      <c r="AJ754" s="167">
        <f t="shared" si="595"/>
        <v>0</v>
      </c>
      <c r="AK754" s="167">
        <f t="shared" si="595"/>
        <v>0</v>
      </c>
      <c r="AL754" s="167"/>
      <c r="AM754" s="167"/>
      <c r="AN754" s="167"/>
      <c r="AO754" s="167">
        <f>AO755</f>
        <v>0</v>
      </c>
      <c r="AP754" s="167"/>
      <c r="AQ754" s="167">
        <f>AQ755</f>
        <v>0</v>
      </c>
      <c r="AR754" s="167">
        <f>AR755</f>
        <v>0</v>
      </c>
      <c r="AS754" s="167">
        <f>AS755</f>
        <v>0</v>
      </c>
      <c r="AT754" s="167">
        <f>AT755</f>
        <v>0</v>
      </c>
      <c r="AU754" s="167">
        <f t="shared" ref="AU754:AV754" si="596">AU755</f>
        <v>0</v>
      </c>
      <c r="AV754" s="167">
        <f t="shared" si="596"/>
        <v>0</v>
      </c>
      <c r="AW754" s="168"/>
    </row>
    <row r="755" spans="1:49" ht="47.25" hidden="1" outlineLevel="2" x14ac:dyDescent="0.2">
      <c r="A755" s="165" t="s">
        <v>381</v>
      </c>
      <c r="B755" s="165" t="s">
        <v>414</v>
      </c>
      <c r="C755" s="165" t="s">
        <v>293</v>
      </c>
      <c r="D755" s="165"/>
      <c r="E755" s="166" t="s">
        <v>294</v>
      </c>
      <c r="F755" s="167"/>
      <c r="G755" s="167">
        <f>G758</f>
        <v>6184.1750000000002</v>
      </c>
      <c r="H755" s="167">
        <f>H758</f>
        <v>6184.1750000000002</v>
      </c>
      <c r="I755" s="167">
        <f t="shared" ref="I755:AB755" si="597">I758+I760+I756</f>
        <v>27402.525000000001</v>
      </c>
      <c r="J755" s="167">
        <f t="shared" si="597"/>
        <v>269.995</v>
      </c>
      <c r="K755" s="167">
        <f t="shared" si="597"/>
        <v>0</v>
      </c>
      <c r="L755" s="167">
        <f t="shared" si="597"/>
        <v>33856.695000000007</v>
      </c>
      <c r="M755" s="167">
        <f t="shared" si="597"/>
        <v>0</v>
      </c>
      <c r="N755" s="167">
        <f t="shared" si="597"/>
        <v>33856.695000000007</v>
      </c>
      <c r="O755" s="167">
        <f t="shared" si="597"/>
        <v>0</v>
      </c>
      <c r="P755" s="167">
        <f t="shared" si="597"/>
        <v>0</v>
      </c>
      <c r="Q755" s="167">
        <f t="shared" si="597"/>
        <v>33856.695000000007</v>
      </c>
      <c r="R755" s="167">
        <f t="shared" si="597"/>
        <v>0</v>
      </c>
      <c r="S755" s="167">
        <f t="shared" si="597"/>
        <v>33856.695000000007</v>
      </c>
      <c r="T755" s="167">
        <f t="shared" si="597"/>
        <v>0</v>
      </c>
      <c r="U755" s="167">
        <f t="shared" si="597"/>
        <v>0</v>
      </c>
      <c r="V755" s="167">
        <f t="shared" si="597"/>
        <v>0</v>
      </c>
      <c r="W755" s="167">
        <f t="shared" si="597"/>
        <v>0</v>
      </c>
      <c r="X755" s="167">
        <f t="shared" si="597"/>
        <v>33856.695000000007</v>
      </c>
      <c r="Y755" s="167">
        <f t="shared" si="597"/>
        <v>0</v>
      </c>
      <c r="Z755" s="167">
        <f t="shared" si="597"/>
        <v>0</v>
      </c>
      <c r="AA755" s="167">
        <f t="shared" si="597"/>
        <v>0</v>
      </c>
      <c r="AB755" s="167">
        <f t="shared" si="597"/>
        <v>0</v>
      </c>
      <c r="AC755" s="167"/>
      <c r="AD755" s="167">
        <f t="shared" ref="AD755:AO755" si="598">AD758+AD760+AD756</f>
        <v>0</v>
      </c>
      <c r="AE755" s="167">
        <f t="shared" si="598"/>
        <v>0</v>
      </c>
      <c r="AF755" s="167">
        <f t="shared" si="598"/>
        <v>0</v>
      </c>
      <c r="AG755" s="167">
        <f t="shared" si="598"/>
        <v>0</v>
      </c>
      <c r="AH755" s="167">
        <f t="shared" si="598"/>
        <v>0</v>
      </c>
      <c r="AI755" s="167">
        <f t="shared" si="598"/>
        <v>0</v>
      </c>
      <c r="AJ755" s="167">
        <f t="shared" si="598"/>
        <v>0</v>
      </c>
      <c r="AK755" s="167">
        <f t="shared" si="598"/>
        <v>0</v>
      </c>
      <c r="AL755" s="167">
        <f t="shared" si="598"/>
        <v>0</v>
      </c>
      <c r="AM755" s="167">
        <f t="shared" si="598"/>
        <v>0</v>
      </c>
      <c r="AN755" s="167">
        <f t="shared" si="598"/>
        <v>0</v>
      </c>
      <c r="AO755" s="167">
        <f t="shared" si="598"/>
        <v>0</v>
      </c>
      <c r="AP755" s="167"/>
      <c r="AQ755" s="167">
        <f>AQ758+AQ760+AQ756</f>
        <v>0</v>
      </c>
      <c r="AR755" s="167">
        <f>AR758+AR760+AR756</f>
        <v>0</v>
      </c>
      <c r="AS755" s="167">
        <f>AS758+AS760+AS756</f>
        <v>0</v>
      </c>
      <c r="AT755" s="167">
        <f>AT758+AT760+AT756</f>
        <v>0</v>
      </c>
      <c r="AU755" s="167">
        <f t="shared" ref="AU755:AV755" si="599">AU758+AU760+AU756</f>
        <v>0</v>
      </c>
      <c r="AV755" s="167">
        <f t="shared" si="599"/>
        <v>0</v>
      </c>
      <c r="AW755" s="168"/>
    </row>
    <row r="756" spans="1:49" s="164" customFormat="1" ht="31.5" hidden="1" outlineLevel="2" x14ac:dyDescent="0.2">
      <c r="A756" s="165" t="s">
        <v>381</v>
      </c>
      <c r="B756" s="165" t="s">
        <v>414</v>
      </c>
      <c r="C756" s="173" t="s">
        <v>695</v>
      </c>
      <c r="D756" s="173"/>
      <c r="E756" s="185" t="s">
        <v>694</v>
      </c>
      <c r="F756" s="167"/>
      <c r="G756" s="167"/>
      <c r="H756" s="167"/>
      <c r="I756" s="167">
        <f t="shared" ref="I756:X756" si="600">I757</f>
        <v>0</v>
      </c>
      <c r="J756" s="167">
        <f t="shared" si="600"/>
        <v>269.995</v>
      </c>
      <c r="K756" s="167">
        <f t="shared" si="600"/>
        <v>0</v>
      </c>
      <c r="L756" s="167">
        <f t="shared" si="600"/>
        <v>269.995</v>
      </c>
      <c r="M756" s="167">
        <f t="shared" si="600"/>
        <v>0</v>
      </c>
      <c r="N756" s="167">
        <f t="shared" si="600"/>
        <v>269.995</v>
      </c>
      <c r="O756" s="167">
        <f t="shared" si="600"/>
        <v>0</v>
      </c>
      <c r="P756" s="167">
        <f t="shared" si="600"/>
        <v>0</v>
      </c>
      <c r="Q756" s="167">
        <f t="shared" si="600"/>
        <v>269.995</v>
      </c>
      <c r="R756" s="167">
        <f t="shared" si="600"/>
        <v>0</v>
      </c>
      <c r="S756" s="167">
        <f t="shared" si="600"/>
        <v>269.995</v>
      </c>
      <c r="T756" s="167">
        <f t="shared" si="600"/>
        <v>0</v>
      </c>
      <c r="U756" s="167">
        <f t="shared" si="600"/>
        <v>0</v>
      </c>
      <c r="V756" s="167">
        <f t="shared" si="600"/>
        <v>0</v>
      </c>
      <c r="W756" s="167">
        <f t="shared" si="600"/>
        <v>0</v>
      </c>
      <c r="X756" s="167">
        <f t="shared" si="600"/>
        <v>269.995</v>
      </c>
      <c r="Y756" s="167"/>
      <c r="Z756" s="167"/>
      <c r="AA756" s="167"/>
      <c r="AB756" s="167"/>
      <c r="AC756" s="167"/>
      <c r="AD756" s="167">
        <f t="shared" ref="AD756:AK756" si="601">AD757</f>
        <v>0</v>
      </c>
      <c r="AE756" s="167">
        <f t="shared" si="601"/>
        <v>0</v>
      </c>
      <c r="AF756" s="167">
        <f t="shared" si="601"/>
        <v>0</v>
      </c>
      <c r="AG756" s="167">
        <f t="shared" si="601"/>
        <v>0</v>
      </c>
      <c r="AH756" s="167">
        <f t="shared" si="601"/>
        <v>0</v>
      </c>
      <c r="AI756" s="167">
        <f t="shared" si="601"/>
        <v>0</v>
      </c>
      <c r="AJ756" s="167">
        <f t="shared" si="601"/>
        <v>0</v>
      </c>
      <c r="AK756" s="167">
        <f t="shared" si="601"/>
        <v>0</v>
      </c>
      <c r="AL756" s="167"/>
      <c r="AM756" s="167"/>
      <c r="AN756" s="167"/>
      <c r="AO756" s="167"/>
      <c r="AP756" s="167"/>
      <c r="AQ756" s="167">
        <f>AQ757</f>
        <v>0</v>
      </c>
      <c r="AR756" s="167">
        <f>AR757</f>
        <v>0</v>
      </c>
      <c r="AS756" s="167">
        <f>AS757</f>
        <v>0</v>
      </c>
      <c r="AT756" s="167">
        <f>AT757</f>
        <v>0</v>
      </c>
      <c r="AU756" s="167">
        <f t="shared" ref="AU756:AV756" si="602">AU757</f>
        <v>0</v>
      </c>
      <c r="AV756" s="167">
        <f t="shared" si="602"/>
        <v>0</v>
      </c>
      <c r="AW756" s="168"/>
    </row>
    <row r="757" spans="1:49" ht="31.5" hidden="1" outlineLevel="2" x14ac:dyDescent="0.2">
      <c r="A757" s="170" t="s">
        <v>381</v>
      </c>
      <c r="B757" s="170" t="s">
        <v>414</v>
      </c>
      <c r="C757" s="175" t="s">
        <v>695</v>
      </c>
      <c r="D757" s="175" t="s">
        <v>92</v>
      </c>
      <c r="E757" s="176" t="s">
        <v>584</v>
      </c>
      <c r="F757" s="172"/>
      <c r="G757" s="172"/>
      <c r="H757" s="172"/>
      <c r="I757" s="182"/>
      <c r="J757" s="172">
        <f>85+184.995</f>
        <v>269.995</v>
      </c>
      <c r="K757" s="182"/>
      <c r="L757" s="172">
        <f>SUM(H757:K757)</f>
        <v>269.995</v>
      </c>
      <c r="M757" s="182"/>
      <c r="N757" s="172">
        <f>SUM(L757:M757)</f>
        <v>269.995</v>
      </c>
      <c r="O757" s="182"/>
      <c r="P757" s="182"/>
      <c r="Q757" s="172">
        <f>SUM(N757:P757)</f>
        <v>269.995</v>
      </c>
      <c r="R757" s="182"/>
      <c r="S757" s="172">
        <f>SUM(Q757:R757)</f>
        <v>269.995</v>
      </c>
      <c r="T757" s="182"/>
      <c r="U757" s="182"/>
      <c r="V757" s="182"/>
      <c r="W757" s="182"/>
      <c r="X757" s="172">
        <f>SUM(S757:W757)</f>
        <v>269.995</v>
      </c>
      <c r="Y757" s="172"/>
      <c r="Z757" s="172"/>
      <c r="AA757" s="172"/>
      <c r="AB757" s="172"/>
      <c r="AC757" s="172"/>
      <c r="AD757" s="182"/>
      <c r="AE757" s="172">
        <f>SUM(AC757:AD757)</f>
        <v>0</v>
      </c>
      <c r="AF757" s="182"/>
      <c r="AG757" s="172">
        <f>SUM(AE757:AF757)</f>
        <v>0</v>
      </c>
      <c r="AH757" s="182"/>
      <c r="AI757" s="172">
        <f>SUM(AG757:AH757)</f>
        <v>0</v>
      </c>
      <c r="AJ757" s="182"/>
      <c r="AK757" s="172">
        <f>SUM(AI757:AJ757)</f>
        <v>0</v>
      </c>
      <c r="AL757" s="172"/>
      <c r="AM757" s="172"/>
      <c r="AN757" s="172"/>
      <c r="AO757" s="172"/>
      <c r="AP757" s="172"/>
      <c r="AQ757" s="182"/>
      <c r="AR757" s="172">
        <f>SUM(AP757:AQ757)</f>
        <v>0</v>
      </c>
      <c r="AS757" s="182"/>
      <c r="AT757" s="172">
        <f>SUM(AR757:AS757)</f>
        <v>0</v>
      </c>
      <c r="AU757" s="182"/>
      <c r="AV757" s="172">
        <f>SUM(AT757:AU757)</f>
        <v>0</v>
      </c>
      <c r="AW757" s="168"/>
    </row>
    <row r="758" spans="1:49" ht="63" hidden="1" outlineLevel="2" x14ac:dyDescent="0.2">
      <c r="A758" s="165" t="s">
        <v>381</v>
      </c>
      <c r="B758" s="165" t="s">
        <v>414</v>
      </c>
      <c r="C758" s="173" t="s">
        <v>641</v>
      </c>
      <c r="D758" s="173"/>
      <c r="E758" s="185" t="s">
        <v>640</v>
      </c>
      <c r="F758" s="167"/>
      <c r="G758" s="167">
        <f t="shared" ref="G758:X758" si="603">G759</f>
        <v>6184.1750000000002</v>
      </c>
      <c r="H758" s="167">
        <f t="shared" si="603"/>
        <v>6184.1750000000002</v>
      </c>
      <c r="I758" s="167">
        <f t="shared" si="603"/>
        <v>0</v>
      </c>
      <c r="J758" s="167">
        <f t="shared" si="603"/>
        <v>0</v>
      </c>
      <c r="K758" s="167">
        <f t="shared" si="603"/>
        <v>0</v>
      </c>
      <c r="L758" s="167">
        <f t="shared" si="603"/>
        <v>6184.1750000000002</v>
      </c>
      <c r="M758" s="167">
        <f t="shared" si="603"/>
        <v>0</v>
      </c>
      <c r="N758" s="167">
        <f t="shared" si="603"/>
        <v>6184.1750000000002</v>
      </c>
      <c r="O758" s="167">
        <f t="shared" si="603"/>
        <v>0</v>
      </c>
      <c r="P758" s="167">
        <f t="shared" si="603"/>
        <v>0</v>
      </c>
      <c r="Q758" s="167">
        <f t="shared" si="603"/>
        <v>6184.1750000000002</v>
      </c>
      <c r="R758" s="167">
        <f t="shared" si="603"/>
        <v>0</v>
      </c>
      <c r="S758" s="167">
        <f t="shared" si="603"/>
        <v>6184.1750000000002</v>
      </c>
      <c r="T758" s="167">
        <f t="shared" si="603"/>
        <v>0</v>
      </c>
      <c r="U758" s="167">
        <f t="shared" si="603"/>
        <v>0</v>
      </c>
      <c r="V758" s="167">
        <f t="shared" si="603"/>
        <v>0</v>
      </c>
      <c r="W758" s="167">
        <f t="shared" si="603"/>
        <v>0</v>
      </c>
      <c r="X758" s="167">
        <f t="shared" si="603"/>
        <v>6184.1750000000002</v>
      </c>
      <c r="Y758" s="167"/>
      <c r="Z758" s="167"/>
      <c r="AA758" s="167"/>
      <c r="AB758" s="167">
        <f t="shared" ref="AB758:AK758" si="604">AB759</f>
        <v>0</v>
      </c>
      <c r="AC758" s="167">
        <f t="shared" si="604"/>
        <v>0</v>
      </c>
      <c r="AD758" s="167">
        <f t="shared" si="604"/>
        <v>0</v>
      </c>
      <c r="AE758" s="167">
        <f t="shared" si="604"/>
        <v>0</v>
      </c>
      <c r="AF758" s="167">
        <f t="shared" si="604"/>
        <v>0</v>
      </c>
      <c r="AG758" s="167">
        <f t="shared" si="604"/>
        <v>0</v>
      </c>
      <c r="AH758" s="167">
        <f t="shared" si="604"/>
        <v>0</v>
      </c>
      <c r="AI758" s="167">
        <f t="shared" si="604"/>
        <v>0</v>
      </c>
      <c r="AJ758" s="167">
        <f t="shared" si="604"/>
        <v>0</v>
      </c>
      <c r="AK758" s="167">
        <f t="shared" si="604"/>
        <v>0</v>
      </c>
      <c r="AL758" s="167"/>
      <c r="AM758" s="167"/>
      <c r="AN758" s="167"/>
      <c r="AO758" s="167">
        <f t="shared" ref="AO758:AV758" si="605">AO759</f>
        <v>0</v>
      </c>
      <c r="AP758" s="167">
        <f t="shared" si="605"/>
        <v>0</v>
      </c>
      <c r="AQ758" s="167">
        <f t="shared" si="605"/>
        <v>0</v>
      </c>
      <c r="AR758" s="167">
        <f t="shared" si="605"/>
        <v>0</v>
      </c>
      <c r="AS758" s="167">
        <f t="shared" si="605"/>
        <v>0</v>
      </c>
      <c r="AT758" s="167">
        <f t="shared" si="605"/>
        <v>0</v>
      </c>
      <c r="AU758" s="167">
        <f t="shared" si="605"/>
        <v>0</v>
      </c>
      <c r="AV758" s="167">
        <f t="shared" si="605"/>
        <v>0</v>
      </c>
      <c r="AW758" s="168"/>
    </row>
    <row r="759" spans="1:49" ht="31.5" hidden="1" outlineLevel="2" x14ac:dyDescent="0.2">
      <c r="A759" s="170" t="s">
        <v>381</v>
      </c>
      <c r="B759" s="170" t="s">
        <v>414</v>
      </c>
      <c r="C759" s="175" t="s">
        <v>641</v>
      </c>
      <c r="D759" s="175" t="s">
        <v>92</v>
      </c>
      <c r="E759" s="176" t="s">
        <v>584</v>
      </c>
      <c r="F759" s="167"/>
      <c r="G759" s="182">
        <v>6184.1750000000002</v>
      </c>
      <c r="H759" s="182">
        <f>SUM(F759:G759)</f>
        <v>6184.1750000000002</v>
      </c>
      <c r="I759" s="182"/>
      <c r="J759" s="182"/>
      <c r="K759" s="182"/>
      <c r="L759" s="182">
        <f>SUM(H759:K759)</f>
        <v>6184.1750000000002</v>
      </c>
      <c r="M759" s="182"/>
      <c r="N759" s="182">
        <f>SUM(L759:M759)</f>
        <v>6184.1750000000002</v>
      </c>
      <c r="O759" s="182"/>
      <c r="P759" s="182"/>
      <c r="Q759" s="182">
        <f>SUM(N759:P759)</f>
        <v>6184.1750000000002</v>
      </c>
      <c r="R759" s="182"/>
      <c r="S759" s="182">
        <f>SUM(Q759:R759)</f>
        <v>6184.1750000000002</v>
      </c>
      <c r="T759" s="182"/>
      <c r="U759" s="182"/>
      <c r="V759" s="182"/>
      <c r="W759" s="182"/>
      <c r="X759" s="182">
        <f>SUM(S759:W759)</f>
        <v>6184.1750000000002</v>
      </c>
      <c r="Y759" s="167"/>
      <c r="Z759" s="167"/>
      <c r="AA759" s="167"/>
      <c r="AB759" s="182"/>
      <c r="AC759" s="182">
        <f>SUM(AA759:AB759)</f>
        <v>0</v>
      </c>
      <c r="AD759" s="182"/>
      <c r="AE759" s="182">
        <f>SUM(AC759:AD759)</f>
        <v>0</v>
      </c>
      <c r="AF759" s="182"/>
      <c r="AG759" s="182">
        <f>SUM(AE759:AF759)</f>
        <v>0</v>
      </c>
      <c r="AH759" s="182"/>
      <c r="AI759" s="182">
        <f>SUM(AG759:AH759)</f>
        <v>0</v>
      </c>
      <c r="AJ759" s="182"/>
      <c r="AK759" s="182">
        <f>SUM(AI759:AJ759)</f>
        <v>0</v>
      </c>
      <c r="AL759" s="167"/>
      <c r="AM759" s="167"/>
      <c r="AN759" s="167"/>
      <c r="AO759" s="182"/>
      <c r="AP759" s="182">
        <f>SUM(AN759:AO759)</f>
        <v>0</v>
      </c>
      <c r="AQ759" s="182"/>
      <c r="AR759" s="182">
        <f>SUM(AP759:AQ759)</f>
        <v>0</v>
      </c>
      <c r="AS759" s="182"/>
      <c r="AT759" s="182">
        <f>SUM(AR759:AS759)</f>
        <v>0</v>
      </c>
      <c r="AU759" s="182"/>
      <c r="AV759" s="182">
        <f>SUM(AT759:AU759)</f>
        <v>0</v>
      </c>
      <c r="AW759" s="168"/>
    </row>
    <row r="760" spans="1:49" ht="63" hidden="1" outlineLevel="2" x14ac:dyDescent="0.2">
      <c r="A760" s="165" t="s">
        <v>381</v>
      </c>
      <c r="B760" s="165" t="s">
        <v>414</v>
      </c>
      <c r="C760" s="173" t="s">
        <v>641</v>
      </c>
      <c r="D760" s="173"/>
      <c r="E760" s="185" t="s">
        <v>668</v>
      </c>
      <c r="F760" s="167"/>
      <c r="G760" s="182"/>
      <c r="H760" s="182"/>
      <c r="I760" s="167">
        <f>I761</f>
        <v>27402.525000000001</v>
      </c>
      <c r="J760" s="182"/>
      <c r="K760" s="182"/>
      <c r="L760" s="167">
        <f>L761</f>
        <v>27402.525000000001</v>
      </c>
      <c r="M760" s="182"/>
      <c r="N760" s="167">
        <f t="shared" ref="N760:S760" si="606">N761</f>
        <v>27402.525000000001</v>
      </c>
      <c r="O760" s="167">
        <f t="shared" si="606"/>
        <v>0</v>
      </c>
      <c r="P760" s="167">
        <f t="shared" si="606"/>
        <v>0</v>
      </c>
      <c r="Q760" s="167">
        <f t="shared" si="606"/>
        <v>27402.525000000001</v>
      </c>
      <c r="R760" s="167">
        <f t="shared" si="606"/>
        <v>0</v>
      </c>
      <c r="S760" s="167">
        <f t="shared" si="606"/>
        <v>27402.525000000001</v>
      </c>
      <c r="T760" s="167">
        <f>T761</f>
        <v>0</v>
      </c>
      <c r="U760" s="167">
        <f>U761</f>
        <v>0</v>
      </c>
      <c r="V760" s="167">
        <f>V761</f>
        <v>0</v>
      </c>
      <c r="W760" s="167">
        <f>W761</f>
        <v>0</v>
      </c>
      <c r="X760" s="167">
        <f>X761</f>
        <v>27402.525000000001</v>
      </c>
      <c r="Y760" s="167"/>
      <c r="Z760" s="167"/>
      <c r="AA760" s="167"/>
      <c r="AB760" s="182"/>
      <c r="AC760" s="182"/>
      <c r="AD760" s="182"/>
      <c r="AE760" s="167">
        <f t="shared" ref="AE760:AK760" si="607">AE761</f>
        <v>0</v>
      </c>
      <c r="AF760" s="167">
        <f t="shared" si="607"/>
        <v>0</v>
      </c>
      <c r="AG760" s="167">
        <f t="shared" si="607"/>
        <v>0</v>
      </c>
      <c r="AH760" s="167">
        <f t="shared" si="607"/>
        <v>0</v>
      </c>
      <c r="AI760" s="167">
        <f t="shared" si="607"/>
        <v>0</v>
      </c>
      <c r="AJ760" s="167">
        <f t="shared" si="607"/>
        <v>0</v>
      </c>
      <c r="AK760" s="167">
        <f t="shared" si="607"/>
        <v>0</v>
      </c>
      <c r="AL760" s="167"/>
      <c r="AM760" s="167"/>
      <c r="AN760" s="167"/>
      <c r="AO760" s="182"/>
      <c r="AP760" s="182"/>
      <c r="AQ760" s="167">
        <f t="shared" ref="AQ760:AV760" si="608">AQ761</f>
        <v>0</v>
      </c>
      <c r="AR760" s="167">
        <f t="shared" si="608"/>
        <v>0</v>
      </c>
      <c r="AS760" s="167">
        <f t="shared" si="608"/>
        <v>0</v>
      </c>
      <c r="AT760" s="167">
        <f t="shared" si="608"/>
        <v>0</v>
      </c>
      <c r="AU760" s="167">
        <f t="shared" si="608"/>
        <v>0</v>
      </c>
      <c r="AV760" s="167">
        <f t="shared" si="608"/>
        <v>0</v>
      </c>
      <c r="AW760" s="168"/>
    </row>
    <row r="761" spans="1:49" ht="31.5" hidden="1" outlineLevel="2" x14ac:dyDescent="0.2">
      <c r="A761" s="170" t="s">
        <v>381</v>
      </c>
      <c r="B761" s="170" t="s">
        <v>414</v>
      </c>
      <c r="C761" s="175" t="s">
        <v>641</v>
      </c>
      <c r="D761" s="175" t="s">
        <v>92</v>
      </c>
      <c r="E761" s="176" t="s">
        <v>584</v>
      </c>
      <c r="F761" s="167"/>
      <c r="G761" s="182"/>
      <c r="H761" s="182"/>
      <c r="I761" s="182">
        <v>27402.525000000001</v>
      </c>
      <c r="J761" s="182"/>
      <c r="K761" s="182"/>
      <c r="L761" s="182">
        <f>SUM(H761:K761)</f>
        <v>27402.525000000001</v>
      </c>
      <c r="M761" s="182"/>
      <c r="N761" s="182">
        <f>SUM(L761:M761)</f>
        <v>27402.525000000001</v>
      </c>
      <c r="O761" s="182"/>
      <c r="P761" s="182"/>
      <c r="Q761" s="182">
        <f>SUM(N761:P761)</f>
        <v>27402.525000000001</v>
      </c>
      <c r="R761" s="182"/>
      <c r="S761" s="182">
        <f>SUM(Q761:R761)</f>
        <v>27402.525000000001</v>
      </c>
      <c r="T761" s="182"/>
      <c r="U761" s="182"/>
      <c r="V761" s="182"/>
      <c r="W761" s="182"/>
      <c r="X761" s="182">
        <f>SUM(S761:W761)</f>
        <v>27402.525000000001</v>
      </c>
      <c r="Y761" s="167"/>
      <c r="Z761" s="167"/>
      <c r="AA761" s="167"/>
      <c r="AB761" s="182"/>
      <c r="AC761" s="182"/>
      <c r="AD761" s="182"/>
      <c r="AE761" s="182">
        <f>SUM(AC761:AD761)</f>
        <v>0</v>
      </c>
      <c r="AF761" s="182"/>
      <c r="AG761" s="182">
        <f>SUM(AE761:AF761)</f>
        <v>0</v>
      </c>
      <c r="AH761" s="182"/>
      <c r="AI761" s="182">
        <f>SUM(AG761:AH761)</f>
        <v>0</v>
      </c>
      <c r="AJ761" s="182"/>
      <c r="AK761" s="182">
        <f>SUM(AI761:AJ761)</f>
        <v>0</v>
      </c>
      <c r="AL761" s="167"/>
      <c r="AM761" s="167"/>
      <c r="AN761" s="167"/>
      <c r="AO761" s="182"/>
      <c r="AP761" s="182"/>
      <c r="AQ761" s="182"/>
      <c r="AR761" s="182">
        <f>SUM(AP761:AQ761)</f>
        <v>0</v>
      </c>
      <c r="AS761" s="182"/>
      <c r="AT761" s="182">
        <f>SUM(AR761:AS761)</f>
        <v>0</v>
      </c>
      <c r="AU761" s="182"/>
      <c r="AV761" s="182">
        <f>SUM(AT761:AU761)</f>
        <v>0</v>
      </c>
      <c r="AW761" s="168"/>
    </row>
    <row r="762" spans="1:49" ht="31.5" outlineLevel="3" x14ac:dyDescent="0.2">
      <c r="A762" s="165" t="s">
        <v>381</v>
      </c>
      <c r="B762" s="165" t="s">
        <v>414</v>
      </c>
      <c r="C762" s="165" t="s">
        <v>394</v>
      </c>
      <c r="D762" s="165"/>
      <c r="E762" s="166" t="s">
        <v>395</v>
      </c>
      <c r="F762" s="167">
        <f t="shared" ref="F762:U764" si="609">F763</f>
        <v>71424.800000000003</v>
      </c>
      <c r="G762" s="167">
        <f t="shared" si="609"/>
        <v>0</v>
      </c>
      <c r="H762" s="167">
        <f t="shared" si="609"/>
        <v>71424.800000000003</v>
      </c>
      <c r="I762" s="167">
        <f t="shared" si="609"/>
        <v>0</v>
      </c>
      <c r="J762" s="167">
        <f t="shared" si="609"/>
        <v>0</v>
      </c>
      <c r="K762" s="167">
        <f t="shared" si="609"/>
        <v>0</v>
      </c>
      <c r="L762" s="167">
        <f t="shared" si="609"/>
        <v>71424.800000000003</v>
      </c>
      <c r="M762" s="167">
        <f t="shared" si="609"/>
        <v>0</v>
      </c>
      <c r="N762" s="167">
        <f t="shared" si="609"/>
        <v>71424.800000000003</v>
      </c>
      <c r="O762" s="167">
        <f t="shared" si="609"/>
        <v>0</v>
      </c>
      <c r="P762" s="167">
        <f t="shared" si="609"/>
        <v>0</v>
      </c>
      <c r="Q762" s="167">
        <f t="shared" si="609"/>
        <v>71424.800000000003</v>
      </c>
      <c r="R762" s="167">
        <f t="shared" si="609"/>
        <v>12418.10363</v>
      </c>
      <c r="S762" s="167">
        <f t="shared" si="609"/>
        <v>83842.903630000001</v>
      </c>
      <c r="T762" s="167">
        <f t="shared" si="609"/>
        <v>0</v>
      </c>
      <c r="U762" s="167">
        <f t="shared" si="609"/>
        <v>0</v>
      </c>
      <c r="V762" s="167">
        <f t="shared" ref="V762:AK766" si="610">V763</f>
        <v>-51.1</v>
      </c>
      <c r="W762" s="167">
        <f t="shared" si="610"/>
        <v>0</v>
      </c>
      <c r="X762" s="167">
        <f t="shared" si="610"/>
        <v>83791.803629999995</v>
      </c>
      <c r="Y762" s="167">
        <f t="shared" si="610"/>
        <v>68000</v>
      </c>
      <c r="Z762" s="167">
        <f t="shared" si="610"/>
        <v>0</v>
      </c>
      <c r="AA762" s="167">
        <f t="shared" si="610"/>
        <v>68000</v>
      </c>
      <c r="AB762" s="167">
        <f t="shared" si="610"/>
        <v>0</v>
      </c>
      <c r="AC762" s="167">
        <f t="shared" si="610"/>
        <v>68000</v>
      </c>
      <c r="AD762" s="167">
        <f t="shared" si="610"/>
        <v>0</v>
      </c>
      <c r="AE762" s="167">
        <f t="shared" si="610"/>
        <v>68000</v>
      </c>
      <c r="AF762" s="167">
        <f t="shared" si="610"/>
        <v>0</v>
      </c>
      <c r="AG762" s="167">
        <f t="shared" si="610"/>
        <v>68000</v>
      </c>
      <c r="AH762" s="167">
        <f t="shared" si="610"/>
        <v>0</v>
      </c>
      <c r="AI762" s="167">
        <f t="shared" si="610"/>
        <v>68000</v>
      </c>
      <c r="AJ762" s="167">
        <f t="shared" si="610"/>
        <v>0</v>
      </c>
      <c r="AK762" s="167">
        <f t="shared" si="610"/>
        <v>68000</v>
      </c>
      <c r="AL762" s="167">
        <f t="shared" ref="AL762:AV764" si="611">AL763</f>
        <v>68000</v>
      </c>
      <c r="AM762" s="167">
        <f t="shared" si="611"/>
        <v>0</v>
      </c>
      <c r="AN762" s="167">
        <f t="shared" si="611"/>
        <v>68000</v>
      </c>
      <c r="AO762" s="167">
        <f t="shared" si="611"/>
        <v>0</v>
      </c>
      <c r="AP762" s="167">
        <f t="shared" si="611"/>
        <v>68000</v>
      </c>
      <c r="AQ762" s="167">
        <f t="shared" si="611"/>
        <v>0</v>
      </c>
      <c r="AR762" s="167">
        <f t="shared" si="611"/>
        <v>68000</v>
      </c>
      <c r="AS762" s="167">
        <f t="shared" si="611"/>
        <v>0</v>
      </c>
      <c r="AT762" s="167">
        <f t="shared" si="611"/>
        <v>68000</v>
      </c>
      <c r="AU762" s="167">
        <f t="shared" si="611"/>
        <v>0</v>
      </c>
      <c r="AV762" s="167">
        <f t="shared" si="611"/>
        <v>68000</v>
      </c>
      <c r="AW762" s="168"/>
    </row>
    <row r="763" spans="1:49" ht="31.5" outlineLevel="4" x14ac:dyDescent="0.2">
      <c r="A763" s="165" t="s">
        <v>381</v>
      </c>
      <c r="B763" s="165" t="s">
        <v>414</v>
      </c>
      <c r="C763" s="165" t="s">
        <v>396</v>
      </c>
      <c r="D763" s="165"/>
      <c r="E763" s="166" t="s">
        <v>57</v>
      </c>
      <c r="F763" s="167">
        <f t="shared" si="609"/>
        <v>71424.800000000003</v>
      </c>
      <c r="G763" s="167">
        <f t="shared" si="609"/>
        <v>0</v>
      </c>
      <c r="H763" s="167">
        <f t="shared" si="609"/>
        <v>71424.800000000003</v>
      </c>
      <c r="I763" s="167">
        <f t="shared" si="609"/>
        <v>0</v>
      </c>
      <c r="J763" s="167">
        <f t="shared" si="609"/>
        <v>0</v>
      </c>
      <c r="K763" s="167">
        <f t="shared" si="609"/>
        <v>0</v>
      </c>
      <c r="L763" s="167">
        <f t="shared" si="609"/>
        <v>71424.800000000003</v>
      </c>
      <c r="M763" s="167">
        <f t="shared" si="609"/>
        <v>0</v>
      </c>
      <c r="N763" s="167">
        <f t="shared" si="609"/>
        <v>71424.800000000003</v>
      </c>
      <c r="O763" s="167">
        <f t="shared" si="609"/>
        <v>0</v>
      </c>
      <c r="P763" s="167">
        <f t="shared" si="609"/>
        <v>0</v>
      </c>
      <c r="Q763" s="167">
        <f t="shared" si="609"/>
        <v>71424.800000000003</v>
      </c>
      <c r="R763" s="167">
        <f t="shared" si="609"/>
        <v>12418.10363</v>
      </c>
      <c r="S763" s="167">
        <f t="shared" si="609"/>
        <v>83842.903630000001</v>
      </c>
      <c r="T763" s="167">
        <f t="shared" si="609"/>
        <v>0</v>
      </c>
      <c r="U763" s="167">
        <f t="shared" si="609"/>
        <v>0</v>
      </c>
      <c r="V763" s="167">
        <f t="shared" si="610"/>
        <v>-51.1</v>
      </c>
      <c r="W763" s="167">
        <f>W764+W766</f>
        <v>0</v>
      </c>
      <c r="X763" s="167">
        <f t="shared" ref="X763:AV763" si="612">X764+X766</f>
        <v>83791.803629999995</v>
      </c>
      <c r="Y763" s="167">
        <f t="shared" si="612"/>
        <v>68000</v>
      </c>
      <c r="Z763" s="167">
        <f t="shared" si="612"/>
        <v>0</v>
      </c>
      <c r="AA763" s="167">
        <f t="shared" si="612"/>
        <v>68000</v>
      </c>
      <c r="AB763" s="167">
        <f t="shared" si="612"/>
        <v>0</v>
      </c>
      <c r="AC763" s="167">
        <f t="shared" si="612"/>
        <v>68000</v>
      </c>
      <c r="AD763" s="167">
        <f t="shared" si="612"/>
        <v>0</v>
      </c>
      <c r="AE763" s="167">
        <f t="shared" si="612"/>
        <v>68000</v>
      </c>
      <c r="AF763" s="167">
        <f t="shared" si="612"/>
        <v>0</v>
      </c>
      <c r="AG763" s="167">
        <f t="shared" si="612"/>
        <v>68000</v>
      </c>
      <c r="AH763" s="167">
        <f t="shared" si="612"/>
        <v>0</v>
      </c>
      <c r="AI763" s="167">
        <f t="shared" si="612"/>
        <v>68000</v>
      </c>
      <c r="AJ763" s="167">
        <f t="shared" si="612"/>
        <v>0</v>
      </c>
      <c r="AK763" s="167">
        <f t="shared" si="612"/>
        <v>68000</v>
      </c>
      <c r="AL763" s="167">
        <f t="shared" si="612"/>
        <v>68000</v>
      </c>
      <c r="AM763" s="167">
        <f t="shared" si="612"/>
        <v>0</v>
      </c>
      <c r="AN763" s="167">
        <f t="shared" si="612"/>
        <v>68000</v>
      </c>
      <c r="AO763" s="167">
        <f t="shared" si="612"/>
        <v>0</v>
      </c>
      <c r="AP763" s="167">
        <f t="shared" si="612"/>
        <v>68000</v>
      </c>
      <c r="AQ763" s="167">
        <f t="shared" si="612"/>
        <v>0</v>
      </c>
      <c r="AR763" s="167">
        <f t="shared" si="612"/>
        <v>68000</v>
      </c>
      <c r="AS763" s="167">
        <f t="shared" si="612"/>
        <v>0</v>
      </c>
      <c r="AT763" s="167">
        <f t="shared" si="612"/>
        <v>68000</v>
      </c>
      <c r="AU763" s="167">
        <f t="shared" si="612"/>
        <v>0</v>
      </c>
      <c r="AV763" s="167">
        <f t="shared" si="612"/>
        <v>68000</v>
      </c>
      <c r="AW763" s="168"/>
    </row>
    <row r="764" spans="1:49" ht="18" customHeight="1" outlineLevel="5" x14ac:dyDescent="0.2">
      <c r="A764" s="165" t="s">
        <v>381</v>
      </c>
      <c r="B764" s="165" t="s">
        <v>414</v>
      </c>
      <c r="C764" s="165" t="s">
        <v>416</v>
      </c>
      <c r="D764" s="165"/>
      <c r="E764" s="166" t="s">
        <v>417</v>
      </c>
      <c r="F764" s="167">
        <f t="shared" si="609"/>
        <v>71424.800000000003</v>
      </c>
      <c r="G764" s="167">
        <f t="shared" si="609"/>
        <v>0</v>
      </c>
      <c r="H764" s="167">
        <f t="shared" si="609"/>
        <v>71424.800000000003</v>
      </c>
      <c r="I764" s="167">
        <f t="shared" si="609"/>
        <v>0</v>
      </c>
      <c r="J764" s="167">
        <f t="shared" si="609"/>
        <v>0</v>
      </c>
      <c r="K764" s="167">
        <f t="shared" si="609"/>
        <v>0</v>
      </c>
      <c r="L764" s="167">
        <f t="shared" si="609"/>
        <v>71424.800000000003</v>
      </c>
      <c r="M764" s="167">
        <f t="shared" si="609"/>
        <v>0</v>
      </c>
      <c r="N764" s="167">
        <f t="shared" si="609"/>
        <v>71424.800000000003</v>
      </c>
      <c r="O764" s="167">
        <f t="shared" si="609"/>
        <v>0</v>
      </c>
      <c r="P764" s="167">
        <f t="shared" si="609"/>
        <v>0</v>
      </c>
      <c r="Q764" s="167">
        <f t="shared" si="609"/>
        <v>71424.800000000003</v>
      </c>
      <c r="R764" s="167">
        <f t="shared" si="609"/>
        <v>12418.10363</v>
      </c>
      <c r="S764" s="167">
        <f t="shared" si="609"/>
        <v>83842.903630000001</v>
      </c>
      <c r="T764" s="167">
        <f t="shared" si="609"/>
        <v>0</v>
      </c>
      <c r="U764" s="167">
        <f t="shared" si="609"/>
        <v>0</v>
      </c>
      <c r="V764" s="167">
        <f t="shared" si="610"/>
        <v>-51.1</v>
      </c>
      <c r="W764" s="167">
        <f t="shared" si="610"/>
        <v>0</v>
      </c>
      <c r="X764" s="167">
        <f t="shared" si="610"/>
        <v>83791.803629999995</v>
      </c>
      <c r="Y764" s="167">
        <f t="shared" si="610"/>
        <v>68000</v>
      </c>
      <c r="Z764" s="167">
        <f t="shared" si="610"/>
        <v>0</v>
      </c>
      <c r="AA764" s="167">
        <f t="shared" si="610"/>
        <v>68000</v>
      </c>
      <c r="AB764" s="167">
        <f t="shared" si="610"/>
        <v>0</v>
      </c>
      <c r="AC764" s="167">
        <f t="shared" si="610"/>
        <v>68000</v>
      </c>
      <c r="AD764" s="167">
        <f t="shared" si="610"/>
        <v>0</v>
      </c>
      <c r="AE764" s="167">
        <f t="shared" si="610"/>
        <v>68000</v>
      </c>
      <c r="AF764" s="167">
        <f t="shared" si="610"/>
        <v>0</v>
      </c>
      <c r="AG764" s="167">
        <f t="shared" si="610"/>
        <v>68000</v>
      </c>
      <c r="AH764" s="167">
        <f t="shared" si="610"/>
        <v>0</v>
      </c>
      <c r="AI764" s="167">
        <f t="shared" si="610"/>
        <v>68000</v>
      </c>
      <c r="AJ764" s="167">
        <f t="shared" si="610"/>
        <v>0</v>
      </c>
      <c r="AK764" s="167">
        <f t="shared" si="610"/>
        <v>68000</v>
      </c>
      <c r="AL764" s="167">
        <f t="shared" ref="AL764:AP764" si="613">AL765</f>
        <v>68000</v>
      </c>
      <c r="AM764" s="167">
        <f t="shared" si="613"/>
        <v>0</v>
      </c>
      <c r="AN764" s="167">
        <f t="shared" si="613"/>
        <v>68000</v>
      </c>
      <c r="AO764" s="167">
        <f t="shared" si="613"/>
        <v>0</v>
      </c>
      <c r="AP764" s="167">
        <f t="shared" si="613"/>
        <v>68000</v>
      </c>
      <c r="AQ764" s="167">
        <f t="shared" si="611"/>
        <v>0</v>
      </c>
      <c r="AR764" s="167">
        <f t="shared" si="611"/>
        <v>68000</v>
      </c>
      <c r="AS764" s="167">
        <f t="shared" si="611"/>
        <v>0</v>
      </c>
      <c r="AT764" s="167">
        <f t="shared" si="611"/>
        <v>68000</v>
      </c>
      <c r="AU764" s="167">
        <f t="shared" si="611"/>
        <v>0</v>
      </c>
      <c r="AV764" s="167">
        <f t="shared" si="611"/>
        <v>68000</v>
      </c>
      <c r="AW764" s="168"/>
    </row>
    <row r="765" spans="1:49" ht="31.5" outlineLevel="7" x14ac:dyDescent="0.2">
      <c r="A765" s="170" t="s">
        <v>381</v>
      </c>
      <c r="B765" s="170" t="s">
        <v>414</v>
      </c>
      <c r="C765" s="170" t="s">
        <v>416</v>
      </c>
      <c r="D765" s="170" t="s">
        <v>92</v>
      </c>
      <c r="E765" s="171" t="s">
        <v>93</v>
      </c>
      <c r="F765" s="172">
        <v>71424.800000000003</v>
      </c>
      <c r="G765" s="172"/>
      <c r="H765" s="172">
        <f>SUM(F765:G765)</f>
        <v>71424.800000000003</v>
      </c>
      <c r="I765" s="172"/>
      <c r="J765" s="172"/>
      <c r="K765" s="172"/>
      <c r="L765" s="172">
        <f>SUM(H765:K765)</f>
        <v>71424.800000000003</v>
      </c>
      <c r="M765" s="172"/>
      <c r="N765" s="172">
        <f>SUM(L765:M765)</f>
        <v>71424.800000000003</v>
      </c>
      <c r="O765" s="172"/>
      <c r="P765" s="172"/>
      <c r="Q765" s="172">
        <f>SUM(N765:P765)</f>
        <v>71424.800000000003</v>
      </c>
      <c r="R765" s="172">
        <v>12418.10363</v>
      </c>
      <c r="S765" s="172">
        <f>SUM(Q765:R765)</f>
        <v>83842.903630000001</v>
      </c>
      <c r="T765" s="172"/>
      <c r="U765" s="172"/>
      <c r="V765" s="172">
        <v>-51.1</v>
      </c>
      <c r="W765" s="172"/>
      <c r="X765" s="172">
        <f>SUM(S765:W765)</f>
        <v>83791.803629999995</v>
      </c>
      <c r="Y765" s="172">
        <v>68000</v>
      </c>
      <c r="Z765" s="172"/>
      <c r="AA765" s="172">
        <f>SUM(Y765:Z765)</f>
        <v>68000</v>
      </c>
      <c r="AB765" s="172"/>
      <c r="AC765" s="172">
        <f>SUM(AA765:AB765)</f>
        <v>68000</v>
      </c>
      <c r="AD765" s="172"/>
      <c r="AE765" s="172">
        <f>SUM(AC765:AD765)</f>
        <v>68000</v>
      </c>
      <c r="AF765" s="172"/>
      <c r="AG765" s="172">
        <f>SUM(AE765:AF765)</f>
        <v>68000</v>
      </c>
      <c r="AH765" s="172"/>
      <c r="AI765" s="172">
        <f>SUM(AG765:AH765)</f>
        <v>68000</v>
      </c>
      <c r="AJ765" s="172"/>
      <c r="AK765" s="172">
        <f>SUM(AI765:AJ765)</f>
        <v>68000</v>
      </c>
      <c r="AL765" s="172">
        <v>68000</v>
      </c>
      <c r="AM765" s="172"/>
      <c r="AN765" s="172">
        <f>SUM(AL765:AM765)</f>
        <v>68000</v>
      </c>
      <c r="AO765" s="172"/>
      <c r="AP765" s="172">
        <f>SUM(AN765:AO765)</f>
        <v>68000</v>
      </c>
      <c r="AQ765" s="172"/>
      <c r="AR765" s="172">
        <f>SUM(AP765:AQ765)</f>
        <v>68000</v>
      </c>
      <c r="AS765" s="172"/>
      <c r="AT765" s="172">
        <f>SUM(AR765:AS765)</f>
        <v>68000</v>
      </c>
      <c r="AU765" s="172"/>
      <c r="AV765" s="172">
        <f>SUM(AT765:AU765)</f>
        <v>68000</v>
      </c>
      <c r="AW765" s="168"/>
    </row>
    <row r="766" spans="1:49" ht="47.25" hidden="1" outlineLevel="7" x14ac:dyDescent="0.2">
      <c r="A766" s="165" t="s">
        <v>381</v>
      </c>
      <c r="B766" s="165" t="s">
        <v>414</v>
      </c>
      <c r="C766" s="165" t="s">
        <v>881</v>
      </c>
      <c r="D766" s="165"/>
      <c r="E766" s="203" t="s">
        <v>882</v>
      </c>
      <c r="F766" s="172"/>
      <c r="G766" s="172"/>
      <c r="H766" s="172"/>
      <c r="I766" s="172"/>
      <c r="J766" s="172"/>
      <c r="K766" s="172"/>
      <c r="L766" s="172"/>
      <c r="M766" s="172"/>
      <c r="N766" s="172"/>
      <c r="O766" s="172"/>
      <c r="P766" s="172"/>
      <c r="Q766" s="172"/>
      <c r="R766" s="172"/>
      <c r="S766" s="172"/>
      <c r="T766" s="172"/>
      <c r="U766" s="172"/>
      <c r="V766" s="172"/>
      <c r="W766" s="167">
        <f t="shared" si="610"/>
        <v>0</v>
      </c>
      <c r="X766" s="167">
        <f t="shared" si="610"/>
        <v>0</v>
      </c>
      <c r="Y766" s="172"/>
      <c r="Z766" s="172"/>
      <c r="AA766" s="172"/>
      <c r="AB766" s="172"/>
      <c r="AC766" s="172"/>
      <c r="AD766" s="172"/>
      <c r="AE766" s="172"/>
      <c r="AF766" s="172"/>
      <c r="AG766" s="172"/>
      <c r="AH766" s="172"/>
      <c r="AI766" s="172"/>
      <c r="AJ766" s="172"/>
      <c r="AK766" s="172"/>
      <c r="AL766" s="172"/>
      <c r="AM766" s="172"/>
      <c r="AN766" s="172"/>
      <c r="AO766" s="172"/>
      <c r="AP766" s="172"/>
      <c r="AQ766" s="172"/>
      <c r="AR766" s="172"/>
      <c r="AS766" s="172"/>
      <c r="AT766" s="172"/>
      <c r="AU766" s="172"/>
      <c r="AV766" s="172"/>
      <c r="AW766" s="168"/>
    </row>
    <row r="767" spans="1:49" ht="31.5" hidden="1" outlineLevel="7" x14ac:dyDescent="0.2">
      <c r="A767" s="170" t="s">
        <v>381</v>
      </c>
      <c r="B767" s="170" t="s">
        <v>414</v>
      </c>
      <c r="C767" s="170" t="s">
        <v>883</v>
      </c>
      <c r="D767" s="170" t="s">
        <v>92</v>
      </c>
      <c r="E767" s="171" t="s">
        <v>93</v>
      </c>
      <c r="F767" s="172"/>
      <c r="G767" s="172"/>
      <c r="H767" s="172"/>
      <c r="I767" s="172"/>
      <c r="J767" s="172"/>
      <c r="K767" s="172"/>
      <c r="L767" s="172"/>
      <c r="M767" s="172"/>
      <c r="N767" s="172"/>
      <c r="O767" s="172"/>
      <c r="P767" s="172"/>
      <c r="Q767" s="172"/>
      <c r="R767" s="172"/>
      <c r="S767" s="172"/>
      <c r="T767" s="172"/>
      <c r="U767" s="172"/>
      <c r="V767" s="172"/>
      <c r="W767" s="172"/>
      <c r="X767" s="172">
        <f>SUM(S767:W767)</f>
        <v>0</v>
      </c>
      <c r="Y767" s="172"/>
      <c r="Z767" s="172"/>
      <c r="AA767" s="172"/>
      <c r="AB767" s="172"/>
      <c r="AC767" s="172"/>
      <c r="AD767" s="172"/>
      <c r="AE767" s="172"/>
      <c r="AF767" s="172"/>
      <c r="AG767" s="172"/>
      <c r="AH767" s="172"/>
      <c r="AI767" s="172"/>
      <c r="AJ767" s="172"/>
      <c r="AK767" s="172"/>
      <c r="AL767" s="172"/>
      <c r="AM767" s="172"/>
      <c r="AN767" s="172"/>
      <c r="AO767" s="172"/>
      <c r="AP767" s="172"/>
      <c r="AQ767" s="172"/>
      <c r="AR767" s="172"/>
      <c r="AS767" s="172"/>
      <c r="AT767" s="172"/>
      <c r="AU767" s="172"/>
      <c r="AV767" s="172"/>
      <c r="AW767" s="168"/>
    </row>
    <row r="768" spans="1:49" ht="31.5" outlineLevel="1" x14ac:dyDescent="0.2">
      <c r="A768" s="165" t="s">
        <v>381</v>
      </c>
      <c r="B768" s="165" t="s">
        <v>21</v>
      </c>
      <c r="C768" s="165"/>
      <c r="D768" s="165"/>
      <c r="E768" s="166" t="s">
        <v>22</v>
      </c>
      <c r="F768" s="167">
        <f>F783</f>
        <v>10.199999999999999</v>
      </c>
      <c r="G768" s="167">
        <f>G783</f>
        <v>0</v>
      </c>
      <c r="H768" s="167">
        <f>H783</f>
        <v>10.199999999999999</v>
      </c>
      <c r="I768" s="167">
        <f t="shared" ref="I768:AB768" si="614">I783+I769</f>
        <v>0</v>
      </c>
      <c r="J768" s="167">
        <f t="shared" si="614"/>
        <v>0</v>
      </c>
      <c r="K768" s="167">
        <f t="shared" si="614"/>
        <v>10.8</v>
      </c>
      <c r="L768" s="167">
        <f t="shared" si="614"/>
        <v>21</v>
      </c>
      <c r="M768" s="167">
        <f t="shared" si="614"/>
        <v>15.6</v>
      </c>
      <c r="N768" s="167">
        <f t="shared" si="614"/>
        <v>36.599999999999994</v>
      </c>
      <c r="O768" s="167">
        <f t="shared" si="614"/>
        <v>35.1</v>
      </c>
      <c r="P768" s="167">
        <f t="shared" si="614"/>
        <v>0</v>
      </c>
      <c r="Q768" s="167">
        <f t="shared" si="614"/>
        <v>71.7</v>
      </c>
      <c r="R768" s="167">
        <f t="shared" si="614"/>
        <v>0</v>
      </c>
      <c r="S768" s="167">
        <f t="shared" si="614"/>
        <v>71.7</v>
      </c>
      <c r="T768" s="167">
        <f t="shared" si="614"/>
        <v>132.6</v>
      </c>
      <c r="U768" s="167">
        <f t="shared" si="614"/>
        <v>0</v>
      </c>
      <c r="V768" s="167">
        <f t="shared" si="614"/>
        <v>73</v>
      </c>
      <c r="W768" s="167">
        <f t="shared" si="614"/>
        <v>0</v>
      </c>
      <c r="X768" s="167">
        <f t="shared" si="614"/>
        <v>277.3</v>
      </c>
      <c r="Y768" s="167">
        <f t="shared" si="614"/>
        <v>0</v>
      </c>
      <c r="Z768" s="167">
        <f t="shared" si="614"/>
        <v>0</v>
      </c>
      <c r="AA768" s="167">
        <f t="shared" si="614"/>
        <v>0</v>
      </c>
      <c r="AB768" s="167">
        <f t="shared" si="614"/>
        <v>0</v>
      </c>
      <c r="AC768" s="167"/>
      <c r="AD768" s="167">
        <f>AD783+AD769</f>
        <v>0</v>
      </c>
      <c r="AE768" s="167">
        <f>AE783+AE769</f>
        <v>0</v>
      </c>
      <c r="AF768" s="167">
        <f>AF783+AF769</f>
        <v>0</v>
      </c>
      <c r="AG768" s="167"/>
      <c r="AH768" s="167">
        <f>AH783+AH769</f>
        <v>0</v>
      </c>
      <c r="AI768" s="167"/>
      <c r="AJ768" s="167">
        <f>AJ783+AJ769</f>
        <v>0</v>
      </c>
      <c r="AK768" s="167"/>
      <c r="AL768" s="167">
        <f>AL783+AL769</f>
        <v>0</v>
      </c>
      <c r="AM768" s="167">
        <f>AM783+AM769</f>
        <v>0</v>
      </c>
      <c r="AN768" s="167">
        <f>AN783+AN769</f>
        <v>0</v>
      </c>
      <c r="AO768" s="167">
        <f>AO783+AO769</f>
        <v>0</v>
      </c>
      <c r="AP768" s="167"/>
      <c r="AQ768" s="167">
        <f>AQ783+AQ769</f>
        <v>0</v>
      </c>
      <c r="AR768" s="167"/>
      <c r="AS768" s="167">
        <f>AS783+AS769</f>
        <v>0</v>
      </c>
      <c r="AT768" s="167"/>
      <c r="AU768" s="167">
        <f>AU783+AU769</f>
        <v>0</v>
      </c>
      <c r="AV768" s="167"/>
      <c r="AW768" s="168"/>
    </row>
    <row r="769" spans="1:49" ht="31.5" outlineLevel="1" x14ac:dyDescent="0.2">
      <c r="A769" s="165" t="s">
        <v>381</v>
      </c>
      <c r="B769" s="165" t="s">
        <v>21</v>
      </c>
      <c r="C769" s="165" t="s">
        <v>289</v>
      </c>
      <c r="D769" s="165"/>
      <c r="E769" s="166" t="s">
        <v>290</v>
      </c>
      <c r="F769" s="167"/>
      <c r="G769" s="167"/>
      <c r="H769" s="167"/>
      <c r="I769" s="167">
        <f t="shared" ref="I769:X770" si="615">I770</f>
        <v>0</v>
      </c>
      <c r="J769" s="167">
        <f t="shared" si="615"/>
        <v>0</v>
      </c>
      <c r="K769" s="167">
        <f t="shared" si="615"/>
        <v>10.8</v>
      </c>
      <c r="L769" s="167">
        <f t="shared" si="615"/>
        <v>10.8</v>
      </c>
      <c r="M769" s="167">
        <f t="shared" si="615"/>
        <v>15.6</v>
      </c>
      <c r="N769" s="167">
        <f t="shared" si="615"/>
        <v>26.4</v>
      </c>
      <c r="O769" s="167">
        <f t="shared" si="615"/>
        <v>35.1</v>
      </c>
      <c r="P769" s="167">
        <f t="shared" si="615"/>
        <v>0</v>
      </c>
      <c r="Q769" s="167">
        <f t="shared" si="615"/>
        <v>61.5</v>
      </c>
      <c r="R769" s="167">
        <f t="shared" si="615"/>
        <v>0</v>
      </c>
      <c r="S769" s="167">
        <f t="shared" si="615"/>
        <v>61.5</v>
      </c>
      <c r="T769" s="167">
        <f t="shared" si="615"/>
        <v>132.6</v>
      </c>
      <c r="U769" s="167">
        <f t="shared" si="615"/>
        <v>0</v>
      </c>
      <c r="V769" s="167">
        <f t="shared" si="615"/>
        <v>73</v>
      </c>
      <c r="W769" s="167">
        <f t="shared" si="615"/>
        <v>0</v>
      </c>
      <c r="X769" s="167">
        <f t="shared" si="615"/>
        <v>267.10000000000002</v>
      </c>
      <c r="Y769" s="167"/>
      <c r="Z769" s="167"/>
      <c r="AA769" s="167"/>
      <c r="AB769" s="167"/>
      <c r="AC769" s="167"/>
      <c r="AD769" s="167">
        <f>AD770</f>
        <v>0</v>
      </c>
      <c r="AE769" s="167">
        <f>AE770</f>
        <v>0</v>
      </c>
      <c r="AF769" s="167">
        <f>AF770</f>
        <v>0</v>
      </c>
      <c r="AG769" s="167"/>
      <c r="AH769" s="167">
        <f>AH770</f>
        <v>0</v>
      </c>
      <c r="AI769" s="167"/>
      <c r="AJ769" s="167">
        <f>AJ770</f>
        <v>0</v>
      </c>
      <c r="AK769" s="167"/>
      <c r="AL769" s="167"/>
      <c r="AM769" s="167"/>
      <c r="AN769" s="167"/>
      <c r="AO769" s="167"/>
      <c r="AP769" s="167"/>
      <c r="AQ769" s="167">
        <f>AQ770</f>
        <v>0</v>
      </c>
      <c r="AR769" s="167"/>
      <c r="AS769" s="167">
        <f>AS770</f>
        <v>0</v>
      </c>
      <c r="AT769" s="167"/>
      <c r="AU769" s="167">
        <f>AU770</f>
        <v>0</v>
      </c>
      <c r="AV769" s="167"/>
      <c r="AW769" s="168"/>
    </row>
    <row r="770" spans="1:49" ht="31.5" outlineLevel="1" x14ac:dyDescent="0.2">
      <c r="A770" s="165" t="s">
        <v>381</v>
      </c>
      <c r="B770" s="165" t="s">
        <v>21</v>
      </c>
      <c r="C770" s="165" t="s">
        <v>394</v>
      </c>
      <c r="D770" s="165"/>
      <c r="E770" s="166" t="s">
        <v>395</v>
      </c>
      <c r="F770" s="167"/>
      <c r="G770" s="167"/>
      <c r="H770" s="167"/>
      <c r="I770" s="167">
        <f t="shared" si="615"/>
        <v>0</v>
      </c>
      <c r="J770" s="167">
        <f t="shared" si="615"/>
        <v>0</v>
      </c>
      <c r="K770" s="167">
        <f t="shared" si="615"/>
        <v>10.8</v>
      </c>
      <c r="L770" s="167">
        <f t="shared" si="615"/>
        <v>10.8</v>
      </c>
      <c r="M770" s="167">
        <f t="shared" si="615"/>
        <v>15.6</v>
      </c>
      <c r="N770" s="167">
        <f t="shared" si="615"/>
        <v>26.4</v>
      </c>
      <c r="O770" s="167">
        <f t="shared" ref="O770:AF770" si="616">O771+O780</f>
        <v>35.1</v>
      </c>
      <c r="P770" s="167">
        <f t="shared" si="616"/>
        <v>0</v>
      </c>
      <c r="Q770" s="167">
        <f t="shared" si="616"/>
        <v>61.5</v>
      </c>
      <c r="R770" s="167">
        <f t="shared" si="616"/>
        <v>0</v>
      </c>
      <c r="S770" s="167">
        <f t="shared" si="616"/>
        <v>61.5</v>
      </c>
      <c r="T770" s="167">
        <f t="shared" si="616"/>
        <v>132.6</v>
      </c>
      <c r="U770" s="167">
        <f t="shared" si="616"/>
        <v>0</v>
      </c>
      <c r="V770" s="167">
        <f t="shared" si="616"/>
        <v>73</v>
      </c>
      <c r="W770" s="167">
        <f t="shared" si="616"/>
        <v>0</v>
      </c>
      <c r="X770" s="167">
        <f t="shared" si="616"/>
        <v>267.10000000000002</v>
      </c>
      <c r="Y770" s="167">
        <f t="shared" si="616"/>
        <v>0</v>
      </c>
      <c r="Z770" s="167">
        <f t="shared" si="616"/>
        <v>0</v>
      </c>
      <c r="AA770" s="167">
        <f t="shared" si="616"/>
        <v>0</v>
      </c>
      <c r="AB770" s="167">
        <f t="shared" si="616"/>
        <v>0</v>
      </c>
      <c r="AC770" s="167">
        <f t="shared" si="616"/>
        <v>0</v>
      </c>
      <c r="AD770" s="167">
        <f t="shared" si="616"/>
        <v>0</v>
      </c>
      <c r="AE770" s="167">
        <f t="shared" si="616"/>
        <v>0</v>
      </c>
      <c r="AF770" s="167">
        <f t="shared" si="616"/>
        <v>0</v>
      </c>
      <c r="AG770" s="167"/>
      <c r="AH770" s="167">
        <f>AH771+AH780</f>
        <v>0</v>
      </c>
      <c r="AI770" s="167"/>
      <c r="AJ770" s="167">
        <f>AJ771+AJ780</f>
        <v>0</v>
      </c>
      <c r="AK770" s="167"/>
      <c r="AL770" s="167">
        <f t="shared" ref="AL770:AQ770" si="617">AL771+AL780</f>
        <v>0</v>
      </c>
      <c r="AM770" s="167">
        <f t="shared" si="617"/>
        <v>0</v>
      </c>
      <c r="AN770" s="167">
        <f t="shared" si="617"/>
        <v>0</v>
      </c>
      <c r="AO770" s="167">
        <f t="shared" si="617"/>
        <v>0</v>
      </c>
      <c r="AP770" s="167">
        <f t="shared" si="617"/>
        <v>0</v>
      </c>
      <c r="AQ770" s="167">
        <f t="shared" si="617"/>
        <v>0</v>
      </c>
      <c r="AR770" s="167"/>
      <c r="AS770" s="167">
        <f>AS771+AS780</f>
        <v>0</v>
      </c>
      <c r="AT770" s="167"/>
      <c r="AU770" s="167">
        <f>AU771+AU780</f>
        <v>0</v>
      </c>
      <c r="AV770" s="167"/>
      <c r="AW770" s="168"/>
    </row>
    <row r="771" spans="1:49" ht="31.5" outlineLevel="1" x14ac:dyDescent="0.2">
      <c r="A771" s="165" t="s">
        <v>381</v>
      </c>
      <c r="B771" s="165" t="s">
        <v>21</v>
      </c>
      <c r="C771" s="173" t="s">
        <v>396</v>
      </c>
      <c r="D771" s="173"/>
      <c r="E771" s="185" t="s">
        <v>57</v>
      </c>
      <c r="F771" s="167"/>
      <c r="G771" s="167"/>
      <c r="H771" s="167"/>
      <c r="I771" s="167">
        <f>I774</f>
        <v>0</v>
      </c>
      <c r="J771" s="167">
        <f>J774</f>
        <v>0</v>
      </c>
      <c r="K771" s="167">
        <f>K774</f>
        <v>10.8</v>
      </c>
      <c r="L771" s="167">
        <f>L774</f>
        <v>10.8</v>
      </c>
      <c r="M771" s="167">
        <f t="shared" ref="M771:AK771" si="618">M774+M772</f>
        <v>15.6</v>
      </c>
      <c r="N771" s="167">
        <f t="shared" si="618"/>
        <v>26.4</v>
      </c>
      <c r="O771" s="167">
        <f t="shared" si="618"/>
        <v>0</v>
      </c>
      <c r="P771" s="167">
        <f t="shared" si="618"/>
        <v>0</v>
      </c>
      <c r="Q771" s="167">
        <f t="shared" si="618"/>
        <v>26.4</v>
      </c>
      <c r="R771" s="167">
        <f t="shared" si="618"/>
        <v>0</v>
      </c>
      <c r="S771" s="167">
        <f t="shared" si="618"/>
        <v>26.4</v>
      </c>
      <c r="T771" s="167">
        <f>T774+T772+T776+T778</f>
        <v>0</v>
      </c>
      <c r="U771" s="167">
        <f t="shared" ref="U771" si="619">U774+U772</f>
        <v>0</v>
      </c>
      <c r="V771" s="167">
        <f>V774+V772+V776+V778</f>
        <v>73</v>
      </c>
      <c r="W771" s="167">
        <f t="shared" ref="W771" si="620">W774+W772</f>
        <v>0</v>
      </c>
      <c r="X771" s="167">
        <f>X774+X772+X776+X778</f>
        <v>99.4</v>
      </c>
      <c r="Y771" s="167">
        <f t="shared" si="618"/>
        <v>0</v>
      </c>
      <c r="Z771" s="167">
        <f t="shared" si="618"/>
        <v>0</v>
      </c>
      <c r="AA771" s="167">
        <f t="shared" si="618"/>
        <v>0</v>
      </c>
      <c r="AB771" s="167">
        <f t="shared" si="618"/>
        <v>0</v>
      </c>
      <c r="AC771" s="167">
        <f t="shared" si="618"/>
        <v>0</v>
      </c>
      <c r="AD771" s="167">
        <f t="shared" si="618"/>
        <v>0</v>
      </c>
      <c r="AE771" s="167">
        <f t="shared" si="618"/>
        <v>0</v>
      </c>
      <c r="AF771" s="167">
        <f t="shared" si="618"/>
        <v>0</v>
      </c>
      <c r="AG771" s="167">
        <f t="shared" si="618"/>
        <v>0</v>
      </c>
      <c r="AH771" s="167">
        <f t="shared" si="618"/>
        <v>0</v>
      </c>
      <c r="AI771" s="167">
        <f t="shared" si="618"/>
        <v>0</v>
      </c>
      <c r="AJ771" s="167">
        <f t="shared" si="618"/>
        <v>0</v>
      </c>
      <c r="AK771" s="167">
        <f t="shared" si="618"/>
        <v>0</v>
      </c>
      <c r="AL771" s="167"/>
      <c r="AM771" s="167"/>
      <c r="AN771" s="167"/>
      <c r="AO771" s="167"/>
      <c r="AP771" s="167"/>
      <c r="AQ771" s="167">
        <f>AQ774+AQ772</f>
        <v>0</v>
      </c>
      <c r="AR771" s="167">
        <f>AR774+AR772</f>
        <v>0</v>
      </c>
      <c r="AS771" s="167">
        <f>AS774+AS772</f>
        <v>0</v>
      </c>
      <c r="AT771" s="167">
        <f>AT774+AT772</f>
        <v>0</v>
      </c>
      <c r="AU771" s="167">
        <f t="shared" ref="AU771:AV771" si="621">AU774+AU772</f>
        <v>0</v>
      </c>
      <c r="AV771" s="167">
        <f t="shared" si="621"/>
        <v>0</v>
      </c>
      <c r="AW771" s="168"/>
    </row>
    <row r="772" spans="1:49" ht="15.75" hidden="1" outlineLevel="1" x14ac:dyDescent="0.2">
      <c r="A772" s="165" t="s">
        <v>381</v>
      </c>
      <c r="B772" s="165" t="s">
        <v>21</v>
      </c>
      <c r="C772" s="165" t="s">
        <v>430</v>
      </c>
      <c r="D772" s="165"/>
      <c r="E772" s="166" t="s">
        <v>59</v>
      </c>
      <c r="F772" s="167"/>
      <c r="G772" s="167"/>
      <c r="H772" s="167"/>
      <c r="I772" s="167"/>
      <c r="J772" s="167"/>
      <c r="K772" s="167"/>
      <c r="L772" s="167"/>
      <c r="M772" s="167">
        <f t="shared" ref="M772:S772" si="622">M773</f>
        <v>15.6</v>
      </c>
      <c r="N772" s="167">
        <f t="shared" si="622"/>
        <v>15.6</v>
      </c>
      <c r="O772" s="167">
        <f t="shared" si="622"/>
        <v>0</v>
      </c>
      <c r="P772" s="167">
        <f t="shared" si="622"/>
        <v>0</v>
      </c>
      <c r="Q772" s="167">
        <f t="shared" si="622"/>
        <v>15.6</v>
      </c>
      <c r="R772" s="167">
        <f t="shared" si="622"/>
        <v>0</v>
      </c>
      <c r="S772" s="167">
        <f t="shared" si="622"/>
        <v>15.6</v>
      </c>
      <c r="T772" s="167">
        <f>T773</f>
        <v>0</v>
      </c>
      <c r="U772" s="167">
        <f>U773</f>
        <v>0</v>
      </c>
      <c r="V772" s="167">
        <f>V773</f>
        <v>0</v>
      </c>
      <c r="W772" s="167">
        <f>W773</f>
        <v>0</v>
      </c>
      <c r="X772" s="167">
        <f>X773</f>
        <v>15.6</v>
      </c>
      <c r="Y772" s="167"/>
      <c r="Z772" s="167"/>
      <c r="AA772" s="167"/>
      <c r="AB772" s="167"/>
      <c r="AC772" s="167"/>
      <c r="AD772" s="167"/>
      <c r="AE772" s="167"/>
      <c r="AF772" s="167">
        <f t="shared" ref="AF772:AK772" si="623">AF773</f>
        <v>0</v>
      </c>
      <c r="AG772" s="167">
        <f t="shared" si="623"/>
        <v>0</v>
      </c>
      <c r="AH772" s="167">
        <f t="shared" si="623"/>
        <v>0</v>
      </c>
      <c r="AI772" s="167">
        <f t="shared" si="623"/>
        <v>0</v>
      </c>
      <c r="AJ772" s="167">
        <f t="shared" si="623"/>
        <v>0</v>
      </c>
      <c r="AK772" s="167">
        <f t="shared" si="623"/>
        <v>0</v>
      </c>
      <c r="AL772" s="167"/>
      <c r="AM772" s="167"/>
      <c r="AN772" s="167"/>
      <c r="AO772" s="167"/>
      <c r="AP772" s="167"/>
      <c r="AQ772" s="167">
        <f t="shared" ref="AQ772:AV772" si="624">AQ773</f>
        <v>0</v>
      </c>
      <c r="AR772" s="167">
        <f t="shared" si="624"/>
        <v>0</v>
      </c>
      <c r="AS772" s="167">
        <f t="shared" si="624"/>
        <v>0</v>
      </c>
      <c r="AT772" s="167">
        <f t="shared" si="624"/>
        <v>0</v>
      </c>
      <c r="AU772" s="167">
        <f t="shared" si="624"/>
        <v>0</v>
      </c>
      <c r="AV772" s="167">
        <f t="shared" si="624"/>
        <v>0</v>
      </c>
      <c r="AW772" s="168"/>
    </row>
    <row r="773" spans="1:49" ht="31.5" hidden="1" outlineLevel="1" x14ac:dyDescent="0.2">
      <c r="A773" s="170" t="s">
        <v>381</v>
      </c>
      <c r="B773" s="170" t="s">
        <v>21</v>
      </c>
      <c r="C773" s="170" t="s">
        <v>430</v>
      </c>
      <c r="D773" s="170" t="s">
        <v>11</v>
      </c>
      <c r="E773" s="171" t="s">
        <v>12</v>
      </c>
      <c r="F773" s="167"/>
      <c r="G773" s="167"/>
      <c r="H773" s="167"/>
      <c r="I773" s="167"/>
      <c r="J773" s="167"/>
      <c r="K773" s="167"/>
      <c r="L773" s="167"/>
      <c r="M773" s="172">
        <v>15.6</v>
      </c>
      <c r="N773" s="172">
        <f>SUM(L773:M773)</f>
        <v>15.6</v>
      </c>
      <c r="O773" s="172"/>
      <c r="P773" s="172"/>
      <c r="Q773" s="172">
        <f>SUM(N773:P773)</f>
        <v>15.6</v>
      </c>
      <c r="R773" s="172"/>
      <c r="S773" s="172">
        <f>SUM(Q773:R773)</f>
        <v>15.6</v>
      </c>
      <c r="T773" s="172"/>
      <c r="U773" s="172"/>
      <c r="V773" s="172"/>
      <c r="W773" s="172"/>
      <c r="X773" s="172">
        <f>SUM(S773:W773)</f>
        <v>15.6</v>
      </c>
      <c r="Y773" s="167"/>
      <c r="Z773" s="167"/>
      <c r="AA773" s="167"/>
      <c r="AB773" s="167"/>
      <c r="AC773" s="167"/>
      <c r="AD773" s="167"/>
      <c r="AE773" s="167"/>
      <c r="AF773" s="172"/>
      <c r="AG773" s="172">
        <f>SUM(AE773:AF773)</f>
        <v>0</v>
      </c>
      <c r="AH773" s="172"/>
      <c r="AI773" s="172">
        <f>SUM(AG773:AH773)</f>
        <v>0</v>
      </c>
      <c r="AJ773" s="172"/>
      <c r="AK773" s="172">
        <f>SUM(AI773:AJ773)</f>
        <v>0</v>
      </c>
      <c r="AL773" s="167"/>
      <c r="AM773" s="167"/>
      <c r="AN773" s="167"/>
      <c r="AO773" s="167"/>
      <c r="AP773" s="167"/>
      <c r="AQ773" s="172"/>
      <c r="AR773" s="172">
        <f>SUM(AP773:AQ773)</f>
        <v>0</v>
      </c>
      <c r="AS773" s="172"/>
      <c r="AT773" s="172">
        <f>SUM(AR773:AS773)</f>
        <v>0</v>
      </c>
      <c r="AU773" s="172"/>
      <c r="AV773" s="172">
        <f>SUM(AT773:AU773)</f>
        <v>0</v>
      </c>
      <c r="AW773" s="168"/>
    </row>
    <row r="774" spans="1:49" ht="15.75" outlineLevel="1" x14ac:dyDescent="0.2">
      <c r="A774" s="165" t="s">
        <v>381</v>
      </c>
      <c r="B774" s="165" t="s">
        <v>21</v>
      </c>
      <c r="C774" s="173" t="s">
        <v>407</v>
      </c>
      <c r="D774" s="173" t="s">
        <v>663</v>
      </c>
      <c r="E774" s="185" t="s">
        <v>408</v>
      </c>
      <c r="F774" s="167"/>
      <c r="G774" s="167"/>
      <c r="H774" s="167"/>
      <c r="I774" s="167">
        <f t="shared" ref="I774:X778" si="625">I775</f>
        <v>0</v>
      </c>
      <c r="J774" s="167">
        <f t="shared" si="625"/>
        <v>0</v>
      </c>
      <c r="K774" s="167">
        <f t="shared" si="625"/>
        <v>10.8</v>
      </c>
      <c r="L774" s="167">
        <f t="shared" si="625"/>
        <v>10.8</v>
      </c>
      <c r="M774" s="167">
        <f t="shared" si="625"/>
        <v>0</v>
      </c>
      <c r="N774" s="167">
        <f t="shared" si="625"/>
        <v>10.8</v>
      </c>
      <c r="O774" s="167">
        <f t="shared" si="625"/>
        <v>0</v>
      </c>
      <c r="P774" s="167">
        <f t="shared" si="625"/>
        <v>0</v>
      </c>
      <c r="Q774" s="167">
        <f t="shared" si="625"/>
        <v>10.8</v>
      </c>
      <c r="R774" s="167">
        <f t="shared" si="625"/>
        <v>0</v>
      </c>
      <c r="S774" s="167">
        <f t="shared" si="625"/>
        <v>10.8</v>
      </c>
      <c r="T774" s="167">
        <f t="shared" si="625"/>
        <v>0</v>
      </c>
      <c r="U774" s="167">
        <f t="shared" si="625"/>
        <v>0</v>
      </c>
      <c r="V774" s="167">
        <f t="shared" si="625"/>
        <v>20.399999999999999</v>
      </c>
      <c r="W774" s="167">
        <f t="shared" si="625"/>
        <v>0</v>
      </c>
      <c r="X774" s="167">
        <f t="shared" si="625"/>
        <v>31.2</v>
      </c>
      <c r="Y774" s="167"/>
      <c r="Z774" s="167"/>
      <c r="AA774" s="167"/>
      <c r="AB774" s="167"/>
      <c r="AC774" s="167"/>
      <c r="AD774" s="167">
        <f t="shared" ref="AD774:AK774" si="626">AD775</f>
        <v>0</v>
      </c>
      <c r="AE774" s="167">
        <f t="shared" si="626"/>
        <v>0</v>
      </c>
      <c r="AF774" s="167">
        <f t="shared" si="626"/>
        <v>0</v>
      </c>
      <c r="AG774" s="167">
        <f t="shared" si="626"/>
        <v>0</v>
      </c>
      <c r="AH774" s="167">
        <f t="shared" si="626"/>
        <v>0</v>
      </c>
      <c r="AI774" s="167">
        <f t="shared" si="626"/>
        <v>0</v>
      </c>
      <c r="AJ774" s="167">
        <f t="shared" si="626"/>
        <v>0</v>
      </c>
      <c r="AK774" s="167">
        <f t="shared" si="626"/>
        <v>0</v>
      </c>
      <c r="AL774" s="167"/>
      <c r="AM774" s="167"/>
      <c r="AN774" s="167"/>
      <c r="AO774" s="167"/>
      <c r="AP774" s="167"/>
      <c r="AQ774" s="167">
        <f>AQ775</f>
        <v>0</v>
      </c>
      <c r="AR774" s="167">
        <f>AR775</f>
        <v>0</v>
      </c>
      <c r="AS774" s="167">
        <f>AS775</f>
        <v>0</v>
      </c>
      <c r="AT774" s="167">
        <f>AT775</f>
        <v>0</v>
      </c>
      <c r="AU774" s="167">
        <f t="shared" ref="AU774:AV774" si="627">AU775</f>
        <v>0</v>
      </c>
      <c r="AV774" s="167">
        <f t="shared" si="627"/>
        <v>0</v>
      </c>
      <c r="AW774" s="168"/>
    </row>
    <row r="775" spans="1:49" ht="31.5" outlineLevel="1" x14ac:dyDescent="0.2">
      <c r="A775" s="170" t="s">
        <v>381</v>
      </c>
      <c r="B775" s="170" t="s">
        <v>21</v>
      </c>
      <c r="C775" s="175" t="s">
        <v>407</v>
      </c>
      <c r="D775" s="175" t="s">
        <v>92</v>
      </c>
      <c r="E775" s="176" t="s">
        <v>584</v>
      </c>
      <c r="F775" s="167"/>
      <c r="G775" s="167"/>
      <c r="H775" s="167"/>
      <c r="I775" s="172"/>
      <c r="J775" s="172"/>
      <c r="K775" s="172">
        <v>10.8</v>
      </c>
      <c r="L775" s="172">
        <f>SUM(H775:K775)</f>
        <v>10.8</v>
      </c>
      <c r="M775" s="172"/>
      <c r="N775" s="172">
        <f>SUM(L775:M775)</f>
        <v>10.8</v>
      </c>
      <c r="O775" s="172"/>
      <c r="P775" s="172"/>
      <c r="Q775" s="172">
        <f>SUM(N775:P775)</f>
        <v>10.8</v>
      </c>
      <c r="R775" s="172"/>
      <c r="S775" s="172">
        <f>SUM(Q775:R775)</f>
        <v>10.8</v>
      </c>
      <c r="T775" s="172"/>
      <c r="U775" s="172"/>
      <c r="V775" s="172">
        <v>20.399999999999999</v>
      </c>
      <c r="W775" s="172"/>
      <c r="X775" s="172">
        <f>SUM(S775:W775)</f>
        <v>31.2</v>
      </c>
      <c r="Y775" s="167"/>
      <c r="Z775" s="167"/>
      <c r="AA775" s="167"/>
      <c r="AB775" s="167"/>
      <c r="AC775" s="167"/>
      <c r="AD775" s="172"/>
      <c r="AE775" s="172">
        <f>SUM(AC775:AD775)</f>
        <v>0</v>
      </c>
      <c r="AF775" s="172"/>
      <c r="AG775" s="172">
        <f>SUM(AE775:AF775)</f>
        <v>0</v>
      </c>
      <c r="AH775" s="172"/>
      <c r="AI775" s="172">
        <f>SUM(AG775:AH775)</f>
        <v>0</v>
      </c>
      <c r="AJ775" s="172"/>
      <c r="AK775" s="172">
        <f>SUM(AI775:AJ775)</f>
        <v>0</v>
      </c>
      <c r="AL775" s="167"/>
      <c r="AM775" s="167"/>
      <c r="AN775" s="167"/>
      <c r="AO775" s="167"/>
      <c r="AP775" s="167"/>
      <c r="AQ775" s="172"/>
      <c r="AR775" s="172">
        <f>SUM(AP775:AQ775)</f>
        <v>0</v>
      </c>
      <c r="AS775" s="172"/>
      <c r="AT775" s="172">
        <f>SUM(AR775:AS775)</f>
        <v>0</v>
      </c>
      <c r="AU775" s="172"/>
      <c r="AV775" s="172">
        <f>SUM(AT775:AU775)</f>
        <v>0</v>
      </c>
      <c r="AW775" s="168"/>
    </row>
    <row r="776" spans="1:49" ht="15.75" outlineLevel="1" x14ac:dyDescent="0.2">
      <c r="A776" s="165" t="s">
        <v>381</v>
      </c>
      <c r="B776" s="165" t="s">
        <v>21</v>
      </c>
      <c r="C776" s="165" t="s">
        <v>416</v>
      </c>
      <c r="D776" s="165"/>
      <c r="E776" s="166" t="s">
        <v>417</v>
      </c>
      <c r="F776" s="167"/>
      <c r="G776" s="167"/>
      <c r="H776" s="167"/>
      <c r="I776" s="172"/>
      <c r="J776" s="172"/>
      <c r="K776" s="172"/>
      <c r="L776" s="172"/>
      <c r="M776" s="172"/>
      <c r="N776" s="172"/>
      <c r="O776" s="172"/>
      <c r="P776" s="172"/>
      <c r="Q776" s="172"/>
      <c r="R776" s="172"/>
      <c r="S776" s="172"/>
      <c r="T776" s="167">
        <f t="shared" si="625"/>
        <v>0</v>
      </c>
      <c r="U776" s="172"/>
      <c r="V776" s="167">
        <f t="shared" si="625"/>
        <v>51.1</v>
      </c>
      <c r="W776" s="172"/>
      <c r="X776" s="167">
        <f t="shared" si="625"/>
        <v>51.1</v>
      </c>
      <c r="Y776" s="167"/>
      <c r="Z776" s="167"/>
      <c r="AA776" s="167"/>
      <c r="AB776" s="167"/>
      <c r="AC776" s="167"/>
      <c r="AD776" s="172"/>
      <c r="AE776" s="172"/>
      <c r="AF776" s="172"/>
      <c r="AG776" s="172"/>
      <c r="AH776" s="172"/>
      <c r="AI776" s="172"/>
      <c r="AJ776" s="172"/>
      <c r="AK776" s="172"/>
      <c r="AL776" s="167"/>
      <c r="AM776" s="167"/>
      <c r="AN776" s="167"/>
      <c r="AO776" s="167"/>
      <c r="AP776" s="167"/>
      <c r="AQ776" s="172"/>
      <c r="AR776" s="172"/>
      <c r="AS776" s="172"/>
      <c r="AT776" s="172"/>
      <c r="AU776" s="172"/>
      <c r="AV776" s="172"/>
      <c r="AW776" s="168"/>
    </row>
    <row r="777" spans="1:49" ht="31.5" outlineLevel="1" x14ac:dyDescent="0.2">
      <c r="A777" s="170" t="s">
        <v>381</v>
      </c>
      <c r="B777" s="170" t="s">
        <v>21</v>
      </c>
      <c r="C777" s="170" t="s">
        <v>416</v>
      </c>
      <c r="D777" s="170" t="s">
        <v>92</v>
      </c>
      <c r="E777" s="171" t="s">
        <v>93</v>
      </c>
      <c r="F777" s="167"/>
      <c r="G777" s="167"/>
      <c r="H777" s="167"/>
      <c r="I777" s="172"/>
      <c r="J777" s="172"/>
      <c r="K777" s="172"/>
      <c r="L777" s="172"/>
      <c r="M777" s="172"/>
      <c r="N777" s="172"/>
      <c r="O777" s="172"/>
      <c r="P777" s="172"/>
      <c r="Q777" s="172"/>
      <c r="R777" s="172"/>
      <c r="S777" s="172"/>
      <c r="T777" s="172"/>
      <c r="U777" s="172"/>
      <c r="V777" s="172">
        <v>51.1</v>
      </c>
      <c r="W777" s="172"/>
      <c r="X777" s="172">
        <f>SUM(S777:W777)</f>
        <v>51.1</v>
      </c>
      <c r="Y777" s="167"/>
      <c r="Z777" s="167"/>
      <c r="AA777" s="167"/>
      <c r="AB777" s="167"/>
      <c r="AC777" s="167"/>
      <c r="AD777" s="172"/>
      <c r="AE777" s="172"/>
      <c r="AF777" s="172"/>
      <c r="AG777" s="172"/>
      <c r="AH777" s="172"/>
      <c r="AI777" s="172"/>
      <c r="AJ777" s="172"/>
      <c r="AK777" s="172"/>
      <c r="AL777" s="167"/>
      <c r="AM777" s="167"/>
      <c r="AN777" s="167"/>
      <c r="AO777" s="167"/>
      <c r="AP777" s="167"/>
      <c r="AQ777" s="172"/>
      <c r="AR777" s="172"/>
      <c r="AS777" s="172"/>
      <c r="AT777" s="172"/>
      <c r="AU777" s="172"/>
      <c r="AV777" s="172"/>
      <c r="AW777" s="168"/>
    </row>
    <row r="778" spans="1:49" ht="15.75" outlineLevel="1" x14ac:dyDescent="0.2">
      <c r="A778" s="165" t="s">
        <v>381</v>
      </c>
      <c r="B778" s="165" t="s">
        <v>21</v>
      </c>
      <c r="C778" s="165" t="s">
        <v>431</v>
      </c>
      <c r="D778" s="165"/>
      <c r="E778" s="166" t="s">
        <v>296</v>
      </c>
      <c r="F778" s="167"/>
      <c r="G778" s="167"/>
      <c r="H778" s="167"/>
      <c r="I778" s="172"/>
      <c r="J778" s="172"/>
      <c r="K778" s="172"/>
      <c r="L778" s="172"/>
      <c r="M778" s="172"/>
      <c r="N778" s="172"/>
      <c r="O778" s="172"/>
      <c r="P778" s="172"/>
      <c r="Q778" s="172"/>
      <c r="R778" s="172"/>
      <c r="S778" s="172"/>
      <c r="T778" s="167">
        <f t="shared" si="625"/>
        <v>0</v>
      </c>
      <c r="U778" s="172"/>
      <c r="V778" s="167">
        <f t="shared" si="625"/>
        <v>1.5</v>
      </c>
      <c r="W778" s="172"/>
      <c r="X778" s="167">
        <f t="shared" si="625"/>
        <v>1.5</v>
      </c>
      <c r="Y778" s="167"/>
      <c r="Z778" s="167"/>
      <c r="AA778" s="167"/>
      <c r="AB778" s="167"/>
      <c r="AC778" s="167"/>
      <c r="AD778" s="172"/>
      <c r="AE778" s="172"/>
      <c r="AF778" s="172"/>
      <c r="AG778" s="172"/>
      <c r="AH778" s="172"/>
      <c r="AI778" s="172"/>
      <c r="AJ778" s="172"/>
      <c r="AK778" s="172"/>
      <c r="AL778" s="167"/>
      <c r="AM778" s="167"/>
      <c r="AN778" s="167"/>
      <c r="AO778" s="167"/>
      <c r="AP778" s="167"/>
      <c r="AQ778" s="172"/>
      <c r="AR778" s="172"/>
      <c r="AS778" s="172"/>
      <c r="AT778" s="172"/>
      <c r="AU778" s="172"/>
      <c r="AV778" s="172"/>
      <c r="AW778" s="168"/>
    </row>
    <row r="779" spans="1:49" ht="31.5" outlineLevel="1" x14ac:dyDescent="0.2">
      <c r="A779" s="170" t="s">
        <v>381</v>
      </c>
      <c r="B779" s="170" t="s">
        <v>21</v>
      </c>
      <c r="C779" s="170" t="s">
        <v>431</v>
      </c>
      <c r="D779" s="170" t="s">
        <v>92</v>
      </c>
      <c r="E779" s="171" t="s">
        <v>93</v>
      </c>
      <c r="F779" s="167"/>
      <c r="G779" s="167"/>
      <c r="H779" s="167"/>
      <c r="I779" s="172"/>
      <c r="J779" s="172"/>
      <c r="K779" s="172"/>
      <c r="L779" s="172"/>
      <c r="M779" s="172"/>
      <c r="N779" s="172"/>
      <c r="O779" s="172"/>
      <c r="P779" s="172"/>
      <c r="Q779" s="172"/>
      <c r="R779" s="172"/>
      <c r="S779" s="172"/>
      <c r="T779" s="172"/>
      <c r="U779" s="172"/>
      <c r="V779" s="172">
        <v>1.5</v>
      </c>
      <c r="W779" s="172"/>
      <c r="X779" s="172">
        <f>SUM(S779:W779)</f>
        <v>1.5</v>
      </c>
      <c r="Y779" s="167"/>
      <c r="Z779" s="167"/>
      <c r="AA779" s="167"/>
      <c r="AB779" s="167"/>
      <c r="AC779" s="167"/>
      <c r="AD779" s="172"/>
      <c r="AE779" s="172"/>
      <c r="AF779" s="172"/>
      <c r="AG779" s="172"/>
      <c r="AH779" s="172"/>
      <c r="AI779" s="172"/>
      <c r="AJ779" s="172"/>
      <c r="AK779" s="172"/>
      <c r="AL779" s="167"/>
      <c r="AM779" s="167"/>
      <c r="AN779" s="167"/>
      <c r="AO779" s="167"/>
      <c r="AP779" s="167"/>
      <c r="AQ779" s="172"/>
      <c r="AR779" s="172"/>
      <c r="AS779" s="172"/>
      <c r="AT779" s="172"/>
      <c r="AU779" s="172"/>
      <c r="AV779" s="172"/>
      <c r="AW779" s="168"/>
    </row>
    <row r="780" spans="1:49" ht="31.5" outlineLevel="1" x14ac:dyDescent="0.2">
      <c r="A780" s="165" t="s">
        <v>381</v>
      </c>
      <c r="B780" s="165" t="s">
        <v>21</v>
      </c>
      <c r="C780" s="165" t="s">
        <v>399</v>
      </c>
      <c r="D780" s="165"/>
      <c r="E780" s="166" t="s">
        <v>400</v>
      </c>
      <c r="F780" s="167"/>
      <c r="G780" s="167"/>
      <c r="H780" s="167"/>
      <c r="I780" s="172"/>
      <c r="J780" s="172"/>
      <c r="K780" s="172"/>
      <c r="L780" s="172"/>
      <c r="M780" s="172"/>
      <c r="N780" s="172"/>
      <c r="O780" s="167">
        <f t="shared" ref="O780:X781" si="628">O781</f>
        <v>35.1</v>
      </c>
      <c r="P780" s="167">
        <f t="shared" si="628"/>
        <v>0</v>
      </c>
      <c r="Q780" s="167">
        <f t="shared" si="628"/>
        <v>35.1</v>
      </c>
      <c r="R780" s="167">
        <f t="shared" si="628"/>
        <v>0</v>
      </c>
      <c r="S780" s="167">
        <f t="shared" si="628"/>
        <v>35.1</v>
      </c>
      <c r="T780" s="167">
        <f t="shared" si="628"/>
        <v>132.6</v>
      </c>
      <c r="U780" s="167">
        <f t="shared" si="628"/>
        <v>0</v>
      </c>
      <c r="V780" s="167">
        <f t="shared" si="628"/>
        <v>0</v>
      </c>
      <c r="W780" s="167">
        <f t="shared" si="628"/>
        <v>0</v>
      </c>
      <c r="X780" s="167">
        <f t="shared" si="628"/>
        <v>167.7</v>
      </c>
      <c r="Y780" s="167"/>
      <c r="Z780" s="167"/>
      <c r="AA780" s="167"/>
      <c r="AB780" s="167"/>
      <c r="AC780" s="167"/>
      <c r="AD780" s="172"/>
      <c r="AE780" s="172"/>
      <c r="AF780" s="172"/>
      <c r="AG780" s="172"/>
      <c r="AH780" s="172"/>
      <c r="AI780" s="172"/>
      <c r="AJ780" s="172"/>
      <c r="AK780" s="172"/>
      <c r="AL780" s="167"/>
      <c r="AM780" s="167"/>
      <c r="AN780" s="167"/>
      <c r="AO780" s="167"/>
      <c r="AP780" s="167"/>
      <c r="AQ780" s="172"/>
      <c r="AR780" s="172"/>
      <c r="AS780" s="172"/>
      <c r="AT780" s="172"/>
      <c r="AU780" s="172"/>
      <c r="AV780" s="172"/>
      <c r="AW780" s="168"/>
    </row>
    <row r="781" spans="1:49" ht="31.5" outlineLevel="1" x14ac:dyDescent="0.2">
      <c r="A781" s="165" t="s">
        <v>381</v>
      </c>
      <c r="B781" s="165" t="s">
        <v>21</v>
      </c>
      <c r="C781" s="165" t="s">
        <v>403</v>
      </c>
      <c r="D781" s="165"/>
      <c r="E781" s="166" t="s">
        <v>404</v>
      </c>
      <c r="F781" s="167"/>
      <c r="G781" s="167"/>
      <c r="H781" s="167"/>
      <c r="I781" s="172"/>
      <c r="J781" s="172"/>
      <c r="K781" s="172"/>
      <c r="L781" s="172"/>
      <c r="M781" s="172"/>
      <c r="N781" s="172"/>
      <c r="O781" s="167">
        <f t="shared" si="628"/>
        <v>35.1</v>
      </c>
      <c r="P781" s="167">
        <f t="shared" si="628"/>
        <v>0</v>
      </c>
      <c r="Q781" s="167">
        <f t="shared" si="628"/>
        <v>35.1</v>
      </c>
      <c r="R781" s="167">
        <f t="shared" si="628"/>
        <v>0</v>
      </c>
      <c r="S781" s="167">
        <f t="shared" si="628"/>
        <v>35.1</v>
      </c>
      <c r="T781" s="167">
        <f t="shared" si="628"/>
        <v>132.6</v>
      </c>
      <c r="U781" s="167">
        <f t="shared" si="628"/>
        <v>0</v>
      </c>
      <c r="V781" s="167">
        <f t="shared" si="628"/>
        <v>0</v>
      </c>
      <c r="W781" s="167">
        <f t="shared" si="628"/>
        <v>0</v>
      </c>
      <c r="X781" s="167">
        <f t="shared" si="628"/>
        <v>167.7</v>
      </c>
      <c r="Y781" s="167"/>
      <c r="Z781" s="167"/>
      <c r="AA781" s="167"/>
      <c r="AB781" s="167"/>
      <c r="AC781" s="167"/>
      <c r="AD781" s="172"/>
      <c r="AE781" s="172"/>
      <c r="AF781" s="172"/>
      <c r="AG781" s="172"/>
      <c r="AH781" s="172"/>
      <c r="AI781" s="172"/>
      <c r="AJ781" s="172"/>
      <c r="AK781" s="172"/>
      <c r="AL781" s="167"/>
      <c r="AM781" s="167"/>
      <c r="AN781" s="167"/>
      <c r="AO781" s="167"/>
      <c r="AP781" s="167"/>
      <c r="AQ781" s="172"/>
      <c r="AR781" s="172"/>
      <c r="AS781" s="172"/>
      <c r="AT781" s="172"/>
      <c r="AU781" s="172"/>
      <c r="AV781" s="172"/>
      <c r="AW781" s="168"/>
    </row>
    <row r="782" spans="1:49" ht="31.5" outlineLevel="1" collapsed="1" x14ac:dyDescent="0.2">
      <c r="A782" s="170" t="s">
        <v>381</v>
      </c>
      <c r="B782" s="170" t="s">
        <v>21</v>
      </c>
      <c r="C782" s="170" t="s">
        <v>403</v>
      </c>
      <c r="D782" s="170" t="s">
        <v>92</v>
      </c>
      <c r="E782" s="171" t="s">
        <v>93</v>
      </c>
      <c r="F782" s="167"/>
      <c r="G782" s="167"/>
      <c r="H782" s="167"/>
      <c r="I782" s="172"/>
      <c r="J782" s="172"/>
      <c r="K782" s="172"/>
      <c r="L782" s="172"/>
      <c r="M782" s="172"/>
      <c r="N782" s="172"/>
      <c r="O782" s="172">
        <v>35.1</v>
      </c>
      <c r="P782" s="172"/>
      <c r="Q782" s="172">
        <f>SUM(N782:P782)</f>
        <v>35.1</v>
      </c>
      <c r="R782" s="172"/>
      <c r="S782" s="172">
        <f>SUM(Q782:R782)</f>
        <v>35.1</v>
      </c>
      <c r="T782" s="172">
        <v>132.6</v>
      </c>
      <c r="U782" s="172"/>
      <c r="V782" s="172"/>
      <c r="W782" s="172"/>
      <c r="X782" s="172">
        <f>SUM(S782:W782)</f>
        <v>167.7</v>
      </c>
      <c r="Y782" s="167"/>
      <c r="Z782" s="167"/>
      <c r="AA782" s="167"/>
      <c r="AB782" s="167"/>
      <c r="AC782" s="167"/>
      <c r="AD782" s="172"/>
      <c r="AE782" s="172"/>
      <c r="AF782" s="172"/>
      <c r="AG782" s="172"/>
      <c r="AH782" s="172"/>
      <c r="AI782" s="172"/>
      <c r="AJ782" s="172"/>
      <c r="AK782" s="172"/>
      <c r="AL782" s="167"/>
      <c r="AM782" s="167"/>
      <c r="AN782" s="167"/>
      <c r="AO782" s="167"/>
      <c r="AP782" s="167"/>
      <c r="AQ782" s="172"/>
      <c r="AR782" s="172"/>
      <c r="AS782" s="172"/>
      <c r="AT782" s="172"/>
      <c r="AU782" s="172"/>
      <c r="AV782" s="172"/>
      <c r="AW782" s="168"/>
    </row>
    <row r="783" spans="1:49" ht="31.5" hidden="1" outlineLevel="2" x14ac:dyDescent="0.2">
      <c r="A783" s="165" t="s">
        <v>381</v>
      </c>
      <c r="B783" s="165" t="s">
        <v>21</v>
      </c>
      <c r="C783" s="165" t="s">
        <v>52</v>
      </c>
      <c r="D783" s="165"/>
      <c r="E783" s="166" t="s">
        <v>53</v>
      </c>
      <c r="F783" s="167">
        <f t="shared" ref="F783:Z786" si="629">F784</f>
        <v>10.199999999999999</v>
      </c>
      <c r="G783" s="167">
        <f t="shared" si="629"/>
        <v>0</v>
      </c>
      <c r="H783" s="167">
        <f t="shared" si="629"/>
        <v>10.199999999999999</v>
      </c>
      <c r="I783" s="167">
        <f t="shared" si="629"/>
        <v>0</v>
      </c>
      <c r="J783" s="167">
        <f t="shared" si="629"/>
        <v>0</v>
      </c>
      <c r="K783" s="167">
        <f t="shared" si="629"/>
        <v>0</v>
      </c>
      <c r="L783" s="167">
        <f t="shared" si="629"/>
        <v>10.199999999999999</v>
      </c>
      <c r="M783" s="167">
        <f t="shared" si="629"/>
        <v>0</v>
      </c>
      <c r="N783" s="167">
        <f t="shared" si="629"/>
        <v>10.199999999999999</v>
      </c>
      <c r="O783" s="167">
        <f t="shared" si="629"/>
        <v>0</v>
      </c>
      <c r="P783" s="167">
        <f t="shared" si="629"/>
        <v>0</v>
      </c>
      <c r="Q783" s="167">
        <f t="shared" si="629"/>
        <v>10.199999999999999</v>
      </c>
      <c r="R783" s="167">
        <f t="shared" si="629"/>
        <v>0</v>
      </c>
      <c r="S783" s="167">
        <f t="shared" si="629"/>
        <v>10.199999999999999</v>
      </c>
      <c r="T783" s="167">
        <f t="shared" si="629"/>
        <v>0</v>
      </c>
      <c r="U783" s="167">
        <f t="shared" si="629"/>
        <v>0</v>
      </c>
      <c r="V783" s="167">
        <f t="shared" si="629"/>
        <v>0</v>
      </c>
      <c r="W783" s="167">
        <f t="shared" si="629"/>
        <v>0</v>
      </c>
      <c r="X783" s="167">
        <f t="shared" si="629"/>
        <v>10.199999999999999</v>
      </c>
      <c r="Y783" s="167">
        <f t="shared" si="629"/>
        <v>0</v>
      </c>
      <c r="Z783" s="167">
        <f t="shared" si="629"/>
        <v>0</v>
      </c>
      <c r="AA783" s="167"/>
      <c r="AB783" s="167">
        <f t="shared" ref="AB783:AM786" si="630">AB784</f>
        <v>0</v>
      </c>
      <c r="AC783" s="167">
        <f t="shared" si="630"/>
        <v>0</v>
      </c>
      <c r="AD783" s="167">
        <f t="shared" si="630"/>
        <v>0</v>
      </c>
      <c r="AE783" s="167">
        <f t="shared" si="630"/>
        <v>0</v>
      </c>
      <c r="AF783" s="167">
        <f t="shared" si="630"/>
        <v>0</v>
      </c>
      <c r="AG783" s="167">
        <f t="shared" si="630"/>
        <v>0</v>
      </c>
      <c r="AH783" s="167">
        <f t="shared" si="630"/>
        <v>0</v>
      </c>
      <c r="AI783" s="167">
        <f t="shared" si="630"/>
        <v>0</v>
      </c>
      <c r="AJ783" s="167">
        <f t="shared" si="630"/>
        <v>0</v>
      </c>
      <c r="AK783" s="167">
        <f t="shared" si="630"/>
        <v>0</v>
      </c>
      <c r="AL783" s="167">
        <f t="shared" si="630"/>
        <v>0</v>
      </c>
      <c r="AM783" s="167">
        <f t="shared" si="630"/>
        <v>0</v>
      </c>
      <c r="AN783" s="167"/>
      <c r="AO783" s="167">
        <f t="shared" ref="AO783:AV786" si="631">AO784</f>
        <v>0</v>
      </c>
      <c r="AP783" s="167">
        <f t="shared" si="631"/>
        <v>0</v>
      </c>
      <c r="AQ783" s="167">
        <f t="shared" si="631"/>
        <v>0</v>
      </c>
      <c r="AR783" s="167">
        <f t="shared" si="631"/>
        <v>0</v>
      </c>
      <c r="AS783" s="167">
        <f t="shared" si="631"/>
        <v>0</v>
      </c>
      <c r="AT783" s="167">
        <f t="shared" si="631"/>
        <v>0</v>
      </c>
      <c r="AU783" s="167">
        <f t="shared" si="631"/>
        <v>0</v>
      </c>
      <c r="AV783" s="167">
        <f t="shared" si="631"/>
        <v>0</v>
      </c>
      <c r="AW783" s="168"/>
    </row>
    <row r="784" spans="1:49" ht="31.5" hidden="1" outlineLevel="3" x14ac:dyDescent="0.2">
      <c r="A784" s="165" t="s">
        <v>381</v>
      </c>
      <c r="B784" s="165" t="s">
        <v>21</v>
      </c>
      <c r="C784" s="165" t="s">
        <v>98</v>
      </c>
      <c r="D784" s="165"/>
      <c r="E784" s="166" t="s">
        <v>99</v>
      </c>
      <c r="F784" s="167">
        <f t="shared" si="629"/>
        <v>10.199999999999999</v>
      </c>
      <c r="G784" s="167">
        <f t="shared" si="629"/>
        <v>0</v>
      </c>
      <c r="H784" s="167">
        <f t="shared" si="629"/>
        <v>10.199999999999999</v>
      </c>
      <c r="I784" s="167">
        <f t="shared" si="629"/>
        <v>0</v>
      </c>
      <c r="J784" s="167">
        <f t="shared" si="629"/>
        <v>0</v>
      </c>
      <c r="K784" s="167">
        <f t="shared" si="629"/>
        <v>0</v>
      </c>
      <c r="L784" s="167">
        <f t="shared" si="629"/>
        <v>10.199999999999999</v>
      </c>
      <c r="M784" s="167">
        <f t="shared" si="629"/>
        <v>0</v>
      </c>
      <c r="N784" s="167">
        <f t="shared" si="629"/>
        <v>10.199999999999999</v>
      </c>
      <c r="O784" s="167">
        <f t="shared" si="629"/>
        <v>0</v>
      </c>
      <c r="P784" s="167">
        <f t="shared" si="629"/>
        <v>0</v>
      </c>
      <c r="Q784" s="167">
        <f t="shared" si="629"/>
        <v>10.199999999999999</v>
      </c>
      <c r="R784" s="167">
        <f t="shared" si="629"/>
        <v>0</v>
      </c>
      <c r="S784" s="167">
        <f t="shared" si="629"/>
        <v>10.199999999999999</v>
      </c>
      <c r="T784" s="167">
        <f t="shared" si="629"/>
        <v>0</v>
      </c>
      <c r="U784" s="167">
        <f t="shared" si="629"/>
        <v>0</v>
      </c>
      <c r="V784" s="167">
        <f t="shared" si="629"/>
        <v>0</v>
      </c>
      <c r="W784" s="167">
        <f t="shared" si="629"/>
        <v>0</v>
      </c>
      <c r="X784" s="167">
        <f t="shared" si="629"/>
        <v>10.199999999999999</v>
      </c>
      <c r="Y784" s="167">
        <f t="shared" si="629"/>
        <v>0</v>
      </c>
      <c r="Z784" s="167">
        <f t="shared" si="629"/>
        <v>0</v>
      </c>
      <c r="AA784" s="167"/>
      <c r="AB784" s="167">
        <f t="shared" si="630"/>
        <v>0</v>
      </c>
      <c r="AC784" s="167">
        <f t="shared" si="630"/>
        <v>0</v>
      </c>
      <c r="AD784" s="167">
        <f t="shared" si="630"/>
        <v>0</v>
      </c>
      <c r="AE784" s="167">
        <f t="shared" si="630"/>
        <v>0</v>
      </c>
      <c r="AF784" s="167">
        <f t="shared" si="630"/>
        <v>0</v>
      </c>
      <c r="AG784" s="167">
        <f t="shared" si="630"/>
        <v>0</v>
      </c>
      <c r="AH784" s="167">
        <f t="shared" si="630"/>
        <v>0</v>
      </c>
      <c r="AI784" s="167">
        <f t="shared" si="630"/>
        <v>0</v>
      </c>
      <c r="AJ784" s="167">
        <f t="shared" si="630"/>
        <v>0</v>
      </c>
      <c r="AK784" s="167">
        <f t="shared" si="630"/>
        <v>0</v>
      </c>
      <c r="AL784" s="167">
        <f t="shared" si="630"/>
        <v>0</v>
      </c>
      <c r="AM784" s="167">
        <f t="shared" si="630"/>
        <v>0</v>
      </c>
      <c r="AN784" s="167"/>
      <c r="AO784" s="167">
        <f t="shared" si="631"/>
        <v>0</v>
      </c>
      <c r="AP784" s="167">
        <f t="shared" si="631"/>
        <v>0</v>
      </c>
      <c r="AQ784" s="167">
        <f t="shared" si="631"/>
        <v>0</v>
      </c>
      <c r="AR784" s="167">
        <f t="shared" si="631"/>
        <v>0</v>
      </c>
      <c r="AS784" s="167">
        <f t="shared" si="631"/>
        <v>0</v>
      </c>
      <c r="AT784" s="167">
        <f t="shared" si="631"/>
        <v>0</v>
      </c>
      <c r="AU784" s="167">
        <f t="shared" si="631"/>
        <v>0</v>
      </c>
      <c r="AV784" s="167">
        <f t="shared" si="631"/>
        <v>0</v>
      </c>
      <c r="AW784" s="168"/>
    </row>
    <row r="785" spans="1:49" ht="47.25" hidden="1" outlineLevel="4" x14ac:dyDescent="0.2">
      <c r="A785" s="165" t="s">
        <v>381</v>
      </c>
      <c r="B785" s="165" t="s">
        <v>21</v>
      </c>
      <c r="C785" s="165" t="s">
        <v>100</v>
      </c>
      <c r="D785" s="165"/>
      <c r="E785" s="166" t="s">
        <v>101</v>
      </c>
      <c r="F785" s="167">
        <f t="shared" si="629"/>
        <v>10.199999999999999</v>
      </c>
      <c r="G785" s="167">
        <f t="shared" si="629"/>
        <v>0</v>
      </c>
      <c r="H785" s="167">
        <f t="shared" si="629"/>
        <v>10.199999999999999</v>
      </c>
      <c r="I785" s="167">
        <f t="shared" si="629"/>
        <v>0</v>
      </c>
      <c r="J785" s="167">
        <f t="shared" si="629"/>
        <v>0</v>
      </c>
      <c r="K785" s="167">
        <f t="shared" si="629"/>
        <v>0</v>
      </c>
      <c r="L785" s="167">
        <f t="shared" si="629"/>
        <v>10.199999999999999</v>
      </c>
      <c r="M785" s="167">
        <f t="shared" si="629"/>
        <v>0</v>
      </c>
      <c r="N785" s="167">
        <f t="shared" si="629"/>
        <v>10.199999999999999</v>
      </c>
      <c r="O785" s="167">
        <f t="shared" si="629"/>
        <v>0</v>
      </c>
      <c r="P785" s="167">
        <f t="shared" si="629"/>
        <v>0</v>
      </c>
      <c r="Q785" s="167">
        <f t="shared" si="629"/>
        <v>10.199999999999999</v>
      </c>
      <c r="R785" s="167">
        <f t="shared" si="629"/>
        <v>0</v>
      </c>
      <c r="S785" s="167">
        <f t="shared" si="629"/>
        <v>10.199999999999999</v>
      </c>
      <c r="T785" s="167">
        <f t="shared" si="629"/>
        <v>0</v>
      </c>
      <c r="U785" s="167">
        <f t="shared" si="629"/>
        <v>0</v>
      </c>
      <c r="V785" s="167">
        <f t="shared" si="629"/>
        <v>0</v>
      </c>
      <c r="W785" s="167">
        <f t="shared" si="629"/>
        <v>0</v>
      </c>
      <c r="X785" s="167">
        <f t="shared" si="629"/>
        <v>10.199999999999999</v>
      </c>
      <c r="Y785" s="167">
        <f t="shared" si="629"/>
        <v>0</v>
      </c>
      <c r="Z785" s="167">
        <f t="shared" si="629"/>
        <v>0</v>
      </c>
      <c r="AA785" s="167"/>
      <c r="AB785" s="167">
        <f t="shared" si="630"/>
        <v>0</v>
      </c>
      <c r="AC785" s="167">
        <f t="shared" si="630"/>
        <v>0</v>
      </c>
      <c r="AD785" s="167">
        <f t="shared" si="630"/>
        <v>0</v>
      </c>
      <c r="AE785" s="167">
        <f t="shared" si="630"/>
        <v>0</v>
      </c>
      <c r="AF785" s="167">
        <f t="shared" si="630"/>
        <v>0</v>
      </c>
      <c r="AG785" s="167">
        <f t="shared" si="630"/>
        <v>0</v>
      </c>
      <c r="AH785" s="167">
        <f t="shared" si="630"/>
        <v>0</v>
      </c>
      <c r="AI785" s="167">
        <f t="shared" si="630"/>
        <v>0</v>
      </c>
      <c r="AJ785" s="167">
        <f t="shared" si="630"/>
        <v>0</v>
      </c>
      <c r="AK785" s="167">
        <f t="shared" si="630"/>
        <v>0</v>
      </c>
      <c r="AL785" s="167">
        <f t="shared" si="630"/>
        <v>0</v>
      </c>
      <c r="AM785" s="167">
        <f t="shared" si="630"/>
        <v>0</v>
      </c>
      <c r="AN785" s="167"/>
      <c r="AO785" s="167">
        <f t="shared" si="631"/>
        <v>0</v>
      </c>
      <c r="AP785" s="167">
        <f t="shared" si="631"/>
        <v>0</v>
      </c>
      <c r="AQ785" s="167">
        <f t="shared" si="631"/>
        <v>0</v>
      </c>
      <c r="AR785" s="167">
        <f t="shared" si="631"/>
        <v>0</v>
      </c>
      <c r="AS785" s="167">
        <f t="shared" si="631"/>
        <v>0</v>
      </c>
      <c r="AT785" s="167">
        <f t="shared" si="631"/>
        <v>0</v>
      </c>
      <c r="AU785" s="167">
        <f t="shared" si="631"/>
        <v>0</v>
      </c>
      <c r="AV785" s="167">
        <f t="shared" si="631"/>
        <v>0</v>
      </c>
      <c r="AW785" s="168"/>
    </row>
    <row r="786" spans="1:49" ht="15.75" hidden="1" outlineLevel="5" x14ac:dyDescent="0.2">
      <c r="A786" s="165" t="s">
        <v>381</v>
      </c>
      <c r="B786" s="165" t="s">
        <v>21</v>
      </c>
      <c r="C786" s="165" t="s">
        <v>102</v>
      </c>
      <c r="D786" s="165"/>
      <c r="E786" s="166" t="s">
        <v>103</v>
      </c>
      <c r="F786" s="167">
        <f t="shared" si="629"/>
        <v>10.199999999999999</v>
      </c>
      <c r="G786" s="167">
        <f t="shared" si="629"/>
        <v>0</v>
      </c>
      <c r="H786" s="167">
        <f t="shared" si="629"/>
        <v>10.199999999999999</v>
      </c>
      <c r="I786" s="167">
        <f t="shared" si="629"/>
        <v>0</v>
      </c>
      <c r="J786" s="167">
        <f t="shared" si="629"/>
        <v>0</v>
      </c>
      <c r="K786" s="167">
        <f t="shared" si="629"/>
        <v>0</v>
      </c>
      <c r="L786" s="167">
        <f t="shared" si="629"/>
        <v>10.199999999999999</v>
      </c>
      <c r="M786" s="167">
        <f t="shared" si="629"/>
        <v>0</v>
      </c>
      <c r="N786" s="167">
        <f t="shared" si="629"/>
        <v>10.199999999999999</v>
      </c>
      <c r="O786" s="167">
        <f t="shared" si="629"/>
        <v>0</v>
      </c>
      <c r="P786" s="167">
        <f t="shared" si="629"/>
        <v>0</v>
      </c>
      <c r="Q786" s="167">
        <f t="shared" si="629"/>
        <v>10.199999999999999</v>
      </c>
      <c r="R786" s="167">
        <f t="shared" si="629"/>
        <v>0</v>
      </c>
      <c r="S786" s="167">
        <f t="shared" si="629"/>
        <v>10.199999999999999</v>
      </c>
      <c r="T786" s="167">
        <f t="shared" si="629"/>
        <v>0</v>
      </c>
      <c r="U786" s="167">
        <f t="shared" si="629"/>
        <v>0</v>
      </c>
      <c r="V786" s="167">
        <f t="shared" si="629"/>
        <v>0</v>
      </c>
      <c r="W786" s="167">
        <f t="shared" si="629"/>
        <v>0</v>
      </c>
      <c r="X786" s="167">
        <f t="shared" si="629"/>
        <v>10.199999999999999</v>
      </c>
      <c r="Y786" s="167">
        <f t="shared" si="629"/>
        <v>0</v>
      </c>
      <c r="Z786" s="167">
        <f t="shared" si="629"/>
        <v>0</v>
      </c>
      <c r="AA786" s="167"/>
      <c r="AB786" s="167">
        <f t="shared" si="630"/>
        <v>0</v>
      </c>
      <c r="AC786" s="167">
        <f t="shared" si="630"/>
        <v>0</v>
      </c>
      <c r="AD786" s="167">
        <f t="shared" si="630"/>
        <v>0</v>
      </c>
      <c r="AE786" s="167">
        <f t="shared" si="630"/>
        <v>0</v>
      </c>
      <c r="AF786" s="167">
        <f t="shared" si="630"/>
        <v>0</v>
      </c>
      <c r="AG786" s="167">
        <f t="shared" si="630"/>
        <v>0</v>
      </c>
      <c r="AH786" s="167">
        <f t="shared" si="630"/>
        <v>0</v>
      </c>
      <c r="AI786" s="167">
        <f t="shared" si="630"/>
        <v>0</v>
      </c>
      <c r="AJ786" s="167">
        <f t="shared" si="630"/>
        <v>0</v>
      </c>
      <c r="AK786" s="167">
        <f t="shared" si="630"/>
        <v>0</v>
      </c>
      <c r="AL786" s="167">
        <f t="shared" si="630"/>
        <v>0</v>
      </c>
      <c r="AM786" s="167">
        <f t="shared" si="630"/>
        <v>0</v>
      </c>
      <c r="AN786" s="167"/>
      <c r="AO786" s="167">
        <f t="shared" si="631"/>
        <v>0</v>
      </c>
      <c r="AP786" s="167">
        <f t="shared" si="631"/>
        <v>0</v>
      </c>
      <c r="AQ786" s="167">
        <f t="shared" si="631"/>
        <v>0</v>
      </c>
      <c r="AR786" s="167">
        <f t="shared" si="631"/>
        <v>0</v>
      </c>
      <c r="AS786" s="167">
        <f t="shared" si="631"/>
        <v>0</v>
      </c>
      <c r="AT786" s="167">
        <f t="shared" si="631"/>
        <v>0</v>
      </c>
      <c r="AU786" s="167">
        <f t="shared" si="631"/>
        <v>0</v>
      </c>
      <c r="AV786" s="167">
        <f t="shared" si="631"/>
        <v>0</v>
      </c>
      <c r="AW786" s="168"/>
    </row>
    <row r="787" spans="1:49" ht="31.5" hidden="1" outlineLevel="7" x14ac:dyDescent="0.2">
      <c r="A787" s="170" t="s">
        <v>381</v>
      </c>
      <c r="B787" s="170" t="s">
        <v>21</v>
      </c>
      <c r="C787" s="170" t="s">
        <v>102</v>
      </c>
      <c r="D787" s="170" t="s">
        <v>11</v>
      </c>
      <c r="E787" s="171" t="s">
        <v>12</v>
      </c>
      <c r="F787" s="172">
        <v>10.199999999999999</v>
      </c>
      <c r="G787" s="172"/>
      <c r="H787" s="172">
        <f>SUM(F787:G787)</f>
        <v>10.199999999999999</v>
      </c>
      <c r="I787" s="172"/>
      <c r="J787" s="172"/>
      <c r="K787" s="172"/>
      <c r="L787" s="172">
        <f>SUM(H787:K787)</f>
        <v>10.199999999999999</v>
      </c>
      <c r="M787" s="172"/>
      <c r="N787" s="172">
        <f>SUM(L787:M787)</f>
        <v>10.199999999999999</v>
      </c>
      <c r="O787" s="172"/>
      <c r="P787" s="172"/>
      <c r="Q787" s="172">
        <f>SUM(N787:P787)</f>
        <v>10.199999999999999</v>
      </c>
      <c r="R787" s="172"/>
      <c r="S787" s="172">
        <f>SUM(Q787:R787)</f>
        <v>10.199999999999999</v>
      </c>
      <c r="T787" s="172"/>
      <c r="U787" s="172"/>
      <c r="V787" s="172"/>
      <c r="W787" s="172"/>
      <c r="X787" s="172">
        <f>SUM(S787:W787)</f>
        <v>10.199999999999999</v>
      </c>
      <c r="Y787" s="172"/>
      <c r="Z787" s="172"/>
      <c r="AA787" s="172"/>
      <c r="AB787" s="172"/>
      <c r="AC787" s="172">
        <f>SUM(AA787:AB787)</f>
        <v>0</v>
      </c>
      <c r="AD787" s="172"/>
      <c r="AE787" s="172">
        <f>SUM(AC787:AD787)</f>
        <v>0</v>
      </c>
      <c r="AF787" s="172"/>
      <c r="AG787" s="172">
        <f>SUM(AE787:AF787)</f>
        <v>0</v>
      </c>
      <c r="AH787" s="172"/>
      <c r="AI787" s="172">
        <f>SUM(AG787:AH787)</f>
        <v>0</v>
      </c>
      <c r="AJ787" s="172"/>
      <c r="AK787" s="172">
        <f>SUM(AI787:AJ787)</f>
        <v>0</v>
      </c>
      <c r="AL787" s="172"/>
      <c r="AM787" s="172"/>
      <c r="AN787" s="172"/>
      <c r="AO787" s="172"/>
      <c r="AP787" s="172">
        <f>SUM(AN787:AO787)</f>
        <v>0</v>
      </c>
      <c r="AQ787" s="172"/>
      <c r="AR787" s="172">
        <f>SUM(AP787:AQ787)</f>
        <v>0</v>
      </c>
      <c r="AS787" s="172"/>
      <c r="AT787" s="172">
        <f>SUM(AR787:AS787)</f>
        <v>0</v>
      </c>
      <c r="AU787" s="172"/>
      <c r="AV787" s="172">
        <f>SUM(AT787:AU787)</f>
        <v>0</v>
      </c>
      <c r="AW787" s="168"/>
    </row>
    <row r="788" spans="1:49" ht="15.75" outlineLevel="1" x14ac:dyDescent="0.2">
      <c r="A788" s="165" t="s">
        <v>381</v>
      </c>
      <c r="B788" s="165" t="s">
        <v>418</v>
      </c>
      <c r="C788" s="165"/>
      <c r="D788" s="165"/>
      <c r="E788" s="166" t="s">
        <v>419</v>
      </c>
      <c r="F788" s="167">
        <f t="shared" ref="F788:U790" si="632">F789</f>
        <v>29209.199999999997</v>
      </c>
      <c r="G788" s="167">
        <f t="shared" si="632"/>
        <v>99.3</v>
      </c>
      <c r="H788" s="167">
        <f t="shared" si="632"/>
        <v>29308.5</v>
      </c>
      <c r="I788" s="167">
        <f t="shared" si="632"/>
        <v>0</v>
      </c>
      <c r="J788" s="167">
        <f t="shared" si="632"/>
        <v>0</v>
      </c>
      <c r="K788" s="167">
        <f t="shared" si="632"/>
        <v>0</v>
      </c>
      <c r="L788" s="167">
        <f t="shared" si="632"/>
        <v>29308.5</v>
      </c>
      <c r="M788" s="167">
        <f t="shared" si="632"/>
        <v>0</v>
      </c>
      <c r="N788" s="167">
        <f t="shared" si="632"/>
        <v>29308.5</v>
      </c>
      <c r="O788" s="167">
        <f t="shared" si="632"/>
        <v>0</v>
      </c>
      <c r="P788" s="167">
        <f t="shared" si="632"/>
        <v>0</v>
      </c>
      <c r="Q788" s="167">
        <f t="shared" si="632"/>
        <v>29308.5</v>
      </c>
      <c r="R788" s="167">
        <f t="shared" si="632"/>
        <v>0</v>
      </c>
      <c r="S788" s="167">
        <f t="shared" si="632"/>
        <v>29308.5</v>
      </c>
      <c r="T788" s="167">
        <f t="shared" si="632"/>
        <v>0</v>
      </c>
      <c r="U788" s="167">
        <f t="shared" si="632"/>
        <v>0</v>
      </c>
      <c r="V788" s="167">
        <f t="shared" ref="V788:AK790" si="633">V789</f>
        <v>0</v>
      </c>
      <c r="W788" s="167">
        <f t="shared" si="633"/>
        <v>0</v>
      </c>
      <c r="X788" s="167">
        <f t="shared" si="633"/>
        <v>29308.5</v>
      </c>
      <c r="Y788" s="167">
        <f t="shared" si="633"/>
        <v>29209.3</v>
      </c>
      <c r="Z788" s="167">
        <f t="shared" si="633"/>
        <v>99.3</v>
      </c>
      <c r="AA788" s="167">
        <f t="shared" si="633"/>
        <v>29308.6</v>
      </c>
      <c r="AB788" s="167">
        <f t="shared" si="633"/>
        <v>0</v>
      </c>
      <c r="AC788" s="167">
        <f t="shared" si="633"/>
        <v>29308.6</v>
      </c>
      <c r="AD788" s="167">
        <f t="shared" si="633"/>
        <v>0</v>
      </c>
      <c r="AE788" s="167">
        <f t="shared" si="633"/>
        <v>29308.6</v>
      </c>
      <c r="AF788" s="167">
        <f t="shared" si="633"/>
        <v>0</v>
      </c>
      <c r="AG788" s="167">
        <f t="shared" si="633"/>
        <v>29308.6</v>
      </c>
      <c r="AH788" s="167">
        <f t="shared" si="633"/>
        <v>0</v>
      </c>
      <c r="AI788" s="167">
        <f t="shared" si="633"/>
        <v>29308.6</v>
      </c>
      <c r="AJ788" s="167">
        <f t="shared" si="633"/>
        <v>0</v>
      </c>
      <c r="AK788" s="167">
        <f t="shared" si="633"/>
        <v>29308.6</v>
      </c>
      <c r="AL788" s="167">
        <f t="shared" ref="AL788:AV790" si="634">AL789</f>
        <v>29209.3</v>
      </c>
      <c r="AM788" s="167">
        <f t="shared" si="634"/>
        <v>99.3</v>
      </c>
      <c r="AN788" s="167">
        <f t="shared" si="634"/>
        <v>29308.6</v>
      </c>
      <c r="AO788" s="167">
        <f t="shared" si="634"/>
        <v>0</v>
      </c>
      <c r="AP788" s="167">
        <f t="shared" si="634"/>
        <v>29308.6</v>
      </c>
      <c r="AQ788" s="167">
        <f t="shared" si="634"/>
        <v>0</v>
      </c>
      <c r="AR788" s="167">
        <f t="shared" si="634"/>
        <v>29308.6</v>
      </c>
      <c r="AS788" s="167">
        <f t="shared" si="634"/>
        <v>0</v>
      </c>
      <c r="AT788" s="167">
        <f t="shared" si="634"/>
        <v>29308.6</v>
      </c>
      <c r="AU788" s="167">
        <f t="shared" si="634"/>
        <v>0</v>
      </c>
      <c r="AV788" s="167">
        <f t="shared" si="634"/>
        <v>29308.6</v>
      </c>
      <c r="AW788" s="168"/>
    </row>
    <row r="789" spans="1:49" ht="31.5" outlineLevel="2" x14ac:dyDescent="0.2">
      <c r="A789" s="165" t="s">
        <v>381</v>
      </c>
      <c r="B789" s="165" t="s">
        <v>418</v>
      </c>
      <c r="C789" s="165" t="s">
        <v>289</v>
      </c>
      <c r="D789" s="165"/>
      <c r="E789" s="166" t="s">
        <v>290</v>
      </c>
      <c r="F789" s="167">
        <f t="shared" si="632"/>
        <v>29209.199999999997</v>
      </c>
      <c r="G789" s="167">
        <f t="shared" si="632"/>
        <v>99.3</v>
      </c>
      <c r="H789" s="167">
        <f t="shared" si="632"/>
        <v>29308.5</v>
      </c>
      <c r="I789" s="167">
        <f t="shared" si="632"/>
        <v>0</v>
      </c>
      <c r="J789" s="167">
        <f t="shared" si="632"/>
        <v>0</v>
      </c>
      <c r="K789" s="167">
        <f t="shared" si="632"/>
        <v>0</v>
      </c>
      <c r="L789" s="167">
        <f t="shared" si="632"/>
        <v>29308.5</v>
      </c>
      <c r="M789" s="167">
        <f t="shared" si="632"/>
        <v>0</v>
      </c>
      <c r="N789" s="167">
        <f t="shared" si="632"/>
        <v>29308.5</v>
      </c>
      <c r="O789" s="167">
        <f t="shared" si="632"/>
        <v>0</v>
      </c>
      <c r="P789" s="167">
        <f t="shared" si="632"/>
        <v>0</v>
      </c>
      <c r="Q789" s="167">
        <f t="shared" si="632"/>
        <v>29308.5</v>
      </c>
      <c r="R789" s="167">
        <f t="shared" si="632"/>
        <v>0</v>
      </c>
      <c r="S789" s="167">
        <f t="shared" si="632"/>
        <v>29308.5</v>
      </c>
      <c r="T789" s="167">
        <f t="shared" si="632"/>
        <v>0</v>
      </c>
      <c r="U789" s="167">
        <f t="shared" si="632"/>
        <v>0</v>
      </c>
      <c r="V789" s="167">
        <f t="shared" si="633"/>
        <v>0</v>
      </c>
      <c r="W789" s="167">
        <f t="shared" si="633"/>
        <v>0</v>
      </c>
      <c r="X789" s="167">
        <f t="shared" si="633"/>
        <v>29308.5</v>
      </c>
      <c r="Y789" s="167">
        <f t="shared" si="633"/>
        <v>29209.3</v>
      </c>
      <c r="Z789" s="167">
        <f t="shared" si="633"/>
        <v>99.3</v>
      </c>
      <c r="AA789" s="167">
        <f t="shared" si="633"/>
        <v>29308.6</v>
      </c>
      <c r="AB789" s="167">
        <f t="shared" si="633"/>
        <v>0</v>
      </c>
      <c r="AC789" s="167">
        <f t="shared" si="633"/>
        <v>29308.6</v>
      </c>
      <c r="AD789" s="167">
        <f t="shared" si="633"/>
        <v>0</v>
      </c>
      <c r="AE789" s="167">
        <f t="shared" si="633"/>
        <v>29308.6</v>
      </c>
      <c r="AF789" s="167">
        <f t="shared" si="633"/>
        <v>0</v>
      </c>
      <c r="AG789" s="167">
        <f t="shared" si="633"/>
        <v>29308.6</v>
      </c>
      <c r="AH789" s="167">
        <f t="shared" si="633"/>
        <v>0</v>
      </c>
      <c r="AI789" s="167">
        <f t="shared" si="633"/>
        <v>29308.6</v>
      </c>
      <c r="AJ789" s="167">
        <f t="shared" si="633"/>
        <v>0</v>
      </c>
      <c r="AK789" s="167">
        <f t="shared" si="633"/>
        <v>29308.6</v>
      </c>
      <c r="AL789" s="167">
        <f t="shared" si="634"/>
        <v>29209.3</v>
      </c>
      <c r="AM789" s="167">
        <f t="shared" si="634"/>
        <v>99.3</v>
      </c>
      <c r="AN789" s="167">
        <f t="shared" si="634"/>
        <v>29308.6</v>
      </c>
      <c r="AO789" s="167">
        <f t="shared" si="634"/>
        <v>0</v>
      </c>
      <c r="AP789" s="167">
        <f t="shared" si="634"/>
        <v>29308.6</v>
      </c>
      <c r="AQ789" s="167">
        <f t="shared" si="634"/>
        <v>0</v>
      </c>
      <c r="AR789" s="167">
        <f t="shared" si="634"/>
        <v>29308.6</v>
      </c>
      <c r="AS789" s="167">
        <f t="shared" si="634"/>
        <v>0</v>
      </c>
      <c r="AT789" s="167">
        <f t="shared" si="634"/>
        <v>29308.6</v>
      </c>
      <c r="AU789" s="167">
        <f t="shared" si="634"/>
        <v>0</v>
      </c>
      <c r="AV789" s="167">
        <f t="shared" si="634"/>
        <v>29308.6</v>
      </c>
      <c r="AW789" s="168"/>
    </row>
    <row r="790" spans="1:49" ht="31.5" outlineLevel="3" x14ac:dyDescent="0.2">
      <c r="A790" s="165" t="s">
        <v>381</v>
      </c>
      <c r="B790" s="165" t="s">
        <v>418</v>
      </c>
      <c r="C790" s="165" t="s">
        <v>394</v>
      </c>
      <c r="D790" s="165"/>
      <c r="E790" s="166" t="s">
        <v>395</v>
      </c>
      <c r="F790" s="167">
        <f t="shared" si="632"/>
        <v>29209.199999999997</v>
      </c>
      <c r="G790" s="167">
        <f t="shared" si="632"/>
        <v>99.3</v>
      </c>
      <c r="H790" s="167">
        <f t="shared" si="632"/>
        <v>29308.5</v>
      </c>
      <c r="I790" s="167">
        <f t="shared" si="632"/>
        <v>0</v>
      </c>
      <c r="J790" s="167">
        <f t="shared" si="632"/>
        <v>0</v>
      </c>
      <c r="K790" s="167">
        <f t="shared" si="632"/>
        <v>0</v>
      </c>
      <c r="L790" s="167">
        <f t="shared" si="632"/>
        <v>29308.5</v>
      </c>
      <c r="M790" s="167">
        <f t="shared" si="632"/>
        <v>0</v>
      </c>
      <c r="N790" s="167">
        <f t="shared" si="632"/>
        <v>29308.5</v>
      </c>
      <c r="O790" s="167">
        <f t="shared" si="632"/>
        <v>0</v>
      </c>
      <c r="P790" s="167">
        <f t="shared" si="632"/>
        <v>0</v>
      </c>
      <c r="Q790" s="167">
        <f t="shared" si="632"/>
        <v>29308.5</v>
      </c>
      <c r="R790" s="167">
        <f t="shared" si="632"/>
        <v>0</v>
      </c>
      <c r="S790" s="167">
        <f t="shared" si="632"/>
        <v>29308.5</v>
      </c>
      <c r="T790" s="167">
        <f t="shared" si="632"/>
        <v>0</v>
      </c>
      <c r="U790" s="167">
        <f t="shared" si="632"/>
        <v>0</v>
      </c>
      <c r="V790" s="167">
        <f t="shared" si="633"/>
        <v>0</v>
      </c>
      <c r="W790" s="167">
        <f t="shared" si="633"/>
        <v>0</v>
      </c>
      <c r="X790" s="167">
        <f t="shared" si="633"/>
        <v>29308.5</v>
      </c>
      <c r="Y790" s="167">
        <f t="shared" si="633"/>
        <v>29209.3</v>
      </c>
      <c r="Z790" s="167">
        <f t="shared" si="633"/>
        <v>99.3</v>
      </c>
      <c r="AA790" s="167">
        <f t="shared" si="633"/>
        <v>29308.6</v>
      </c>
      <c r="AB790" s="167">
        <f t="shared" si="633"/>
        <v>0</v>
      </c>
      <c r="AC790" s="167">
        <f t="shared" si="633"/>
        <v>29308.6</v>
      </c>
      <c r="AD790" s="167">
        <f t="shared" si="633"/>
        <v>0</v>
      </c>
      <c r="AE790" s="167">
        <f t="shared" si="633"/>
        <v>29308.6</v>
      </c>
      <c r="AF790" s="167">
        <f t="shared" si="633"/>
        <v>0</v>
      </c>
      <c r="AG790" s="167">
        <f t="shared" si="633"/>
        <v>29308.6</v>
      </c>
      <c r="AH790" s="167">
        <f t="shared" si="633"/>
        <v>0</v>
      </c>
      <c r="AI790" s="167">
        <f t="shared" si="633"/>
        <v>29308.6</v>
      </c>
      <c r="AJ790" s="167">
        <f t="shared" si="633"/>
        <v>0</v>
      </c>
      <c r="AK790" s="167">
        <f t="shared" si="633"/>
        <v>29308.6</v>
      </c>
      <c r="AL790" s="167">
        <f t="shared" si="634"/>
        <v>29209.3</v>
      </c>
      <c r="AM790" s="167">
        <f t="shared" si="634"/>
        <v>99.3</v>
      </c>
      <c r="AN790" s="167">
        <f t="shared" si="634"/>
        <v>29308.6</v>
      </c>
      <c r="AO790" s="167">
        <f t="shared" si="634"/>
        <v>0</v>
      </c>
      <c r="AP790" s="167">
        <f t="shared" si="634"/>
        <v>29308.6</v>
      </c>
      <c r="AQ790" s="167">
        <f t="shared" si="634"/>
        <v>0</v>
      </c>
      <c r="AR790" s="167">
        <f t="shared" si="634"/>
        <v>29308.6</v>
      </c>
      <c r="AS790" s="167">
        <f t="shared" si="634"/>
        <v>0</v>
      </c>
      <c r="AT790" s="167">
        <f t="shared" si="634"/>
        <v>29308.6</v>
      </c>
      <c r="AU790" s="167">
        <f t="shared" si="634"/>
        <v>0</v>
      </c>
      <c r="AV790" s="167">
        <f t="shared" si="634"/>
        <v>29308.6</v>
      </c>
      <c r="AW790" s="168"/>
    </row>
    <row r="791" spans="1:49" ht="31.5" outlineLevel="4" collapsed="1" x14ac:dyDescent="0.2">
      <c r="A791" s="165" t="s">
        <v>381</v>
      </c>
      <c r="B791" s="165" t="s">
        <v>418</v>
      </c>
      <c r="C791" s="165" t="s">
        <v>399</v>
      </c>
      <c r="D791" s="165"/>
      <c r="E791" s="166" t="s">
        <v>400</v>
      </c>
      <c r="F791" s="167">
        <f t="shared" ref="F791:AV791" si="635">F792+F794</f>
        <v>29209.199999999997</v>
      </c>
      <c r="G791" s="167">
        <f t="shared" si="635"/>
        <v>99.3</v>
      </c>
      <c r="H791" s="167">
        <f t="shared" si="635"/>
        <v>29308.5</v>
      </c>
      <c r="I791" s="167">
        <f t="shared" si="635"/>
        <v>0</v>
      </c>
      <c r="J791" s="167">
        <f t="shared" si="635"/>
        <v>0</v>
      </c>
      <c r="K791" s="167">
        <f t="shared" si="635"/>
        <v>0</v>
      </c>
      <c r="L791" s="167">
        <f t="shared" si="635"/>
        <v>29308.5</v>
      </c>
      <c r="M791" s="167">
        <f t="shared" si="635"/>
        <v>0</v>
      </c>
      <c r="N791" s="167">
        <f t="shared" si="635"/>
        <v>29308.5</v>
      </c>
      <c r="O791" s="167">
        <f t="shared" si="635"/>
        <v>0</v>
      </c>
      <c r="P791" s="167">
        <f t="shared" si="635"/>
        <v>0</v>
      </c>
      <c r="Q791" s="167">
        <f t="shared" si="635"/>
        <v>29308.5</v>
      </c>
      <c r="R791" s="167">
        <f t="shared" si="635"/>
        <v>0</v>
      </c>
      <c r="S791" s="167">
        <f t="shared" si="635"/>
        <v>29308.5</v>
      </c>
      <c r="T791" s="167">
        <f t="shared" si="635"/>
        <v>0</v>
      </c>
      <c r="U791" s="167">
        <f t="shared" si="635"/>
        <v>0</v>
      </c>
      <c r="V791" s="167">
        <f t="shared" si="635"/>
        <v>0</v>
      </c>
      <c r="W791" s="167">
        <f t="shared" si="635"/>
        <v>0</v>
      </c>
      <c r="X791" s="167">
        <f t="shared" si="635"/>
        <v>29308.5</v>
      </c>
      <c r="Y791" s="167">
        <f t="shared" si="635"/>
        <v>29209.3</v>
      </c>
      <c r="Z791" s="167">
        <f t="shared" si="635"/>
        <v>99.3</v>
      </c>
      <c r="AA791" s="167">
        <f t="shared" si="635"/>
        <v>29308.6</v>
      </c>
      <c r="AB791" s="167">
        <f t="shared" si="635"/>
        <v>0</v>
      </c>
      <c r="AC791" s="167">
        <f t="shared" si="635"/>
        <v>29308.6</v>
      </c>
      <c r="AD791" s="167">
        <f t="shared" si="635"/>
        <v>0</v>
      </c>
      <c r="AE791" s="167">
        <f t="shared" si="635"/>
        <v>29308.6</v>
      </c>
      <c r="AF791" s="167">
        <f t="shared" si="635"/>
        <v>0</v>
      </c>
      <c r="AG791" s="167">
        <f t="shared" si="635"/>
        <v>29308.6</v>
      </c>
      <c r="AH791" s="167">
        <f t="shared" si="635"/>
        <v>0</v>
      </c>
      <c r="AI791" s="167">
        <f t="shared" si="635"/>
        <v>29308.6</v>
      </c>
      <c r="AJ791" s="167">
        <f t="shared" si="635"/>
        <v>0</v>
      </c>
      <c r="AK791" s="167">
        <f t="shared" si="635"/>
        <v>29308.6</v>
      </c>
      <c r="AL791" s="167">
        <f t="shared" si="635"/>
        <v>29209.3</v>
      </c>
      <c r="AM791" s="167">
        <f t="shared" si="635"/>
        <v>99.3</v>
      </c>
      <c r="AN791" s="167">
        <f t="shared" si="635"/>
        <v>29308.6</v>
      </c>
      <c r="AO791" s="167">
        <f t="shared" si="635"/>
        <v>0</v>
      </c>
      <c r="AP791" s="167">
        <f t="shared" si="635"/>
        <v>29308.6</v>
      </c>
      <c r="AQ791" s="167">
        <f t="shared" si="635"/>
        <v>0</v>
      </c>
      <c r="AR791" s="167">
        <f t="shared" si="635"/>
        <v>29308.6</v>
      </c>
      <c r="AS791" s="167">
        <f t="shared" si="635"/>
        <v>0</v>
      </c>
      <c r="AT791" s="167">
        <f t="shared" si="635"/>
        <v>29308.6</v>
      </c>
      <c r="AU791" s="167">
        <f t="shared" si="635"/>
        <v>0</v>
      </c>
      <c r="AV791" s="167">
        <f t="shared" si="635"/>
        <v>29308.6</v>
      </c>
      <c r="AW791" s="168"/>
    </row>
    <row r="792" spans="1:49" ht="15.75" hidden="1" outlineLevel="5" x14ac:dyDescent="0.2">
      <c r="A792" s="165" t="s">
        <v>381</v>
      </c>
      <c r="B792" s="165" t="s">
        <v>418</v>
      </c>
      <c r="C792" s="165" t="s">
        <v>420</v>
      </c>
      <c r="D792" s="165"/>
      <c r="E792" s="166" t="s">
        <v>421</v>
      </c>
      <c r="F792" s="167">
        <f t="shared" ref="F792:AV792" si="636">F793</f>
        <v>5665.9</v>
      </c>
      <c r="G792" s="167">
        <f t="shared" si="636"/>
        <v>0</v>
      </c>
      <c r="H792" s="167">
        <f t="shared" si="636"/>
        <v>5665.9</v>
      </c>
      <c r="I792" s="167">
        <f t="shared" si="636"/>
        <v>0</v>
      </c>
      <c r="J792" s="167">
        <f t="shared" si="636"/>
        <v>0</v>
      </c>
      <c r="K792" s="167">
        <f t="shared" si="636"/>
        <v>0</v>
      </c>
      <c r="L792" s="167">
        <f t="shared" si="636"/>
        <v>5665.9</v>
      </c>
      <c r="M792" s="167">
        <f t="shared" si="636"/>
        <v>0</v>
      </c>
      <c r="N792" s="167">
        <f t="shared" si="636"/>
        <v>5665.9</v>
      </c>
      <c r="O792" s="167">
        <f t="shared" si="636"/>
        <v>0</v>
      </c>
      <c r="P792" s="167">
        <f t="shared" si="636"/>
        <v>0</v>
      </c>
      <c r="Q792" s="167">
        <f t="shared" si="636"/>
        <v>5665.9</v>
      </c>
      <c r="R792" s="167">
        <f t="shared" si="636"/>
        <v>0</v>
      </c>
      <c r="S792" s="167">
        <f t="shared" si="636"/>
        <v>5665.9</v>
      </c>
      <c r="T792" s="167">
        <f t="shared" si="636"/>
        <v>0</v>
      </c>
      <c r="U792" s="167">
        <f t="shared" si="636"/>
        <v>0</v>
      </c>
      <c r="V792" s="167">
        <f t="shared" si="636"/>
        <v>0</v>
      </c>
      <c r="W792" s="167">
        <f t="shared" si="636"/>
        <v>0</v>
      </c>
      <c r="X792" s="167">
        <f t="shared" si="636"/>
        <v>5665.9</v>
      </c>
      <c r="Y792" s="167">
        <f t="shared" si="636"/>
        <v>5666</v>
      </c>
      <c r="Z792" s="167">
        <f t="shared" si="636"/>
        <v>0</v>
      </c>
      <c r="AA792" s="167">
        <f t="shared" si="636"/>
        <v>5666</v>
      </c>
      <c r="AB792" s="167">
        <f t="shared" si="636"/>
        <v>0</v>
      </c>
      <c r="AC792" s="167">
        <f t="shared" si="636"/>
        <v>5666</v>
      </c>
      <c r="AD792" s="167">
        <f t="shared" si="636"/>
        <v>0</v>
      </c>
      <c r="AE792" s="167">
        <f t="shared" si="636"/>
        <v>5666</v>
      </c>
      <c r="AF792" s="167">
        <f t="shared" si="636"/>
        <v>0</v>
      </c>
      <c r="AG792" s="167">
        <f t="shared" si="636"/>
        <v>5666</v>
      </c>
      <c r="AH792" s="167">
        <f t="shared" si="636"/>
        <v>0</v>
      </c>
      <c r="AI792" s="167">
        <f t="shared" si="636"/>
        <v>5666</v>
      </c>
      <c r="AJ792" s="167">
        <f t="shared" si="636"/>
        <v>0</v>
      </c>
      <c r="AK792" s="167">
        <f t="shared" si="636"/>
        <v>5666</v>
      </c>
      <c r="AL792" s="167">
        <f t="shared" si="636"/>
        <v>5666</v>
      </c>
      <c r="AM792" s="167">
        <f t="shared" si="636"/>
        <v>0</v>
      </c>
      <c r="AN792" s="167">
        <f t="shared" si="636"/>
        <v>5666</v>
      </c>
      <c r="AO792" s="167">
        <f t="shared" si="636"/>
        <v>0</v>
      </c>
      <c r="AP792" s="167">
        <f t="shared" si="636"/>
        <v>5666</v>
      </c>
      <c r="AQ792" s="167">
        <f t="shared" si="636"/>
        <v>0</v>
      </c>
      <c r="AR792" s="167">
        <f t="shared" si="636"/>
        <v>5666</v>
      </c>
      <c r="AS792" s="167">
        <f t="shared" si="636"/>
        <v>0</v>
      </c>
      <c r="AT792" s="167">
        <f t="shared" si="636"/>
        <v>5666</v>
      </c>
      <c r="AU792" s="167">
        <f t="shared" si="636"/>
        <v>0</v>
      </c>
      <c r="AV792" s="167">
        <f t="shared" si="636"/>
        <v>5666</v>
      </c>
      <c r="AW792" s="168"/>
    </row>
    <row r="793" spans="1:49" ht="31.5" hidden="1" outlineLevel="7" x14ac:dyDescent="0.2">
      <c r="A793" s="170" t="s">
        <v>381</v>
      </c>
      <c r="B793" s="170" t="s">
        <v>418</v>
      </c>
      <c r="C793" s="170" t="s">
        <v>420</v>
      </c>
      <c r="D793" s="170" t="s">
        <v>92</v>
      </c>
      <c r="E793" s="171" t="s">
        <v>93</v>
      </c>
      <c r="F793" s="172">
        <v>5665.9</v>
      </c>
      <c r="G793" s="172"/>
      <c r="H793" s="172">
        <f>SUM(F793:G793)</f>
        <v>5665.9</v>
      </c>
      <c r="I793" s="172"/>
      <c r="J793" s="172"/>
      <c r="K793" s="172"/>
      <c r="L793" s="172">
        <f>SUM(H793:K793)</f>
        <v>5665.9</v>
      </c>
      <c r="M793" s="172"/>
      <c r="N793" s="172">
        <f>SUM(L793:M793)</f>
        <v>5665.9</v>
      </c>
      <c r="O793" s="172"/>
      <c r="P793" s="172"/>
      <c r="Q793" s="172">
        <f>SUM(N793:P793)</f>
        <v>5665.9</v>
      </c>
      <c r="R793" s="172"/>
      <c r="S793" s="172">
        <f>SUM(Q793:R793)</f>
        <v>5665.9</v>
      </c>
      <c r="T793" s="172"/>
      <c r="U793" s="172"/>
      <c r="V793" s="172"/>
      <c r="W793" s="172"/>
      <c r="X793" s="172">
        <f>SUM(S793:W793)</f>
        <v>5665.9</v>
      </c>
      <c r="Y793" s="172">
        <v>5666</v>
      </c>
      <c r="Z793" s="172"/>
      <c r="AA793" s="172">
        <f>SUM(Y793:Z793)</f>
        <v>5666</v>
      </c>
      <c r="AB793" s="172"/>
      <c r="AC793" s="172">
        <f>SUM(AA793:AB793)</f>
        <v>5666</v>
      </c>
      <c r="AD793" s="172"/>
      <c r="AE793" s="172">
        <f>SUM(AC793:AD793)</f>
        <v>5666</v>
      </c>
      <c r="AF793" s="172"/>
      <c r="AG793" s="172">
        <f>SUM(AE793:AF793)</f>
        <v>5666</v>
      </c>
      <c r="AH793" s="172"/>
      <c r="AI793" s="172">
        <f>SUM(AG793:AH793)</f>
        <v>5666</v>
      </c>
      <c r="AJ793" s="172"/>
      <c r="AK793" s="172">
        <f>SUM(AI793:AJ793)</f>
        <v>5666</v>
      </c>
      <c r="AL793" s="172">
        <v>5666</v>
      </c>
      <c r="AM793" s="172"/>
      <c r="AN793" s="172">
        <f>SUM(AL793:AM793)</f>
        <v>5666</v>
      </c>
      <c r="AO793" s="172"/>
      <c r="AP793" s="172">
        <f>SUM(AN793:AO793)</f>
        <v>5666</v>
      </c>
      <c r="AQ793" s="172"/>
      <c r="AR793" s="172">
        <f>SUM(AP793:AQ793)</f>
        <v>5666</v>
      </c>
      <c r="AS793" s="172"/>
      <c r="AT793" s="172">
        <f>SUM(AR793:AS793)</f>
        <v>5666</v>
      </c>
      <c r="AU793" s="172"/>
      <c r="AV793" s="172">
        <f>SUM(AT793:AU793)</f>
        <v>5666</v>
      </c>
      <c r="AW793" s="168"/>
    </row>
    <row r="794" spans="1:49" ht="15.75" outlineLevel="5" x14ac:dyDescent="0.2">
      <c r="A794" s="165" t="s">
        <v>381</v>
      </c>
      <c r="B794" s="165" t="s">
        <v>418</v>
      </c>
      <c r="C794" s="165" t="s">
        <v>422</v>
      </c>
      <c r="D794" s="165"/>
      <c r="E794" s="166" t="s">
        <v>423</v>
      </c>
      <c r="F794" s="167">
        <f t="shared" ref="F794:AV794" si="637">F795+F796+F797+F798</f>
        <v>23543.3</v>
      </c>
      <c r="G794" s="167">
        <f t="shared" si="637"/>
        <v>99.3</v>
      </c>
      <c r="H794" s="167">
        <f t="shared" si="637"/>
        <v>23642.6</v>
      </c>
      <c r="I794" s="167">
        <f t="shared" si="637"/>
        <v>0</v>
      </c>
      <c r="J794" s="167">
        <f t="shared" si="637"/>
        <v>0</v>
      </c>
      <c r="K794" s="167">
        <f t="shared" si="637"/>
        <v>0</v>
      </c>
      <c r="L794" s="167">
        <f t="shared" si="637"/>
        <v>23642.6</v>
      </c>
      <c r="M794" s="167">
        <f t="shared" si="637"/>
        <v>0</v>
      </c>
      <c r="N794" s="167">
        <f t="shared" si="637"/>
        <v>23642.6</v>
      </c>
      <c r="O794" s="167">
        <f t="shared" si="637"/>
        <v>0</v>
      </c>
      <c r="P794" s="167">
        <f t="shared" si="637"/>
        <v>0</v>
      </c>
      <c r="Q794" s="167">
        <f t="shared" si="637"/>
        <v>23642.6</v>
      </c>
      <c r="R794" s="167">
        <f t="shared" si="637"/>
        <v>0</v>
      </c>
      <c r="S794" s="167">
        <f t="shared" si="637"/>
        <v>23642.6</v>
      </c>
      <c r="T794" s="167">
        <f t="shared" si="637"/>
        <v>0</v>
      </c>
      <c r="U794" s="167">
        <f t="shared" si="637"/>
        <v>0</v>
      </c>
      <c r="V794" s="167">
        <f t="shared" si="637"/>
        <v>0</v>
      </c>
      <c r="W794" s="167">
        <f t="shared" si="637"/>
        <v>0</v>
      </c>
      <c r="X794" s="167">
        <f t="shared" si="637"/>
        <v>23642.6</v>
      </c>
      <c r="Y794" s="167">
        <f t="shared" si="637"/>
        <v>23543.3</v>
      </c>
      <c r="Z794" s="167">
        <f t="shared" si="637"/>
        <v>99.3</v>
      </c>
      <c r="AA794" s="167">
        <f t="shared" si="637"/>
        <v>23642.6</v>
      </c>
      <c r="AB794" s="167">
        <f t="shared" si="637"/>
        <v>0</v>
      </c>
      <c r="AC794" s="167">
        <f t="shared" si="637"/>
        <v>23642.6</v>
      </c>
      <c r="AD794" s="167">
        <f t="shared" si="637"/>
        <v>0</v>
      </c>
      <c r="AE794" s="167">
        <f t="shared" si="637"/>
        <v>23642.6</v>
      </c>
      <c r="AF794" s="167">
        <f t="shared" si="637"/>
        <v>0</v>
      </c>
      <c r="AG794" s="167">
        <f t="shared" si="637"/>
        <v>23642.6</v>
      </c>
      <c r="AH794" s="167">
        <f t="shared" si="637"/>
        <v>0</v>
      </c>
      <c r="AI794" s="167">
        <f t="shared" si="637"/>
        <v>23642.6</v>
      </c>
      <c r="AJ794" s="167">
        <f t="shared" si="637"/>
        <v>0</v>
      </c>
      <c r="AK794" s="167">
        <f t="shared" si="637"/>
        <v>23642.6</v>
      </c>
      <c r="AL794" s="167">
        <f t="shared" si="637"/>
        <v>23543.3</v>
      </c>
      <c r="AM794" s="167">
        <f t="shared" si="637"/>
        <v>99.3</v>
      </c>
      <c r="AN794" s="167">
        <f t="shared" si="637"/>
        <v>23642.6</v>
      </c>
      <c r="AO794" s="167">
        <f t="shared" si="637"/>
        <v>0</v>
      </c>
      <c r="AP794" s="167">
        <f t="shared" si="637"/>
        <v>23642.6</v>
      </c>
      <c r="AQ794" s="167">
        <f t="shared" si="637"/>
        <v>0</v>
      </c>
      <c r="AR794" s="167">
        <f t="shared" si="637"/>
        <v>23642.6</v>
      </c>
      <c r="AS794" s="167">
        <f t="shared" si="637"/>
        <v>0</v>
      </c>
      <c r="AT794" s="167">
        <f t="shared" si="637"/>
        <v>23642.6</v>
      </c>
      <c r="AU794" s="167">
        <f t="shared" si="637"/>
        <v>0</v>
      </c>
      <c r="AV794" s="167">
        <f t="shared" si="637"/>
        <v>23642.6</v>
      </c>
      <c r="AW794" s="168"/>
    </row>
    <row r="795" spans="1:49" ht="31.5" outlineLevel="7" x14ac:dyDescent="0.2">
      <c r="A795" s="170" t="s">
        <v>381</v>
      </c>
      <c r="B795" s="170" t="s">
        <v>418</v>
      </c>
      <c r="C795" s="170" t="s">
        <v>422</v>
      </c>
      <c r="D795" s="170" t="s">
        <v>11</v>
      </c>
      <c r="E795" s="171" t="s">
        <v>12</v>
      </c>
      <c r="F795" s="172">
        <v>5808</v>
      </c>
      <c r="G795" s="172"/>
      <c r="H795" s="172">
        <f>SUM(F795:G795)</f>
        <v>5808</v>
      </c>
      <c r="I795" s="172"/>
      <c r="J795" s="172"/>
      <c r="K795" s="172"/>
      <c r="L795" s="172">
        <f>SUM(H795:K795)</f>
        <v>5808</v>
      </c>
      <c r="M795" s="172"/>
      <c r="N795" s="172">
        <f>SUM(L795:M795)</f>
        <v>5808</v>
      </c>
      <c r="O795" s="172">
        <v>-5808</v>
      </c>
      <c r="P795" s="172"/>
      <c r="Q795" s="172">
        <f>SUM(N795:P795)</f>
        <v>0</v>
      </c>
      <c r="R795" s="172"/>
      <c r="S795" s="172">
        <f>SUM(Q795:R795)</f>
        <v>0</v>
      </c>
      <c r="T795" s="172">
        <v>9.5</v>
      </c>
      <c r="U795" s="172"/>
      <c r="V795" s="172"/>
      <c r="W795" s="172"/>
      <c r="X795" s="172">
        <f>SUM(S795:W795)</f>
        <v>9.5</v>
      </c>
      <c r="Y795" s="172">
        <v>5808</v>
      </c>
      <c r="Z795" s="172"/>
      <c r="AA795" s="172">
        <f>SUM(Y795:Z795)</f>
        <v>5808</v>
      </c>
      <c r="AB795" s="172"/>
      <c r="AC795" s="172">
        <f>SUM(AA795:AB795)</f>
        <v>5808</v>
      </c>
      <c r="AD795" s="172"/>
      <c r="AE795" s="172">
        <f>SUM(AC795:AD795)</f>
        <v>5808</v>
      </c>
      <c r="AF795" s="172"/>
      <c r="AG795" s="172">
        <f>SUM(AE795:AF795)</f>
        <v>5808</v>
      </c>
      <c r="AH795" s="172"/>
      <c r="AI795" s="172">
        <f>SUM(AG795:AH795)</f>
        <v>5808</v>
      </c>
      <c r="AJ795" s="172"/>
      <c r="AK795" s="172">
        <f>SUM(AI795:AJ795)</f>
        <v>5808</v>
      </c>
      <c r="AL795" s="172">
        <v>5808</v>
      </c>
      <c r="AM795" s="172"/>
      <c r="AN795" s="172">
        <f>SUM(AL795:AM795)</f>
        <v>5808</v>
      </c>
      <c r="AO795" s="172"/>
      <c r="AP795" s="172">
        <f>SUM(AN795:AO795)</f>
        <v>5808</v>
      </c>
      <c r="AQ795" s="172"/>
      <c r="AR795" s="172">
        <f>SUM(AP795:AQ795)</f>
        <v>5808</v>
      </c>
      <c r="AS795" s="172"/>
      <c r="AT795" s="172">
        <f>SUM(AR795:AS795)</f>
        <v>5808</v>
      </c>
      <c r="AU795" s="172"/>
      <c r="AV795" s="172">
        <f>SUM(AT795:AU795)</f>
        <v>5808</v>
      </c>
      <c r="AW795" s="168"/>
    </row>
    <row r="796" spans="1:49" ht="15.75" hidden="1" outlineLevel="7" x14ac:dyDescent="0.2">
      <c r="A796" s="170" t="s">
        <v>381</v>
      </c>
      <c r="B796" s="170" t="s">
        <v>418</v>
      </c>
      <c r="C796" s="170" t="s">
        <v>422</v>
      </c>
      <c r="D796" s="170" t="s">
        <v>33</v>
      </c>
      <c r="E796" s="171" t="s">
        <v>34</v>
      </c>
      <c r="F796" s="172">
        <v>341.7</v>
      </c>
      <c r="G796" s="172"/>
      <c r="H796" s="172">
        <f>SUM(F796:G796)</f>
        <v>341.7</v>
      </c>
      <c r="I796" s="172"/>
      <c r="J796" s="172"/>
      <c r="K796" s="172"/>
      <c r="L796" s="172">
        <f>SUM(H796:K796)</f>
        <v>341.7</v>
      </c>
      <c r="M796" s="172"/>
      <c r="N796" s="172">
        <f>SUM(L796:M796)</f>
        <v>341.7</v>
      </c>
      <c r="O796" s="172"/>
      <c r="P796" s="172"/>
      <c r="Q796" s="172">
        <f>SUM(N796:P796)</f>
        <v>341.7</v>
      </c>
      <c r="R796" s="172"/>
      <c r="S796" s="172">
        <f>SUM(Q796:R796)</f>
        <v>341.7</v>
      </c>
      <c r="T796" s="172"/>
      <c r="U796" s="172"/>
      <c r="V796" s="172"/>
      <c r="W796" s="172"/>
      <c r="X796" s="172">
        <f>SUM(S796:W796)</f>
        <v>341.7</v>
      </c>
      <c r="Y796" s="172">
        <v>341.7</v>
      </c>
      <c r="Z796" s="172"/>
      <c r="AA796" s="172">
        <f>SUM(Y796:Z796)</f>
        <v>341.7</v>
      </c>
      <c r="AB796" s="172"/>
      <c r="AC796" s="172">
        <f>SUM(AA796:AB796)</f>
        <v>341.7</v>
      </c>
      <c r="AD796" s="172"/>
      <c r="AE796" s="172">
        <f>SUM(AC796:AD796)</f>
        <v>341.7</v>
      </c>
      <c r="AF796" s="172"/>
      <c r="AG796" s="172">
        <f>SUM(AE796:AF796)</f>
        <v>341.7</v>
      </c>
      <c r="AH796" s="172"/>
      <c r="AI796" s="172">
        <f>SUM(AG796:AH796)</f>
        <v>341.7</v>
      </c>
      <c r="AJ796" s="172"/>
      <c r="AK796" s="172">
        <f>SUM(AI796:AJ796)</f>
        <v>341.7</v>
      </c>
      <c r="AL796" s="172">
        <v>341.7</v>
      </c>
      <c r="AM796" s="172"/>
      <c r="AN796" s="172">
        <f>SUM(AL796:AM796)</f>
        <v>341.7</v>
      </c>
      <c r="AO796" s="172"/>
      <c r="AP796" s="172">
        <f>SUM(AN796:AO796)</f>
        <v>341.7</v>
      </c>
      <c r="AQ796" s="172"/>
      <c r="AR796" s="172">
        <f>SUM(AP796:AQ796)</f>
        <v>341.7</v>
      </c>
      <c r="AS796" s="172"/>
      <c r="AT796" s="172">
        <f>SUM(AR796:AS796)</f>
        <v>341.7</v>
      </c>
      <c r="AU796" s="172"/>
      <c r="AV796" s="172">
        <f>SUM(AT796:AU796)</f>
        <v>341.7</v>
      </c>
      <c r="AW796" s="168"/>
    </row>
    <row r="797" spans="1:49" ht="31.5" hidden="1" outlineLevel="7" x14ac:dyDescent="0.2">
      <c r="A797" s="170" t="s">
        <v>381</v>
      </c>
      <c r="B797" s="170" t="s">
        <v>418</v>
      </c>
      <c r="C797" s="170" t="s">
        <v>422</v>
      </c>
      <c r="D797" s="170" t="s">
        <v>92</v>
      </c>
      <c r="E797" s="171" t="s">
        <v>93</v>
      </c>
      <c r="F797" s="172">
        <v>9268.9</v>
      </c>
      <c r="G797" s="172">
        <v>99.3</v>
      </c>
      <c r="H797" s="172">
        <f>SUM(F797:G797)</f>
        <v>9368.1999999999989</v>
      </c>
      <c r="I797" s="172"/>
      <c r="J797" s="172"/>
      <c r="K797" s="172"/>
      <c r="L797" s="172">
        <f>SUM(H797:K797)</f>
        <v>9368.1999999999989</v>
      </c>
      <c r="M797" s="172"/>
      <c r="N797" s="172">
        <f>SUM(L797:M797)</f>
        <v>9368.1999999999989</v>
      </c>
      <c r="O797" s="172"/>
      <c r="P797" s="172"/>
      <c r="Q797" s="172">
        <f>SUM(N797:P797)</f>
        <v>9368.1999999999989</v>
      </c>
      <c r="R797" s="172"/>
      <c r="S797" s="172">
        <f>SUM(Q797:R797)</f>
        <v>9368.1999999999989</v>
      </c>
      <c r="T797" s="172"/>
      <c r="U797" s="172"/>
      <c r="V797" s="172"/>
      <c r="W797" s="172"/>
      <c r="X797" s="172">
        <f>SUM(S797:W797)</f>
        <v>9368.1999999999989</v>
      </c>
      <c r="Y797" s="172">
        <v>9268.9</v>
      </c>
      <c r="Z797" s="172">
        <v>99.3</v>
      </c>
      <c r="AA797" s="172">
        <f>SUM(Y797:Z797)</f>
        <v>9368.1999999999989</v>
      </c>
      <c r="AB797" s="172"/>
      <c r="AC797" s="172">
        <f>SUM(AA797:AB797)</f>
        <v>9368.1999999999989</v>
      </c>
      <c r="AD797" s="172"/>
      <c r="AE797" s="172">
        <f>SUM(AC797:AD797)</f>
        <v>9368.1999999999989</v>
      </c>
      <c r="AF797" s="172"/>
      <c r="AG797" s="172">
        <f>SUM(AE797:AF797)</f>
        <v>9368.1999999999989</v>
      </c>
      <c r="AH797" s="172"/>
      <c r="AI797" s="172">
        <f>SUM(AG797:AH797)</f>
        <v>9368.1999999999989</v>
      </c>
      <c r="AJ797" s="172"/>
      <c r="AK797" s="172">
        <f>SUM(AI797:AJ797)</f>
        <v>9368.1999999999989</v>
      </c>
      <c r="AL797" s="172">
        <v>9268.9</v>
      </c>
      <c r="AM797" s="172">
        <v>99.3</v>
      </c>
      <c r="AN797" s="172">
        <f>SUM(AL797:AM797)</f>
        <v>9368.1999999999989</v>
      </c>
      <c r="AO797" s="172"/>
      <c r="AP797" s="172">
        <f>SUM(AN797:AO797)</f>
        <v>9368.1999999999989</v>
      </c>
      <c r="AQ797" s="172"/>
      <c r="AR797" s="172">
        <f>SUM(AP797:AQ797)</f>
        <v>9368.1999999999989</v>
      </c>
      <c r="AS797" s="172"/>
      <c r="AT797" s="172">
        <f>SUM(AR797:AS797)</f>
        <v>9368.1999999999989</v>
      </c>
      <c r="AU797" s="172"/>
      <c r="AV797" s="172">
        <f>SUM(AT797:AU797)</f>
        <v>9368.1999999999989</v>
      </c>
      <c r="AW797" s="168"/>
    </row>
    <row r="798" spans="1:49" ht="15.75" outlineLevel="7" x14ac:dyDescent="0.2">
      <c r="A798" s="170" t="s">
        <v>381</v>
      </c>
      <c r="B798" s="170" t="s">
        <v>418</v>
      </c>
      <c r="C798" s="170" t="s">
        <v>422</v>
      </c>
      <c r="D798" s="170" t="s">
        <v>27</v>
      </c>
      <c r="E798" s="171" t="s">
        <v>28</v>
      </c>
      <c r="F798" s="172">
        <v>8124.7</v>
      </c>
      <c r="G798" s="172"/>
      <c r="H798" s="172">
        <f>SUM(F798:G798)</f>
        <v>8124.7</v>
      </c>
      <c r="I798" s="172"/>
      <c r="J798" s="172"/>
      <c r="K798" s="172"/>
      <c r="L798" s="172">
        <f>SUM(H798:K798)</f>
        <v>8124.7</v>
      </c>
      <c r="M798" s="172"/>
      <c r="N798" s="172">
        <f>SUM(L798:M798)</f>
        <v>8124.7</v>
      </c>
      <c r="O798" s="172">
        <v>5808</v>
      </c>
      <c r="P798" s="172"/>
      <c r="Q798" s="172">
        <f>SUM(N798:P798)</f>
        <v>13932.7</v>
      </c>
      <c r="R798" s="172"/>
      <c r="S798" s="172">
        <f>SUM(Q798:R798)</f>
        <v>13932.7</v>
      </c>
      <c r="T798" s="172">
        <v>-9.5</v>
      </c>
      <c r="U798" s="172"/>
      <c r="V798" s="172"/>
      <c r="W798" s="172"/>
      <c r="X798" s="172">
        <f>SUM(S798:W798)</f>
        <v>13923.2</v>
      </c>
      <c r="Y798" s="172">
        <v>8124.7</v>
      </c>
      <c r="Z798" s="172"/>
      <c r="AA798" s="172">
        <f>SUM(Y798:Z798)</f>
        <v>8124.7</v>
      </c>
      <c r="AB798" s="172"/>
      <c r="AC798" s="172">
        <f>SUM(AA798:AB798)</f>
        <v>8124.7</v>
      </c>
      <c r="AD798" s="172"/>
      <c r="AE798" s="172">
        <f>SUM(AC798:AD798)</f>
        <v>8124.7</v>
      </c>
      <c r="AF798" s="172"/>
      <c r="AG798" s="172">
        <f>SUM(AE798:AF798)</f>
        <v>8124.7</v>
      </c>
      <c r="AH798" s="172"/>
      <c r="AI798" s="172">
        <f>SUM(AG798:AH798)</f>
        <v>8124.7</v>
      </c>
      <c r="AJ798" s="172"/>
      <c r="AK798" s="172">
        <f>SUM(AI798:AJ798)</f>
        <v>8124.7</v>
      </c>
      <c r="AL798" s="172">
        <v>8124.7</v>
      </c>
      <c r="AM798" s="172"/>
      <c r="AN798" s="172">
        <f>SUM(AL798:AM798)</f>
        <v>8124.7</v>
      </c>
      <c r="AO798" s="172"/>
      <c r="AP798" s="172">
        <f>SUM(AN798:AO798)</f>
        <v>8124.7</v>
      </c>
      <c r="AQ798" s="172"/>
      <c r="AR798" s="172">
        <f>SUM(AP798:AQ798)</f>
        <v>8124.7</v>
      </c>
      <c r="AS798" s="172"/>
      <c r="AT798" s="172">
        <f>SUM(AR798:AS798)</f>
        <v>8124.7</v>
      </c>
      <c r="AU798" s="172"/>
      <c r="AV798" s="172">
        <f>SUM(AT798:AU798)</f>
        <v>8124.7</v>
      </c>
      <c r="AW798" s="168"/>
    </row>
    <row r="799" spans="1:49" ht="15.75" outlineLevel="1" x14ac:dyDescent="0.2">
      <c r="A799" s="165" t="s">
        <v>381</v>
      </c>
      <c r="B799" s="165" t="s">
        <v>297</v>
      </c>
      <c r="C799" s="165"/>
      <c r="D799" s="165"/>
      <c r="E799" s="166" t="s">
        <v>298</v>
      </c>
      <c r="F799" s="167">
        <f t="shared" ref="F799:AV799" si="638">F800+F826</f>
        <v>24491.9</v>
      </c>
      <c r="G799" s="167">
        <f t="shared" si="638"/>
        <v>0</v>
      </c>
      <c r="H799" s="167">
        <f t="shared" si="638"/>
        <v>24491.9</v>
      </c>
      <c r="I799" s="167">
        <f t="shared" si="638"/>
        <v>0</v>
      </c>
      <c r="J799" s="167">
        <f t="shared" si="638"/>
        <v>0</v>
      </c>
      <c r="K799" s="167">
        <f t="shared" si="638"/>
        <v>0</v>
      </c>
      <c r="L799" s="167">
        <f t="shared" si="638"/>
        <v>24491.9</v>
      </c>
      <c r="M799" s="167">
        <f t="shared" si="638"/>
        <v>-15.6</v>
      </c>
      <c r="N799" s="167">
        <f t="shared" si="638"/>
        <v>24476.300000000003</v>
      </c>
      <c r="O799" s="167">
        <f t="shared" si="638"/>
        <v>0</v>
      </c>
      <c r="P799" s="167">
        <f t="shared" si="638"/>
        <v>0</v>
      </c>
      <c r="Q799" s="167">
        <f t="shared" si="638"/>
        <v>24476.300000000003</v>
      </c>
      <c r="R799" s="167">
        <f t="shared" si="638"/>
        <v>0</v>
      </c>
      <c r="S799" s="167">
        <f t="shared" si="638"/>
        <v>24476.300000000003</v>
      </c>
      <c r="T799" s="167">
        <f t="shared" si="638"/>
        <v>-23.238</v>
      </c>
      <c r="U799" s="167">
        <f t="shared" si="638"/>
        <v>0</v>
      </c>
      <c r="V799" s="167">
        <f t="shared" si="638"/>
        <v>-1.5</v>
      </c>
      <c r="W799" s="167">
        <f t="shared" si="638"/>
        <v>0</v>
      </c>
      <c r="X799" s="167">
        <f t="shared" si="638"/>
        <v>24451.562000000005</v>
      </c>
      <c r="Y799" s="167">
        <f t="shared" si="638"/>
        <v>22441</v>
      </c>
      <c r="Z799" s="167">
        <f t="shared" si="638"/>
        <v>0</v>
      </c>
      <c r="AA799" s="167">
        <f t="shared" si="638"/>
        <v>22441</v>
      </c>
      <c r="AB799" s="167">
        <f t="shared" si="638"/>
        <v>0</v>
      </c>
      <c r="AC799" s="167">
        <f t="shared" si="638"/>
        <v>22441</v>
      </c>
      <c r="AD799" s="167">
        <f t="shared" si="638"/>
        <v>0</v>
      </c>
      <c r="AE799" s="167">
        <f t="shared" si="638"/>
        <v>22441</v>
      </c>
      <c r="AF799" s="167">
        <f t="shared" si="638"/>
        <v>0</v>
      </c>
      <c r="AG799" s="167">
        <f t="shared" si="638"/>
        <v>22441</v>
      </c>
      <c r="AH799" s="167">
        <f t="shared" si="638"/>
        <v>0</v>
      </c>
      <c r="AI799" s="167">
        <f t="shared" si="638"/>
        <v>22441</v>
      </c>
      <c r="AJ799" s="167">
        <f t="shared" si="638"/>
        <v>0</v>
      </c>
      <c r="AK799" s="167">
        <f t="shared" si="638"/>
        <v>22441</v>
      </c>
      <c r="AL799" s="167">
        <f t="shared" si="638"/>
        <v>21946.3</v>
      </c>
      <c r="AM799" s="167">
        <f t="shared" si="638"/>
        <v>0</v>
      </c>
      <c r="AN799" s="167">
        <f t="shared" si="638"/>
        <v>21946.3</v>
      </c>
      <c r="AO799" s="167">
        <f t="shared" si="638"/>
        <v>0</v>
      </c>
      <c r="AP799" s="167">
        <f t="shared" si="638"/>
        <v>21946.3</v>
      </c>
      <c r="AQ799" s="167">
        <f t="shared" si="638"/>
        <v>0</v>
      </c>
      <c r="AR799" s="167">
        <f t="shared" si="638"/>
        <v>21946.3</v>
      </c>
      <c r="AS799" s="167">
        <f t="shared" si="638"/>
        <v>0</v>
      </c>
      <c r="AT799" s="167">
        <f t="shared" si="638"/>
        <v>21946.3</v>
      </c>
      <c r="AU799" s="167">
        <f t="shared" si="638"/>
        <v>0</v>
      </c>
      <c r="AV799" s="167">
        <f t="shared" si="638"/>
        <v>21946.3</v>
      </c>
      <c r="AW799" s="168"/>
    </row>
    <row r="800" spans="1:49" ht="31.5" outlineLevel="2" x14ac:dyDescent="0.2">
      <c r="A800" s="165" t="s">
        <v>381</v>
      </c>
      <c r="B800" s="165" t="s">
        <v>297</v>
      </c>
      <c r="C800" s="165" t="s">
        <v>289</v>
      </c>
      <c r="D800" s="165"/>
      <c r="E800" s="166" t="s">
        <v>290</v>
      </c>
      <c r="F800" s="167">
        <f t="shared" ref="F800:AV800" si="639">F801+F814</f>
        <v>24396.9</v>
      </c>
      <c r="G800" s="167">
        <f t="shared" si="639"/>
        <v>0</v>
      </c>
      <c r="H800" s="167">
        <f t="shared" si="639"/>
        <v>24396.9</v>
      </c>
      <c r="I800" s="167">
        <f t="shared" si="639"/>
        <v>0</v>
      </c>
      <c r="J800" s="167">
        <f t="shared" si="639"/>
        <v>0</v>
      </c>
      <c r="K800" s="167">
        <f t="shared" si="639"/>
        <v>0</v>
      </c>
      <c r="L800" s="167">
        <f t="shared" si="639"/>
        <v>24396.9</v>
      </c>
      <c r="M800" s="167">
        <f t="shared" si="639"/>
        <v>-15.6</v>
      </c>
      <c r="N800" s="167">
        <f t="shared" si="639"/>
        <v>24381.300000000003</v>
      </c>
      <c r="O800" s="167">
        <f t="shared" si="639"/>
        <v>0</v>
      </c>
      <c r="P800" s="167">
        <f t="shared" si="639"/>
        <v>0</v>
      </c>
      <c r="Q800" s="167">
        <f t="shared" si="639"/>
        <v>24381.300000000003</v>
      </c>
      <c r="R800" s="167">
        <f t="shared" si="639"/>
        <v>0</v>
      </c>
      <c r="S800" s="167">
        <f t="shared" si="639"/>
        <v>24381.300000000003</v>
      </c>
      <c r="T800" s="167">
        <f t="shared" si="639"/>
        <v>-23.238</v>
      </c>
      <c r="U800" s="167">
        <f t="shared" si="639"/>
        <v>0</v>
      </c>
      <c r="V800" s="167">
        <f t="shared" si="639"/>
        <v>-1.5</v>
      </c>
      <c r="W800" s="167">
        <f t="shared" si="639"/>
        <v>0</v>
      </c>
      <c r="X800" s="167">
        <f t="shared" si="639"/>
        <v>24356.562000000005</v>
      </c>
      <c r="Y800" s="167">
        <f t="shared" si="639"/>
        <v>22441</v>
      </c>
      <c r="Z800" s="167">
        <f t="shared" si="639"/>
        <v>0</v>
      </c>
      <c r="AA800" s="167">
        <f t="shared" si="639"/>
        <v>22441</v>
      </c>
      <c r="AB800" s="167">
        <f t="shared" si="639"/>
        <v>0</v>
      </c>
      <c r="AC800" s="167">
        <f t="shared" si="639"/>
        <v>22441</v>
      </c>
      <c r="AD800" s="167">
        <f t="shared" si="639"/>
        <v>0</v>
      </c>
      <c r="AE800" s="167">
        <f t="shared" si="639"/>
        <v>22441</v>
      </c>
      <c r="AF800" s="167">
        <f t="shared" si="639"/>
        <v>0</v>
      </c>
      <c r="AG800" s="167">
        <f t="shared" si="639"/>
        <v>22441</v>
      </c>
      <c r="AH800" s="167">
        <f t="shared" si="639"/>
        <v>0</v>
      </c>
      <c r="AI800" s="167">
        <f t="shared" si="639"/>
        <v>22441</v>
      </c>
      <c r="AJ800" s="167">
        <f t="shared" si="639"/>
        <v>0</v>
      </c>
      <c r="AK800" s="167">
        <f t="shared" si="639"/>
        <v>22441</v>
      </c>
      <c r="AL800" s="167">
        <f t="shared" si="639"/>
        <v>21946.3</v>
      </c>
      <c r="AM800" s="167">
        <f t="shared" si="639"/>
        <v>0</v>
      </c>
      <c r="AN800" s="167">
        <f t="shared" si="639"/>
        <v>21946.3</v>
      </c>
      <c r="AO800" s="167">
        <f t="shared" si="639"/>
        <v>0</v>
      </c>
      <c r="AP800" s="167">
        <f t="shared" si="639"/>
        <v>21946.3</v>
      </c>
      <c r="AQ800" s="167">
        <f t="shared" si="639"/>
        <v>0</v>
      </c>
      <c r="AR800" s="167">
        <f t="shared" si="639"/>
        <v>21946.3</v>
      </c>
      <c r="AS800" s="167">
        <f t="shared" si="639"/>
        <v>0</v>
      </c>
      <c r="AT800" s="167">
        <f t="shared" si="639"/>
        <v>21946.3</v>
      </c>
      <c r="AU800" s="167">
        <f t="shared" si="639"/>
        <v>0</v>
      </c>
      <c r="AV800" s="167">
        <f t="shared" si="639"/>
        <v>21946.3</v>
      </c>
      <c r="AW800" s="168"/>
    </row>
    <row r="801" spans="1:49" ht="31.5" outlineLevel="3" x14ac:dyDescent="0.2">
      <c r="A801" s="165" t="s">
        <v>381</v>
      </c>
      <c r="B801" s="165" t="s">
        <v>297</v>
      </c>
      <c r="C801" s="165" t="s">
        <v>291</v>
      </c>
      <c r="D801" s="165"/>
      <c r="E801" s="166" t="s">
        <v>292</v>
      </c>
      <c r="F801" s="167">
        <f t="shared" ref="F801:AV801" si="640">F802</f>
        <v>604.70000000000005</v>
      </c>
      <c r="G801" s="167">
        <f t="shared" si="640"/>
        <v>0</v>
      </c>
      <c r="H801" s="167">
        <f t="shared" si="640"/>
        <v>604.70000000000005</v>
      </c>
      <c r="I801" s="167">
        <f t="shared" si="640"/>
        <v>0</v>
      </c>
      <c r="J801" s="167">
        <f t="shared" si="640"/>
        <v>0</v>
      </c>
      <c r="K801" s="167">
        <f t="shared" si="640"/>
        <v>0</v>
      </c>
      <c r="L801" s="167">
        <f t="shared" si="640"/>
        <v>604.70000000000005</v>
      </c>
      <c r="M801" s="167">
        <f t="shared" si="640"/>
        <v>0</v>
      </c>
      <c r="N801" s="167">
        <f t="shared" si="640"/>
        <v>604.70000000000005</v>
      </c>
      <c r="O801" s="167">
        <f t="shared" si="640"/>
        <v>0</v>
      </c>
      <c r="P801" s="167">
        <f t="shared" si="640"/>
        <v>0</v>
      </c>
      <c r="Q801" s="167">
        <f t="shared" si="640"/>
        <v>604.70000000000005</v>
      </c>
      <c r="R801" s="167">
        <f t="shared" si="640"/>
        <v>0</v>
      </c>
      <c r="S801" s="167">
        <f t="shared" si="640"/>
        <v>604.70000000000005</v>
      </c>
      <c r="T801" s="167">
        <f t="shared" si="640"/>
        <v>0</v>
      </c>
      <c r="U801" s="167">
        <f t="shared" si="640"/>
        <v>0</v>
      </c>
      <c r="V801" s="167">
        <f t="shared" si="640"/>
        <v>0</v>
      </c>
      <c r="W801" s="167">
        <f t="shared" si="640"/>
        <v>0</v>
      </c>
      <c r="X801" s="167">
        <f t="shared" si="640"/>
        <v>604.70000000000005</v>
      </c>
      <c r="Y801" s="167">
        <f t="shared" si="640"/>
        <v>604.70000000000005</v>
      </c>
      <c r="Z801" s="167">
        <f t="shared" si="640"/>
        <v>0</v>
      </c>
      <c r="AA801" s="167">
        <f t="shared" si="640"/>
        <v>604.70000000000005</v>
      </c>
      <c r="AB801" s="167">
        <f t="shared" si="640"/>
        <v>0</v>
      </c>
      <c r="AC801" s="167">
        <f t="shared" si="640"/>
        <v>604.70000000000005</v>
      </c>
      <c r="AD801" s="167">
        <f t="shared" si="640"/>
        <v>0</v>
      </c>
      <c r="AE801" s="167">
        <f t="shared" si="640"/>
        <v>604.70000000000005</v>
      </c>
      <c r="AF801" s="167">
        <f t="shared" si="640"/>
        <v>0</v>
      </c>
      <c r="AG801" s="167">
        <f t="shared" si="640"/>
        <v>604.70000000000005</v>
      </c>
      <c r="AH801" s="167">
        <f t="shared" si="640"/>
        <v>0</v>
      </c>
      <c r="AI801" s="167">
        <f t="shared" si="640"/>
        <v>604.70000000000005</v>
      </c>
      <c r="AJ801" s="167">
        <f t="shared" si="640"/>
        <v>0</v>
      </c>
      <c r="AK801" s="167">
        <f t="shared" si="640"/>
        <v>604.70000000000005</v>
      </c>
      <c r="AL801" s="167">
        <f t="shared" si="640"/>
        <v>604.70000000000005</v>
      </c>
      <c r="AM801" s="167">
        <f t="shared" si="640"/>
        <v>0</v>
      </c>
      <c r="AN801" s="167">
        <f t="shared" si="640"/>
        <v>604.70000000000005</v>
      </c>
      <c r="AO801" s="167">
        <f t="shared" si="640"/>
        <v>0</v>
      </c>
      <c r="AP801" s="167">
        <f t="shared" si="640"/>
        <v>604.70000000000005</v>
      </c>
      <c r="AQ801" s="167">
        <f t="shared" si="640"/>
        <v>0</v>
      </c>
      <c r="AR801" s="167">
        <f t="shared" si="640"/>
        <v>604.70000000000005</v>
      </c>
      <c r="AS801" s="167">
        <f t="shared" si="640"/>
        <v>0</v>
      </c>
      <c r="AT801" s="167">
        <f t="shared" si="640"/>
        <v>604.70000000000005</v>
      </c>
      <c r="AU801" s="167">
        <f t="shared" si="640"/>
        <v>0</v>
      </c>
      <c r="AV801" s="167">
        <f t="shared" si="640"/>
        <v>604.70000000000005</v>
      </c>
      <c r="AW801" s="168"/>
    </row>
    <row r="802" spans="1:49" ht="47.25" outlineLevel="4" x14ac:dyDescent="0.2">
      <c r="A802" s="165" t="s">
        <v>381</v>
      </c>
      <c r="B802" s="165" t="s">
        <v>297</v>
      </c>
      <c r="C802" s="165" t="s">
        <v>405</v>
      </c>
      <c r="D802" s="165"/>
      <c r="E802" s="166" t="s">
        <v>406</v>
      </c>
      <c r="F802" s="167">
        <f t="shared" ref="F802:AV802" si="641">F803+F807+F810</f>
        <v>604.70000000000005</v>
      </c>
      <c r="G802" s="167">
        <f t="shared" si="641"/>
        <v>0</v>
      </c>
      <c r="H802" s="167">
        <f t="shared" si="641"/>
        <v>604.70000000000005</v>
      </c>
      <c r="I802" s="167">
        <f t="shared" si="641"/>
        <v>0</v>
      </c>
      <c r="J802" s="167">
        <f t="shared" si="641"/>
        <v>0</v>
      </c>
      <c r="K802" s="167">
        <f t="shared" si="641"/>
        <v>0</v>
      </c>
      <c r="L802" s="167">
        <f t="shared" si="641"/>
        <v>604.70000000000005</v>
      </c>
      <c r="M802" s="167">
        <f t="shared" si="641"/>
        <v>0</v>
      </c>
      <c r="N802" s="167">
        <f t="shared" si="641"/>
        <v>604.70000000000005</v>
      </c>
      <c r="O802" s="167">
        <f t="shared" si="641"/>
        <v>0</v>
      </c>
      <c r="P802" s="167">
        <f t="shared" si="641"/>
        <v>0</v>
      </c>
      <c r="Q802" s="167">
        <f t="shared" si="641"/>
        <v>604.70000000000005</v>
      </c>
      <c r="R802" s="167">
        <f t="shared" si="641"/>
        <v>0</v>
      </c>
      <c r="S802" s="167">
        <f t="shared" si="641"/>
        <v>604.70000000000005</v>
      </c>
      <c r="T802" s="167">
        <f t="shared" si="641"/>
        <v>0</v>
      </c>
      <c r="U802" s="167">
        <f t="shared" si="641"/>
        <v>0</v>
      </c>
      <c r="V802" s="167">
        <f t="shared" si="641"/>
        <v>0</v>
      </c>
      <c r="W802" s="167">
        <f t="shared" si="641"/>
        <v>0</v>
      </c>
      <c r="X802" s="167">
        <f t="shared" si="641"/>
        <v>604.70000000000005</v>
      </c>
      <c r="Y802" s="167">
        <f t="shared" si="641"/>
        <v>604.70000000000005</v>
      </c>
      <c r="Z802" s="167">
        <f t="shared" si="641"/>
        <v>0</v>
      </c>
      <c r="AA802" s="167">
        <f t="shared" si="641"/>
        <v>604.70000000000005</v>
      </c>
      <c r="AB802" s="167">
        <f t="shared" si="641"/>
        <v>0</v>
      </c>
      <c r="AC802" s="167">
        <f t="shared" si="641"/>
        <v>604.70000000000005</v>
      </c>
      <c r="AD802" s="167">
        <f t="shared" si="641"/>
        <v>0</v>
      </c>
      <c r="AE802" s="167">
        <f t="shared" si="641"/>
        <v>604.70000000000005</v>
      </c>
      <c r="AF802" s="167">
        <f t="shared" si="641"/>
        <v>0</v>
      </c>
      <c r="AG802" s="167">
        <f t="shared" si="641"/>
        <v>604.70000000000005</v>
      </c>
      <c r="AH802" s="167">
        <f t="shared" si="641"/>
        <v>0</v>
      </c>
      <c r="AI802" s="167">
        <f t="shared" si="641"/>
        <v>604.70000000000005</v>
      </c>
      <c r="AJ802" s="167">
        <f t="shared" si="641"/>
        <v>0</v>
      </c>
      <c r="AK802" s="167">
        <f t="shared" si="641"/>
        <v>604.70000000000005</v>
      </c>
      <c r="AL802" s="167">
        <f t="shared" si="641"/>
        <v>604.70000000000005</v>
      </c>
      <c r="AM802" s="167">
        <f t="shared" si="641"/>
        <v>0</v>
      </c>
      <c r="AN802" s="167">
        <f t="shared" si="641"/>
        <v>604.70000000000005</v>
      </c>
      <c r="AO802" s="167">
        <f t="shared" si="641"/>
        <v>0</v>
      </c>
      <c r="AP802" s="167">
        <f t="shared" si="641"/>
        <v>604.70000000000005</v>
      </c>
      <c r="AQ802" s="167">
        <f t="shared" si="641"/>
        <v>0</v>
      </c>
      <c r="AR802" s="167">
        <f t="shared" si="641"/>
        <v>604.70000000000005</v>
      </c>
      <c r="AS802" s="167">
        <f t="shared" si="641"/>
        <v>0</v>
      </c>
      <c r="AT802" s="167">
        <f t="shared" si="641"/>
        <v>604.70000000000005</v>
      </c>
      <c r="AU802" s="167">
        <f t="shared" si="641"/>
        <v>0</v>
      </c>
      <c r="AV802" s="167">
        <f t="shared" si="641"/>
        <v>604.70000000000005</v>
      </c>
      <c r="AW802" s="168"/>
    </row>
    <row r="803" spans="1:49" ht="15.75" outlineLevel="5" x14ac:dyDescent="0.2">
      <c r="A803" s="165" t="s">
        <v>381</v>
      </c>
      <c r="B803" s="165" t="s">
        <v>297</v>
      </c>
      <c r="C803" s="165" t="s">
        <v>424</v>
      </c>
      <c r="D803" s="165"/>
      <c r="E803" s="166" t="s">
        <v>425</v>
      </c>
      <c r="F803" s="167">
        <f t="shared" ref="F803:AV803" si="642">F804+F805+F806</f>
        <v>407.4</v>
      </c>
      <c r="G803" s="167">
        <f t="shared" si="642"/>
        <v>0</v>
      </c>
      <c r="H803" s="167">
        <f t="shared" si="642"/>
        <v>407.4</v>
      </c>
      <c r="I803" s="167">
        <f t="shared" si="642"/>
        <v>0</v>
      </c>
      <c r="J803" s="167">
        <f t="shared" si="642"/>
        <v>0</v>
      </c>
      <c r="K803" s="167">
        <f t="shared" si="642"/>
        <v>0</v>
      </c>
      <c r="L803" s="167">
        <f t="shared" si="642"/>
        <v>407.4</v>
      </c>
      <c r="M803" s="167">
        <f t="shared" si="642"/>
        <v>0</v>
      </c>
      <c r="N803" s="167">
        <f t="shared" si="642"/>
        <v>407.4</v>
      </c>
      <c r="O803" s="167">
        <f t="shared" si="642"/>
        <v>0</v>
      </c>
      <c r="P803" s="167">
        <f t="shared" si="642"/>
        <v>0</v>
      </c>
      <c r="Q803" s="167">
        <f t="shared" si="642"/>
        <v>407.4</v>
      </c>
      <c r="R803" s="167">
        <f t="shared" si="642"/>
        <v>0</v>
      </c>
      <c r="S803" s="167">
        <f t="shared" si="642"/>
        <v>407.4</v>
      </c>
      <c r="T803" s="167">
        <f t="shared" si="642"/>
        <v>0</v>
      </c>
      <c r="U803" s="167">
        <f t="shared" si="642"/>
        <v>0</v>
      </c>
      <c r="V803" s="167">
        <f t="shared" si="642"/>
        <v>0</v>
      </c>
      <c r="W803" s="167">
        <f t="shared" si="642"/>
        <v>0</v>
      </c>
      <c r="X803" s="167">
        <f t="shared" si="642"/>
        <v>407.4</v>
      </c>
      <c r="Y803" s="167">
        <f t="shared" si="642"/>
        <v>407.4</v>
      </c>
      <c r="Z803" s="167">
        <f t="shared" si="642"/>
        <v>0</v>
      </c>
      <c r="AA803" s="167">
        <f t="shared" si="642"/>
        <v>407.4</v>
      </c>
      <c r="AB803" s="167">
        <f t="shared" si="642"/>
        <v>0</v>
      </c>
      <c r="AC803" s="167">
        <f t="shared" si="642"/>
        <v>407.4</v>
      </c>
      <c r="AD803" s="167">
        <f t="shared" si="642"/>
        <v>0</v>
      </c>
      <c r="AE803" s="167">
        <f t="shared" si="642"/>
        <v>407.4</v>
      </c>
      <c r="AF803" s="167">
        <f t="shared" si="642"/>
        <v>0</v>
      </c>
      <c r="AG803" s="167">
        <f t="shared" si="642"/>
        <v>407.4</v>
      </c>
      <c r="AH803" s="167">
        <f t="shared" si="642"/>
        <v>0</v>
      </c>
      <c r="AI803" s="167">
        <f t="shared" si="642"/>
        <v>407.4</v>
      </c>
      <c r="AJ803" s="167">
        <f t="shared" si="642"/>
        <v>0</v>
      </c>
      <c r="AK803" s="167">
        <f t="shared" si="642"/>
        <v>407.4</v>
      </c>
      <c r="AL803" s="167">
        <f t="shared" si="642"/>
        <v>407.4</v>
      </c>
      <c r="AM803" s="167">
        <f t="shared" si="642"/>
        <v>0</v>
      </c>
      <c r="AN803" s="167">
        <f t="shared" si="642"/>
        <v>407.4</v>
      </c>
      <c r="AO803" s="167">
        <f t="shared" si="642"/>
        <v>0</v>
      </c>
      <c r="AP803" s="167">
        <f t="shared" si="642"/>
        <v>407.4</v>
      </c>
      <c r="AQ803" s="167">
        <f t="shared" si="642"/>
        <v>0</v>
      </c>
      <c r="AR803" s="167">
        <f t="shared" si="642"/>
        <v>407.4</v>
      </c>
      <c r="AS803" s="167">
        <f t="shared" si="642"/>
        <v>0</v>
      </c>
      <c r="AT803" s="167">
        <f t="shared" si="642"/>
        <v>407.4</v>
      </c>
      <c r="AU803" s="167">
        <f t="shared" si="642"/>
        <v>0</v>
      </c>
      <c r="AV803" s="167">
        <f t="shared" si="642"/>
        <v>407.4</v>
      </c>
      <c r="AW803" s="168"/>
    </row>
    <row r="804" spans="1:49" ht="31.5" outlineLevel="7" x14ac:dyDescent="0.2">
      <c r="A804" s="170" t="s">
        <v>381</v>
      </c>
      <c r="B804" s="170" t="s">
        <v>297</v>
      </c>
      <c r="C804" s="170" t="s">
        <v>424</v>
      </c>
      <c r="D804" s="170" t="s">
        <v>11</v>
      </c>
      <c r="E804" s="171" t="s">
        <v>12</v>
      </c>
      <c r="F804" s="172">
        <v>69</v>
      </c>
      <c r="G804" s="172"/>
      <c r="H804" s="172">
        <f>SUM(F804:G804)</f>
        <v>69</v>
      </c>
      <c r="I804" s="172"/>
      <c r="J804" s="172"/>
      <c r="K804" s="172"/>
      <c r="L804" s="172">
        <f>SUM(H804:K804)</f>
        <v>69</v>
      </c>
      <c r="M804" s="172"/>
      <c r="N804" s="172">
        <f>SUM(L804:M804)</f>
        <v>69</v>
      </c>
      <c r="O804" s="172"/>
      <c r="P804" s="172"/>
      <c r="Q804" s="172">
        <f>SUM(N804:P804)</f>
        <v>69</v>
      </c>
      <c r="R804" s="172"/>
      <c r="S804" s="172">
        <f>SUM(Q804:R804)</f>
        <v>69</v>
      </c>
      <c r="T804" s="172"/>
      <c r="U804" s="172"/>
      <c r="V804" s="172">
        <v>54.3</v>
      </c>
      <c r="W804" s="172"/>
      <c r="X804" s="172">
        <f>SUM(S804:W804)</f>
        <v>123.3</v>
      </c>
      <c r="Y804" s="172">
        <v>69</v>
      </c>
      <c r="Z804" s="172"/>
      <c r="AA804" s="172">
        <f>SUM(Y804:Z804)</f>
        <v>69</v>
      </c>
      <c r="AB804" s="172"/>
      <c r="AC804" s="172">
        <f>SUM(AA804:AB804)</f>
        <v>69</v>
      </c>
      <c r="AD804" s="172"/>
      <c r="AE804" s="172">
        <f>SUM(AC804:AD804)</f>
        <v>69</v>
      </c>
      <c r="AF804" s="172"/>
      <c r="AG804" s="172">
        <f>SUM(AE804:AF804)</f>
        <v>69</v>
      </c>
      <c r="AH804" s="172"/>
      <c r="AI804" s="172">
        <f>SUM(AG804:AH804)</f>
        <v>69</v>
      </c>
      <c r="AJ804" s="172"/>
      <c r="AK804" s="172">
        <f>SUM(AI804:AJ804)</f>
        <v>69</v>
      </c>
      <c r="AL804" s="172">
        <v>69</v>
      </c>
      <c r="AM804" s="172"/>
      <c r="AN804" s="172">
        <f>SUM(AL804:AM804)</f>
        <v>69</v>
      </c>
      <c r="AO804" s="172"/>
      <c r="AP804" s="172">
        <f>SUM(AN804:AO804)</f>
        <v>69</v>
      </c>
      <c r="AQ804" s="172"/>
      <c r="AR804" s="172">
        <f>SUM(AP804:AQ804)</f>
        <v>69</v>
      </c>
      <c r="AS804" s="172"/>
      <c r="AT804" s="172">
        <f>SUM(AR804:AS804)</f>
        <v>69</v>
      </c>
      <c r="AU804" s="172"/>
      <c r="AV804" s="172">
        <f>SUM(AT804:AU804)</f>
        <v>69</v>
      </c>
      <c r="AW804" s="168"/>
    </row>
    <row r="805" spans="1:49" ht="15.75" outlineLevel="7" x14ac:dyDescent="0.2">
      <c r="A805" s="170" t="s">
        <v>381</v>
      </c>
      <c r="B805" s="170" t="s">
        <v>297</v>
      </c>
      <c r="C805" s="170" t="s">
        <v>424</v>
      </c>
      <c r="D805" s="170" t="s">
        <v>33</v>
      </c>
      <c r="E805" s="171" t="s">
        <v>34</v>
      </c>
      <c r="F805" s="172">
        <v>38.4</v>
      </c>
      <c r="G805" s="172"/>
      <c r="H805" s="172">
        <f>SUM(F805:G805)</f>
        <v>38.4</v>
      </c>
      <c r="I805" s="172"/>
      <c r="J805" s="172"/>
      <c r="K805" s="172"/>
      <c r="L805" s="172">
        <f>SUM(H805:K805)</f>
        <v>38.4</v>
      </c>
      <c r="M805" s="172"/>
      <c r="N805" s="172">
        <f>SUM(L805:M805)</f>
        <v>38.4</v>
      </c>
      <c r="O805" s="172"/>
      <c r="P805" s="172"/>
      <c r="Q805" s="172">
        <f>SUM(N805:P805)</f>
        <v>38.4</v>
      </c>
      <c r="R805" s="172"/>
      <c r="S805" s="172">
        <f>SUM(Q805:R805)</f>
        <v>38.4</v>
      </c>
      <c r="T805" s="172"/>
      <c r="U805" s="172"/>
      <c r="V805" s="172">
        <v>-5</v>
      </c>
      <c r="W805" s="172"/>
      <c r="X805" s="172">
        <f>SUM(S805:W805)</f>
        <v>33.4</v>
      </c>
      <c r="Y805" s="172">
        <v>38.4</v>
      </c>
      <c r="Z805" s="172"/>
      <c r="AA805" s="172">
        <f>SUM(Y805:Z805)</f>
        <v>38.4</v>
      </c>
      <c r="AB805" s="172"/>
      <c r="AC805" s="172">
        <f>SUM(AA805:AB805)</f>
        <v>38.4</v>
      </c>
      <c r="AD805" s="172"/>
      <c r="AE805" s="172">
        <f>SUM(AC805:AD805)</f>
        <v>38.4</v>
      </c>
      <c r="AF805" s="172"/>
      <c r="AG805" s="172">
        <f>SUM(AE805:AF805)</f>
        <v>38.4</v>
      </c>
      <c r="AH805" s="172"/>
      <c r="AI805" s="172">
        <f>SUM(AG805:AH805)</f>
        <v>38.4</v>
      </c>
      <c r="AJ805" s="172"/>
      <c r="AK805" s="172">
        <f>SUM(AI805:AJ805)</f>
        <v>38.4</v>
      </c>
      <c r="AL805" s="172">
        <v>38.4</v>
      </c>
      <c r="AM805" s="172"/>
      <c r="AN805" s="172">
        <f>SUM(AL805:AM805)</f>
        <v>38.4</v>
      </c>
      <c r="AO805" s="172"/>
      <c r="AP805" s="172">
        <f>SUM(AN805:AO805)</f>
        <v>38.4</v>
      </c>
      <c r="AQ805" s="172"/>
      <c r="AR805" s="172">
        <f>SUM(AP805:AQ805)</f>
        <v>38.4</v>
      </c>
      <c r="AS805" s="172"/>
      <c r="AT805" s="172">
        <f>SUM(AR805:AS805)</f>
        <v>38.4</v>
      </c>
      <c r="AU805" s="172"/>
      <c r="AV805" s="172">
        <f>SUM(AT805:AU805)</f>
        <v>38.4</v>
      </c>
      <c r="AW805" s="168"/>
    </row>
    <row r="806" spans="1:49" ht="31.5" outlineLevel="7" x14ac:dyDescent="0.2">
      <c r="A806" s="170" t="s">
        <v>381</v>
      </c>
      <c r="B806" s="170" t="s">
        <v>297</v>
      </c>
      <c r="C806" s="170" t="s">
        <v>424</v>
      </c>
      <c r="D806" s="170" t="s">
        <v>92</v>
      </c>
      <c r="E806" s="171" t="s">
        <v>93</v>
      </c>
      <c r="F806" s="172">
        <v>300</v>
      </c>
      <c r="G806" s="172"/>
      <c r="H806" s="172">
        <f>SUM(F806:G806)</f>
        <v>300</v>
      </c>
      <c r="I806" s="172"/>
      <c r="J806" s="172"/>
      <c r="K806" s="172"/>
      <c r="L806" s="172">
        <f>SUM(H806:K806)</f>
        <v>300</v>
      </c>
      <c r="M806" s="172"/>
      <c r="N806" s="172">
        <f>SUM(L806:M806)</f>
        <v>300</v>
      </c>
      <c r="O806" s="172"/>
      <c r="P806" s="172"/>
      <c r="Q806" s="172">
        <f>SUM(N806:P806)</f>
        <v>300</v>
      </c>
      <c r="R806" s="172"/>
      <c r="S806" s="172">
        <f>SUM(Q806:R806)</f>
        <v>300</v>
      </c>
      <c r="T806" s="172"/>
      <c r="U806" s="172"/>
      <c r="V806" s="172">
        <v>-49.3</v>
      </c>
      <c r="W806" s="172"/>
      <c r="X806" s="172">
        <f>SUM(S806:W806)</f>
        <v>250.7</v>
      </c>
      <c r="Y806" s="172">
        <v>300</v>
      </c>
      <c r="Z806" s="172"/>
      <c r="AA806" s="172">
        <f>SUM(Y806:Z806)</f>
        <v>300</v>
      </c>
      <c r="AB806" s="172"/>
      <c r="AC806" s="172">
        <f>SUM(AA806:AB806)</f>
        <v>300</v>
      </c>
      <c r="AD806" s="172"/>
      <c r="AE806" s="172">
        <f>SUM(AC806:AD806)</f>
        <v>300</v>
      </c>
      <c r="AF806" s="172"/>
      <c r="AG806" s="172">
        <f>SUM(AE806:AF806)</f>
        <v>300</v>
      </c>
      <c r="AH806" s="172"/>
      <c r="AI806" s="172">
        <f>SUM(AG806:AH806)</f>
        <v>300</v>
      </c>
      <c r="AJ806" s="172"/>
      <c r="AK806" s="172">
        <f>SUM(AI806:AJ806)</f>
        <v>300</v>
      </c>
      <c r="AL806" s="172">
        <v>300</v>
      </c>
      <c r="AM806" s="172"/>
      <c r="AN806" s="172">
        <f>SUM(AL806:AM806)</f>
        <v>300</v>
      </c>
      <c r="AO806" s="172"/>
      <c r="AP806" s="172">
        <f>SUM(AN806:AO806)</f>
        <v>300</v>
      </c>
      <c r="AQ806" s="172"/>
      <c r="AR806" s="172">
        <f>SUM(AP806:AQ806)</f>
        <v>300</v>
      </c>
      <c r="AS806" s="172"/>
      <c r="AT806" s="172">
        <f>SUM(AR806:AS806)</f>
        <v>300</v>
      </c>
      <c r="AU806" s="172"/>
      <c r="AV806" s="172">
        <f>SUM(AT806:AU806)</f>
        <v>300</v>
      </c>
      <c r="AW806" s="168"/>
    </row>
    <row r="807" spans="1:49" ht="31.5" hidden="1" outlineLevel="5" x14ac:dyDescent="0.2">
      <c r="A807" s="165" t="s">
        <v>381</v>
      </c>
      <c r="B807" s="165" t="s">
        <v>297</v>
      </c>
      <c r="C807" s="165" t="s">
        <v>426</v>
      </c>
      <c r="D807" s="165"/>
      <c r="E807" s="166" t="s">
        <v>427</v>
      </c>
      <c r="F807" s="167">
        <f t="shared" ref="F807:AV807" si="643">F809+F808</f>
        <v>97.3</v>
      </c>
      <c r="G807" s="167">
        <f t="shared" si="643"/>
        <v>0</v>
      </c>
      <c r="H807" s="167">
        <f t="shared" si="643"/>
        <v>97.3</v>
      </c>
      <c r="I807" s="167">
        <f t="shared" si="643"/>
        <v>0</v>
      </c>
      <c r="J807" s="167">
        <f t="shared" si="643"/>
        <v>0</v>
      </c>
      <c r="K807" s="167">
        <f t="shared" si="643"/>
        <v>0</v>
      </c>
      <c r="L807" s="167">
        <f t="shared" si="643"/>
        <v>97.3</v>
      </c>
      <c r="M807" s="167">
        <f t="shared" si="643"/>
        <v>0</v>
      </c>
      <c r="N807" s="167">
        <f t="shared" si="643"/>
        <v>97.3</v>
      </c>
      <c r="O807" s="167">
        <f t="shared" si="643"/>
        <v>0</v>
      </c>
      <c r="P807" s="167">
        <f t="shared" si="643"/>
        <v>0</v>
      </c>
      <c r="Q807" s="167">
        <f t="shared" si="643"/>
        <v>97.3</v>
      </c>
      <c r="R807" s="167">
        <f t="shared" si="643"/>
        <v>0</v>
      </c>
      <c r="S807" s="167">
        <f t="shared" si="643"/>
        <v>97.3</v>
      </c>
      <c r="T807" s="167">
        <f t="shared" si="643"/>
        <v>0</v>
      </c>
      <c r="U807" s="167">
        <f t="shared" si="643"/>
        <v>0</v>
      </c>
      <c r="V807" s="167">
        <f t="shared" si="643"/>
        <v>0</v>
      </c>
      <c r="W807" s="167">
        <f t="shared" si="643"/>
        <v>0</v>
      </c>
      <c r="X807" s="167">
        <f t="shared" si="643"/>
        <v>97.3</v>
      </c>
      <c r="Y807" s="167">
        <f t="shared" si="643"/>
        <v>97.3</v>
      </c>
      <c r="Z807" s="167">
        <f t="shared" si="643"/>
        <v>0</v>
      </c>
      <c r="AA807" s="167">
        <f t="shared" si="643"/>
        <v>97.3</v>
      </c>
      <c r="AB807" s="167">
        <f t="shared" si="643"/>
        <v>0</v>
      </c>
      <c r="AC807" s="167">
        <f t="shared" si="643"/>
        <v>97.3</v>
      </c>
      <c r="AD807" s="167">
        <f t="shared" si="643"/>
        <v>0</v>
      </c>
      <c r="AE807" s="167">
        <f t="shared" si="643"/>
        <v>97.3</v>
      </c>
      <c r="AF807" s="167">
        <f t="shared" si="643"/>
        <v>0</v>
      </c>
      <c r="AG807" s="167">
        <f t="shared" si="643"/>
        <v>97.3</v>
      </c>
      <c r="AH807" s="167">
        <f t="shared" si="643"/>
        <v>0</v>
      </c>
      <c r="AI807" s="167">
        <f t="shared" si="643"/>
        <v>97.3</v>
      </c>
      <c r="AJ807" s="167">
        <f t="shared" si="643"/>
        <v>0</v>
      </c>
      <c r="AK807" s="167">
        <f t="shared" si="643"/>
        <v>97.3</v>
      </c>
      <c r="AL807" s="167">
        <f t="shared" si="643"/>
        <v>97.3</v>
      </c>
      <c r="AM807" s="167">
        <f t="shared" si="643"/>
        <v>0</v>
      </c>
      <c r="AN807" s="167">
        <f t="shared" si="643"/>
        <v>97.3</v>
      </c>
      <c r="AO807" s="167">
        <f t="shared" si="643"/>
        <v>0</v>
      </c>
      <c r="AP807" s="167">
        <f t="shared" si="643"/>
        <v>97.3</v>
      </c>
      <c r="AQ807" s="167">
        <f t="shared" si="643"/>
        <v>0</v>
      </c>
      <c r="AR807" s="167">
        <f t="shared" si="643"/>
        <v>97.3</v>
      </c>
      <c r="AS807" s="167">
        <f t="shared" si="643"/>
        <v>0</v>
      </c>
      <c r="AT807" s="167">
        <f t="shared" si="643"/>
        <v>97.3</v>
      </c>
      <c r="AU807" s="167">
        <f t="shared" si="643"/>
        <v>0</v>
      </c>
      <c r="AV807" s="167">
        <f t="shared" si="643"/>
        <v>97.3</v>
      </c>
      <c r="AW807" s="168"/>
    </row>
    <row r="808" spans="1:49" ht="31.5" hidden="1" outlineLevel="5" x14ac:dyDescent="0.2">
      <c r="A808" s="170" t="s">
        <v>381</v>
      </c>
      <c r="B808" s="170" t="s">
        <v>297</v>
      </c>
      <c r="C808" s="170" t="s">
        <v>426</v>
      </c>
      <c r="D808" s="170" t="s">
        <v>11</v>
      </c>
      <c r="E808" s="171" t="s">
        <v>12</v>
      </c>
      <c r="F808" s="172">
        <v>20.8</v>
      </c>
      <c r="G808" s="172">
        <v>-20.8</v>
      </c>
      <c r="H808" s="172">
        <f>SUM(F808:G808)</f>
        <v>0</v>
      </c>
      <c r="I808" s="172"/>
      <c r="J808" s="172"/>
      <c r="K808" s="172"/>
      <c r="L808" s="172">
        <f>SUM(H808:K808)</f>
        <v>0</v>
      </c>
      <c r="M808" s="172"/>
      <c r="N808" s="172">
        <f>SUM(L808:M808)</f>
        <v>0</v>
      </c>
      <c r="O808" s="172"/>
      <c r="P808" s="172"/>
      <c r="Q808" s="172">
        <f>SUM(N808:P808)</f>
        <v>0</v>
      </c>
      <c r="R808" s="172"/>
      <c r="S808" s="172">
        <f>SUM(Q808:R808)</f>
        <v>0</v>
      </c>
      <c r="T808" s="172"/>
      <c r="U808" s="172"/>
      <c r="V808" s="172"/>
      <c r="W808" s="172"/>
      <c r="X808" s="172">
        <f>SUM(S808:W808)</f>
        <v>0</v>
      </c>
      <c r="Y808" s="172">
        <v>20.8</v>
      </c>
      <c r="Z808" s="172">
        <v>-20.8</v>
      </c>
      <c r="AA808" s="172">
        <f>SUM(Y808:Z808)</f>
        <v>0</v>
      </c>
      <c r="AB808" s="172"/>
      <c r="AC808" s="172">
        <f>SUM(AA808:AB808)</f>
        <v>0</v>
      </c>
      <c r="AD808" s="172"/>
      <c r="AE808" s="172">
        <f>SUM(AC808:AD808)</f>
        <v>0</v>
      </c>
      <c r="AF808" s="172"/>
      <c r="AG808" s="172">
        <f>SUM(AE808:AF808)</f>
        <v>0</v>
      </c>
      <c r="AH808" s="172"/>
      <c r="AI808" s="172">
        <f>SUM(AG808:AH808)</f>
        <v>0</v>
      </c>
      <c r="AJ808" s="172"/>
      <c r="AK808" s="172">
        <f>SUM(AI808:AJ808)</f>
        <v>0</v>
      </c>
      <c r="AL808" s="172">
        <v>20.8</v>
      </c>
      <c r="AM808" s="172">
        <v>-20.8</v>
      </c>
      <c r="AN808" s="172">
        <f>SUM(AL808:AM808)</f>
        <v>0</v>
      </c>
      <c r="AO808" s="172"/>
      <c r="AP808" s="172">
        <f>SUM(AN808:AO808)</f>
        <v>0</v>
      </c>
      <c r="AQ808" s="172"/>
      <c r="AR808" s="172">
        <f>SUM(AP808:AQ808)</f>
        <v>0</v>
      </c>
      <c r="AS808" s="172"/>
      <c r="AT808" s="172">
        <f>SUM(AR808:AS808)</f>
        <v>0</v>
      </c>
      <c r="AU808" s="172"/>
      <c r="AV808" s="172">
        <f>SUM(AT808:AU808)</f>
        <v>0</v>
      </c>
      <c r="AW808" s="168"/>
    </row>
    <row r="809" spans="1:49" ht="31.5" hidden="1" outlineLevel="7" x14ac:dyDescent="0.2">
      <c r="A809" s="170" t="s">
        <v>381</v>
      </c>
      <c r="B809" s="170" t="s">
        <v>297</v>
      </c>
      <c r="C809" s="170" t="s">
        <v>426</v>
      </c>
      <c r="D809" s="170" t="s">
        <v>92</v>
      </c>
      <c r="E809" s="171" t="s">
        <v>93</v>
      </c>
      <c r="F809" s="172">
        <v>76.5</v>
      </c>
      <c r="G809" s="172">
        <v>20.8</v>
      </c>
      <c r="H809" s="172">
        <f>SUM(F809:G809)</f>
        <v>97.3</v>
      </c>
      <c r="I809" s="172"/>
      <c r="J809" s="172"/>
      <c r="K809" s="172"/>
      <c r="L809" s="172">
        <f>SUM(H809:K809)</f>
        <v>97.3</v>
      </c>
      <c r="M809" s="172"/>
      <c r="N809" s="172">
        <f>SUM(L809:M809)</f>
        <v>97.3</v>
      </c>
      <c r="O809" s="172"/>
      <c r="P809" s="172"/>
      <c r="Q809" s="172">
        <f>SUM(N809:P809)</f>
        <v>97.3</v>
      </c>
      <c r="R809" s="172"/>
      <c r="S809" s="172">
        <f>SUM(Q809:R809)</f>
        <v>97.3</v>
      </c>
      <c r="T809" s="172"/>
      <c r="U809" s="172"/>
      <c r="V809" s="172"/>
      <c r="W809" s="172"/>
      <c r="X809" s="172">
        <f>SUM(S809:W809)</f>
        <v>97.3</v>
      </c>
      <c r="Y809" s="172">
        <v>76.5</v>
      </c>
      <c r="Z809" s="172">
        <v>20.8</v>
      </c>
      <c r="AA809" s="172">
        <f>SUM(Y809:Z809)</f>
        <v>97.3</v>
      </c>
      <c r="AB809" s="172"/>
      <c r="AC809" s="172">
        <f>SUM(AA809:AB809)</f>
        <v>97.3</v>
      </c>
      <c r="AD809" s="172"/>
      <c r="AE809" s="172">
        <f>SUM(AC809:AD809)</f>
        <v>97.3</v>
      </c>
      <c r="AF809" s="172"/>
      <c r="AG809" s="172">
        <f>SUM(AE809:AF809)</f>
        <v>97.3</v>
      </c>
      <c r="AH809" s="172"/>
      <c r="AI809" s="172">
        <f>SUM(AG809:AH809)</f>
        <v>97.3</v>
      </c>
      <c r="AJ809" s="172"/>
      <c r="AK809" s="172">
        <f>SUM(AI809:AJ809)</f>
        <v>97.3</v>
      </c>
      <c r="AL809" s="172">
        <v>76.5</v>
      </c>
      <c r="AM809" s="172">
        <v>20.8</v>
      </c>
      <c r="AN809" s="172">
        <f>SUM(AL809:AM809)</f>
        <v>97.3</v>
      </c>
      <c r="AO809" s="172"/>
      <c r="AP809" s="172">
        <f>SUM(AN809:AO809)</f>
        <v>97.3</v>
      </c>
      <c r="AQ809" s="172"/>
      <c r="AR809" s="172">
        <f>SUM(AP809:AQ809)</f>
        <v>97.3</v>
      </c>
      <c r="AS809" s="172"/>
      <c r="AT809" s="172">
        <f>SUM(AR809:AS809)</f>
        <v>97.3</v>
      </c>
      <c r="AU809" s="172"/>
      <c r="AV809" s="172">
        <f>SUM(AT809:AU809)</f>
        <v>97.3</v>
      </c>
      <c r="AW809" s="168"/>
    </row>
    <row r="810" spans="1:49" ht="15.75" outlineLevel="5" collapsed="1" x14ac:dyDescent="0.2">
      <c r="A810" s="165" t="s">
        <v>381</v>
      </c>
      <c r="B810" s="165" t="s">
        <v>297</v>
      </c>
      <c r="C810" s="165" t="s">
        <v>428</v>
      </c>
      <c r="D810" s="165"/>
      <c r="E810" s="166" t="s">
        <v>429</v>
      </c>
      <c r="F810" s="167">
        <f t="shared" ref="F810:AV810" si="644">F811+F812</f>
        <v>100</v>
      </c>
      <c r="G810" s="167">
        <f t="shared" si="644"/>
        <v>0</v>
      </c>
      <c r="H810" s="167">
        <f t="shared" si="644"/>
        <v>100</v>
      </c>
      <c r="I810" s="167">
        <f t="shared" si="644"/>
        <v>0</v>
      </c>
      <c r="J810" s="167">
        <f t="shared" si="644"/>
        <v>0</v>
      </c>
      <c r="K810" s="167">
        <f t="shared" si="644"/>
        <v>0</v>
      </c>
      <c r="L810" s="167">
        <f t="shared" si="644"/>
        <v>100</v>
      </c>
      <c r="M810" s="167">
        <f t="shared" si="644"/>
        <v>0</v>
      </c>
      <c r="N810" s="167">
        <f t="shared" si="644"/>
        <v>100</v>
      </c>
      <c r="O810" s="167">
        <f t="shared" si="644"/>
        <v>0</v>
      </c>
      <c r="P810" s="167">
        <f t="shared" si="644"/>
        <v>0</v>
      </c>
      <c r="Q810" s="167">
        <f t="shared" si="644"/>
        <v>100</v>
      </c>
      <c r="R810" s="167">
        <f t="shared" si="644"/>
        <v>0</v>
      </c>
      <c r="S810" s="167">
        <f t="shared" si="644"/>
        <v>100</v>
      </c>
      <c r="T810" s="167">
        <f t="shared" ref="T810" si="645">T811+T812+T813</f>
        <v>0</v>
      </c>
      <c r="U810" s="167">
        <f>U811+U812+U813</f>
        <v>0</v>
      </c>
      <c r="V810" s="167">
        <f t="shared" ref="V810:X810" si="646">V811+V812+V813</f>
        <v>0</v>
      </c>
      <c r="W810" s="167">
        <f>W811+W812+W813</f>
        <v>0</v>
      </c>
      <c r="X810" s="167">
        <f t="shared" si="646"/>
        <v>100</v>
      </c>
      <c r="Y810" s="167">
        <f t="shared" si="644"/>
        <v>100</v>
      </c>
      <c r="Z810" s="167">
        <f t="shared" si="644"/>
        <v>0</v>
      </c>
      <c r="AA810" s="167">
        <f t="shared" si="644"/>
        <v>100</v>
      </c>
      <c r="AB810" s="167">
        <f t="shared" si="644"/>
        <v>0</v>
      </c>
      <c r="AC810" s="167">
        <f t="shared" si="644"/>
        <v>100</v>
      </c>
      <c r="AD810" s="167">
        <f t="shared" si="644"/>
        <v>0</v>
      </c>
      <c r="AE810" s="167">
        <f t="shared" si="644"/>
        <v>100</v>
      </c>
      <c r="AF810" s="167">
        <f t="shared" si="644"/>
        <v>0</v>
      </c>
      <c r="AG810" s="167">
        <f t="shared" si="644"/>
        <v>100</v>
      </c>
      <c r="AH810" s="167">
        <f t="shared" si="644"/>
        <v>0</v>
      </c>
      <c r="AI810" s="167">
        <f t="shared" si="644"/>
        <v>100</v>
      </c>
      <c r="AJ810" s="167">
        <f t="shared" si="644"/>
        <v>0</v>
      </c>
      <c r="AK810" s="167">
        <f t="shared" si="644"/>
        <v>100</v>
      </c>
      <c r="AL810" s="167">
        <f t="shared" si="644"/>
        <v>100</v>
      </c>
      <c r="AM810" s="167">
        <f t="shared" si="644"/>
        <v>0</v>
      </c>
      <c r="AN810" s="167">
        <f t="shared" si="644"/>
        <v>100</v>
      </c>
      <c r="AO810" s="167">
        <f t="shared" si="644"/>
        <v>0</v>
      </c>
      <c r="AP810" s="167">
        <f t="shared" si="644"/>
        <v>100</v>
      </c>
      <c r="AQ810" s="167">
        <f t="shared" si="644"/>
        <v>0</v>
      </c>
      <c r="AR810" s="167">
        <f t="shared" si="644"/>
        <v>100</v>
      </c>
      <c r="AS810" s="167">
        <f t="shared" si="644"/>
        <v>0</v>
      </c>
      <c r="AT810" s="167">
        <f t="shared" si="644"/>
        <v>100</v>
      </c>
      <c r="AU810" s="167">
        <f t="shared" si="644"/>
        <v>0</v>
      </c>
      <c r="AV810" s="167">
        <f t="shared" si="644"/>
        <v>100</v>
      </c>
      <c r="AW810" s="168"/>
    </row>
    <row r="811" spans="1:49" ht="31.5" hidden="1" outlineLevel="7" x14ac:dyDescent="0.2">
      <c r="A811" s="170" t="s">
        <v>381</v>
      </c>
      <c r="B811" s="170" t="s">
        <v>297</v>
      </c>
      <c r="C811" s="170" t="s">
        <v>428</v>
      </c>
      <c r="D811" s="170" t="s">
        <v>11</v>
      </c>
      <c r="E811" s="171" t="s">
        <v>12</v>
      </c>
      <c r="F811" s="172">
        <v>25</v>
      </c>
      <c r="G811" s="172"/>
      <c r="H811" s="172">
        <f>SUM(F811:G811)</f>
        <v>25</v>
      </c>
      <c r="I811" s="172"/>
      <c r="J811" s="172"/>
      <c r="K811" s="172"/>
      <c r="L811" s="172">
        <f>SUM(H811:K811)</f>
        <v>25</v>
      </c>
      <c r="M811" s="172"/>
      <c r="N811" s="172">
        <f>SUM(L811:M811)</f>
        <v>25</v>
      </c>
      <c r="O811" s="172"/>
      <c r="P811" s="172"/>
      <c r="Q811" s="172">
        <f>SUM(N811:P811)</f>
        <v>25</v>
      </c>
      <c r="R811" s="172"/>
      <c r="S811" s="172">
        <f>SUM(Q811:R811)</f>
        <v>25</v>
      </c>
      <c r="T811" s="172"/>
      <c r="U811" s="172"/>
      <c r="V811" s="172">
        <v>-25</v>
      </c>
      <c r="W811" s="172"/>
      <c r="X811" s="172">
        <f>SUM(S811:W811)</f>
        <v>0</v>
      </c>
      <c r="Y811" s="172">
        <v>25</v>
      </c>
      <c r="Z811" s="172"/>
      <c r="AA811" s="172">
        <f>SUM(Y811:Z811)</f>
        <v>25</v>
      </c>
      <c r="AB811" s="172"/>
      <c r="AC811" s="172">
        <f>SUM(AA811:AB811)</f>
        <v>25</v>
      </c>
      <c r="AD811" s="172"/>
      <c r="AE811" s="172">
        <f>SUM(AC811:AD811)</f>
        <v>25</v>
      </c>
      <c r="AF811" s="172"/>
      <c r="AG811" s="172">
        <f>SUM(AE811:AF811)</f>
        <v>25</v>
      </c>
      <c r="AH811" s="172"/>
      <c r="AI811" s="172">
        <f>SUM(AG811:AH811)</f>
        <v>25</v>
      </c>
      <c r="AJ811" s="172"/>
      <c r="AK811" s="172">
        <f>SUM(AI811:AJ811)</f>
        <v>25</v>
      </c>
      <c r="AL811" s="172">
        <v>25</v>
      </c>
      <c r="AM811" s="172"/>
      <c r="AN811" s="172">
        <f>SUM(AL811:AM811)</f>
        <v>25</v>
      </c>
      <c r="AO811" s="172"/>
      <c r="AP811" s="172">
        <f>SUM(AN811:AO811)</f>
        <v>25</v>
      </c>
      <c r="AQ811" s="172"/>
      <c r="AR811" s="172">
        <f>SUM(AP811:AQ811)</f>
        <v>25</v>
      </c>
      <c r="AS811" s="172"/>
      <c r="AT811" s="172">
        <f>SUM(AR811:AS811)</f>
        <v>25</v>
      </c>
      <c r="AU811" s="172"/>
      <c r="AV811" s="172">
        <f>SUM(AT811:AU811)</f>
        <v>25</v>
      </c>
      <c r="AW811" s="168"/>
    </row>
    <row r="812" spans="1:49" ht="15.75" hidden="1" outlineLevel="7" x14ac:dyDescent="0.2">
      <c r="A812" s="170" t="s">
        <v>381</v>
      </c>
      <c r="B812" s="170" t="s">
        <v>297</v>
      </c>
      <c r="C812" s="170" t="s">
        <v>428</v>
      </c>
      <c r="D812" s="170" t="s">
        <v>33</v>
      </c>
      <c r="E812" s="171" t="s">
        <v>34</v>
      </c>
      <c r="F812" s="172">
        <v>75</v>
      </c>
      <c r="G812" s="172"/>
      <c r="H812" s="172">
        <f>SUM(F812:G812)</f>
        <v>75</v>
      </c>
      <c r="I812" s="172"/>
      <c r="J812" s="172"/>
      <c r="K812" s="172"/>
      <c r="L812" s="172">
        <f>SUM(H812:K812)</f>
        <v>75</v>
      </c>
      <c r="M812" s="172"/>
      <c r="N812" s="172">
        <f>SUM(L812:M812)</f>
        <v>75</v>
      </c>
      <c r="O812" s="172"/>
      <c r="P812" s="172"/>
      <c r="Q812" s="172">
        <f>SUM(N812:P812)</f>
        <v>75</v>
      </c>
      <c r="R812" s="172"/>
      <c r="S812" s="172">
        <f>SUM(Q812:R812)</f>
        <v>75</v>
      </c>
      <c r="T812" s="172"/>
      <c r="U812" s="172"/>
      <c r="V812" s="172"/>
      <c r="W812" s="172"/>
      <c r="X812" s="172">
        <f>SUM(S812:W812)</f>
        <v>75</v>
      </c>
      <c r="Y812" s="172">
        <v>75</v>
      </c>
      <c r="Z812" s="172"/>
      <c r="AA812" s="172">
        <f>SUM(Y812:Z812)</f>
        <v>75</v>
      </c>
      <c r="AB812" s="172"/>
      <c r="AC812" s="172">
        <f>SUM(AA812:AB812)</f>
        <v>75</v>
      </c>
      <c r="AD812" s="172"/>
      <c r="AE812" s="172">
        <f>SUM(AC812:AD812)</f>
        <v>75</v>
      </c>
      <c r="AF812" s="172"/>
      <c r="AG812" s="172">
        <f>SUM(AE812:AF812)</f>
        <v>75</v>
      </c>
      <c r="AH812" s="172"/>
      <c r="AI812" s="172">
        <f>SUM(AG812:AH812)</f>
        <v>75</v>
      </c>
      <c r="AJ812" s="172"/>
      <c r="AK812" s="172">
        <f>SUM(AI812:AJ812)</f>
        <v>75</v>
      </c>
      <c r="AL812" s="172">
        <v>75</v>
      </c>
      <c r="AM812" s="172"/>
      <c r="AN812" s="172">
        <f>SUM(AL812:AM812)</f>
        <v>75</v>
      </c>
      <c r="AO812" s="172"/>
      <c r="AP812" s="172">
        <f>SUM(AN812:AO812)</f>
        <v>75</v>
      </c>
      <c r="AQ812" s="172"/>
      <c r="AR812" s="172">
        <f>SUM(AP812:AQ812)</f>
        <v>75</v>
      </c>
      <c r="AS812" s="172"/>
      <c r="AT812" s="172">
        <f>SUM(AR812:AS812)</f>
        <v>75</v>
      </c>
      <c r="AU812" s="172"/>
      <c r="AV812" s="172">
        <f>SUM(AT812:AU812)</f>
        <v>75</v>
      </c>
      <c r="AW812" s="168"/>
    </row>
    <row r="813" spans="1:49" ht="31.5" outlineLevel="7" x14ac:dyDescent="0.2">
      <c r="A813" s="170" t="s">
        <v>381</v>
      </c>
      <c r="B813" s="170" t="s">
        <v>297</v>
      </c>
      <c r="C813" s="170" t="s">
        <v>428</v>
      </c>
      <c r="D813" s="170" t="s">
        <v>92</v>
      </c>
      <c r="E813" s="171" t="s">
        <v>93</v>
      </c>
      <c r="F813" s="172"/>
      <c r="G813" s="172"/>
      <c r="H813" s="172"/>
      <c r="I813" s="172"/>
      <c r="J813" s="172"/>
      <c r="K813" s="172"/>
      <c r="L813" s="172"/>
      <c r="M813" s="172"/>
      <c r="N813" s="172"/>
      <c r="O813" s="172"/>
      <c r="P813" s="172"/>
      <c r="Q813" s="172"/>
      <c r="R813" s="172"/>
      <c r="S813" s="172"/>
      <c r="T813" s="172"/>
      <c r="U813" s="172"/>
      <c r="V813" s="172">
        <v>25</v>
      </c>
      <c r="W813" s="172"/>
      <c r="X813" s="172">
        <f>SUM(S813:W813)</f>
        <v>25</v>
      </c>
      <c r="Y813" s="172"/>
      <c r="Z813" s="172"/>
      <c r="AA813" s="172"/>
      <c r="AB813" s="172"/>
      <c r="AC813" s="172"/>
      <c r="AD813" s="172"/>
      <c r="AE813" s="172"/>
      <c r="AF813" s="172"/>
      <c r="AG813" s="172"/>
      <c r="AH813" s="172"/>
      <c r="AI813" s="172"/>
      <c r="AJ813" s="172"/>
      <c r="AK813" s="172"/>
      <c r="AL813" s="172"/>
      <c r="AM813" s="172"/>
      <c r="AN813" s="172"/>
      <c r="AO813" s="172"/>
      <c r="AP813" s="172"/>
      <c r="AQ813" s="172"/>
      <c r="AR813" s="172"/>
      <c r="AS813" s="172"/>
      <c r="AT813" s="172"/>
      <c r="AU813" s="172"/>
      <c r="AV813" s="172"/>
      <c r="AW813" s="168"/>
    </row>
    <row r="814" spans="1:49" ht="31.5" outlineLevel="3" x14ac:dyDescent="0.2">
      <c r="A814" s="165" t="s">
        <v>381</v>
      </c>
      <c r="B814" s="165" t="s">
        <v>297</v>
      </c>
      <c r="C814" s="165" t="s">
        <v>394</v>
      </c>
      <c r="D814" s="165"/>
      <c r="E814" s="166" t="s">
        <v>395</v>
      </c>
      <c r="F814" s="167">
        <f t="shared" ref="F814:AV814" si="647">F815+F822</f>
        <v>23792.2</v>
      </c>
      <c r="G814" s="167">
        <f t="shared" si="647"/>
        <v>0</v>
      </c>
      <c r="H814" s="167">
        <f t="shared" si="647"/>
        <v>23792.2</v>
      </c>
      <c r="I814" s="167">
        <f t="shared" si="647"/>
        <v>0</v>
      </c>
      <c r="J814" s="167">
        <f t="shared" si="647"/>
        <v>0</v>
      </c>
      <c r="K814" s="167">
        <f t="shared" si="647"/>
        <v>0</v>
      </c>
      <c r="L814" s="167">
        <f t="shared" si="647"/>
        <v>23792.2</v>
      </c>
      <c r="M814" s="167">
        <f t="shared" si="647"/>
        <v>-15.6</v>
      </c>
      <c r="N814" s="167">
        <f t="shared" si="647"/>
        <v>23776.600000000002</v>
      </c>
      <c r="O814" s="167">
        <f t="shared" si="647"/>
        <v>0</v>
      </c>
      <c r="P814" s="167">
        <f t="shared" si="647"/>
        <v>0</v>
      </c>
      <c r="Q814" s="167">
        <f t="shared" si="647"/>
        <v>23776.600000000002</v>
      </c>
      <c r="R814" s="167">
        <f t="shared" si="647"/>
        <v>0</v>
      </c>
      <c r="S814" s="167">
        <f t="shared" si="647"/>
        <v>23776.600000000002</v>
      </c>
      <c r="T814" s="167">
        <f t="shared" si="647"/>
        <v>-23.238</v>
      </c>
      <c r="U814" s="167">
        <f t="shared" si="647"/>
        <v>0</v>
      </c>
      <c r="V814" s="167">
        <f t="shared" si="647"/>
        <v>-1.5</v>
      </c>
      <c r="W814" s="167">
        <f t="shared" si="647"/>
        <v>0</v>
      </c>
      <c r="X814" s="167">
        <f t="shared" si="647"/>
        <v>23751.862000000005</v>
      </c>
      <c r="Y814" s="167">
        <f t="shared" si="647"/>
        <v>21836.3</v>
      </c>
      <c r="Z814" s="167">
        <f t="shared" si="647"/>
        <v>0</v>
      </c>
      <c r="AA814" s="167">
        <f t="shared" si="647"/>
        <v>21836.3</v>
      </c>
      <c r="AB814" s="167">
        <f t="shared" si="647"/>
        <v>0</v>
      </c>
      <c r="AC814" s="167">
        <f t="shared" si="647"/>
        <v>21836.3</v>
      </c>
      <c r="AD814" s="167">
        <f t="shared" si="647"/>
        <v>0</v>
      </c>
      <c r="AE814" s="167">
        <f t="shared" si="647"/>
        <v>21836.3</v>
      </c>
      <c r="AF814" s="167">
        <f t="shared" si="647"/>
        <v>0</v>
      </c>
      <c r="AG814" s="167">
        <f t="shared" si="647"/>
        <v>21836.3</v>
      </c>
      <c r="AH814" s="167">
        <f t="shared" si="647"/>
        <v>0</v>
      </c>
      <c r="AI814" s="167">
        <f t="shared" si="647"/>
        <v>21836.3</v>
      </c>
      <c r="AJ814" s="167">
        <f t="shared" si="647"/>
        <v>0</v>
      </c>
      <c r="AK814" s="167">
        <f t="shared" si="647"/>
        <v>21836.3</v>
      </c>
      <c r="AL814" s="167">
        <f t="shared" si="647"/>
        <v>21341.599999999999</v>
      </c>
      <c r="AM814" s="167">
        <f t="shared" si="647"/>
        <v>0</v>
      </c>
      <c r="AN814" s="167">
        <f t="shared" si="647"/>
        <v>21341.599999999999</v>
      </c>
      <c r="AO814" s="167">
        <f t="shared" si="647"/>
        <v>0</v>
      </c>
      <c r="AP814" s="167">
        <f t="shared" si="647"/>
        <v>21341.599999999999</v>
      </c>
      <c r="AQ814" s="167">
        <f t="shared" si="647"/>
        <v>0</v>
      </c>
      <c r="AR814" s="167">
        <f t="shared" si="647"/>
        <v>21341.599999999999</v>
      </c>
      <c r="AS814" s="167">
        <f t="shared" si="647"/>
        <v>0</v>
      </c>
      <c r="AT814" s="167">
        <f t="shared" si="647"/>
        <v>21341.599999999999</v>
      </c>
      <c r="AU814" s="167">
        <f t="shared" si="647"/>
        <v>0</v>
      </c>
      <c r="AV814" s="167">
        <f t="shared" si="647"/>
        <v>21341.599999999999</v>
      </c>
      <c r="AW814" s="168"/>
    </row>
    <row r="815" spans="1:49" ht="31.5" outlineLevel="4" x14ac:dyDescent="0.2">
      <c r="A815" s="165" t="s">
        <v>381</v>
      </c>
      <c r="B815" s="165" t="s">
        <v>297</v>
      </c>
      <c r="C815" s="165" t="s">
        <v>396</v>
      </c>
      <c r="D815" s="165"/>
      <c r="E815" s="166" t="s">
        <v>57</v>
      </c>
      <c r="F815" s="167">
        <f t="shared" ref="F815:AV815" si="648">F816+F820</f>
        <v>23559.9</v>
      </c>
      <c r="G815" s="167">
        <f t="shared" si="648"/>
        <v>0</v>
      </c>
      <c r="H815" s="167">
        <f t="shared" si="648"/>
        <v>23559.9</v>
      </c>
      <c r="I815" s="167">
        <f t="shared" si="648"/>
        <v>0</v>
      </c>
      <c r="J815" s="167">
        <f t="shared" si="648"/>
        <v>0</v>
      </c>
      <c r="K815" s="167">
        <f t="shared" si="648"/>
        <v>0</v>
      </c>
      <c r="L815" s="167">
        <f t="shared" si="648"/>
        <v>23559.9</v>
      </c>
      <c r="M815" s="167">
        <f t="shared" si="648"/>
        <v>-15.6</v>
      </c>
      <c r="N815" s="167">
        <f t="shared" si="648"/>
        <v>23544.300000000003</v>
      </c>
      <c r="O815" s="167">
        <f t="shared" si="648"/>
        <v>0</v>
      </c>
      <c r="P815" s="167">
        <f t="shared" si="648"/>
        <v>0</v>
      </c>
      <c r="Q815" s="167">
        <f t="shared" si="648"/>
        <v>23544.300000000003</v>
      </c>
      <c r="R815" s="167">
        <f t="shared" si="648"/>
        <v>0</v>
      </c>
      <c r="S815" s="167">
        <f t="shared" si="648"/>
        <v>23544.300000000003</v>
      </c>
      <c r="T815" s="167">
        <f t="shared" si="648"/>
        <v>0</v>
      </c>
      <c r="U815" s="167">
        <f t="shared" si="648"/>
        <v>0</v>
      </c>
      <c r="V815" s="167">
        <f t="shared" si="648"/>
        <v>-1.5</v>
      </c>
      <c r="W815" s="167">
        <f t="shared" si="648"/>
        <v>0</v>
      </c>
      <c r="X815" s="167">
        <f t="shared" si="648"/>
        <v>23542.800000000003</v>
      </c>
      <c r="Y815" s="167">
        <f t="shared" si="648"/>
        <v>21604</v>
      </c>
      <c r="Z815" s="167">
        <f t="shared" si="648"/>
        <v>0</v>
      </c>
      <c r="AA815" s="167">
        <f t="shared" si="648"/>
        <v>21604</v>
      </c>
      <c r="AB815" s="167">
        <f t="shared" si="648"/>
        <v>0</v>
      </c>
      <c r="AC815" s="167">
        <f t="shared" si="648"/>
        <v>21604</v>
      </c>
      <c r="AD815" s="167">
        <f t="shared" si="648"/>
        <v>0</v>
      </c>
      <c r="AE815" s="167">
        <f t="shared" si="648"/>
        <v>21604</v>
      </c>
      <c r="AF815" s="167">
        <f t="shared" si="648"/>
        <v>0</v>
      </c>
      <c r="AG815" s="167">
        <f t="shared" si="648"/>
        <v>21604</v>
      </c>
      <c r="AH815" s="167">
        <f t="shared" si="648"/>
        <v>0</v>
      </c>
      <c r="AI815" s="167">
        <f t="shared" si="648"/>
        <v>21604</v>
      </c>
      <c r="AJ815" s="167">
        <f t="shared" si="648"/>
        <v>0</v>
      </c>
      <c r="AK815" s="167">
        <f t="shared" si="648"/>
        <v>21604</v>
      </c>
      <c r="AL815" s="167">
        <f t="shared" si="648"/>
        <v>21109.3</v>
      </c>
      <c r="AM815" s="167">
        <f t="shared" si="648"/>
        <v>0</v>
      </c>
      <c r="AN815" s="167">
        <f t="shared" si="648"/>
        <v>21109.3</v>
      </c>
      <c r="AO815" s="167">
        <f t="shared" si="648"/>
        <v>0</v>
      </c>
      <c r="AP815" s="167">
        <f t="shared" si="648"/>
        <v>21109.3</v>
      </c>
      <c r="AQ815" s="167">
        <f t="shared" si="648"/>
        <v>0</v>
      </c>
      <c r="AR815" s="167">
        <f t="shared" si="648"/>
        <v>21109.3</v>
      </c>
      <c r="AS815" s="167">
        <f t="shared" si="648"/>
        <v>0</v>
      </c>
      <c r="AT815" s="167">
        <f t="shared" si="648"/>
        <v>21109.3</v>
      </c>
      <c r="AU815" s="167">
        <f t="shared" si="648"/>
        <v>0</v>
      </c>
      <c r="AV815" s="167">
        <f t="shared" si="648"/>
        <v>21109.3</v>
      </c>
      <c r="AW815" s="168"/>
    </row>
    <row r="816" spans="1:49" ht="15.75" outlineLevel="5" x14ac:dyDescent="0.2">
      <c r="A816" s="165" t="s">
        <v>381</v>
      </c>
      <c r="B816" s="165" t="s">
        <v>297</v>
      </c>
      <c r="C816" s="165" t="s">
        <v>430</v>
      </c>
      <c r="D816" s="165"/>
      <c r="E816" s="166" t="s">
        <v>59</v>
      </c>
      <c r="F816" s="167">
        <f t="shared" ref="F816:AV816" si="649">F817+F818</f>
        <v>10686.3</v>
      </c>
      <c r="G816" s="167">
        <f t="shared" si="649"/>
        <v>0</v>
      </c>
      <c r="H816" s="167">
        <f t="shared" si="649"/>
        <v>10686.3</v>
      </c>
      <c r="I816" s="167">
        <f t="shared" si="649"/>
        <v>0</v>
      </c>
      <c r="J816" s="167">
        <f t="shared" si="649"/>
        <v>0</v>
      </c>
      <c r="K816" s="167">
        <f t="shared" si="649"/>
        <v>0</v>
      </c>
      <c r="L816" s="167">
        <f t="shared" si="649"/>
        <v>10686.3</v>
      </c>
      <c r="M816" s="167">
        <f t="shared" si="649"/>
        <v>-15.6</v>
      </c>
      <c r="N816" s="167">
        <f t="shared" si="649"/>
        <v>10670.7</v>
      </c>
      <c r="O816" s="167">
        <f t="shared" si="649"/>
        <v>0</v>
      </c>
      <c r="P816" s="167">
        <f t="shared" si="649"/>
        <v>0</v>
      </c>
      <c r="Q816" s="167">
        <f t="shared" si="649"/>
        <v>10670.7</v>
      </c>
      <c r="R816" s="167">
        <f t="shared" si="649"/>
        <v>0</v>
      </c>
      <c r="S816" s="167">
        <f t="shared" si="649"/>
        <v>10670.7</v>
      </c>
      <c r="T816" s="167">
        <f>T817+T818+T819</f>
        <v>0</v>
      </c>
      <c r="U816" s="167">
        <f t="shared" si="649"/>
        <v>0</v>
      </c>
      <c r="V816" s="167">
        <f>V817+V818+V819</f>
        <v>0</v>
      </c>
      <c r="W816" s="167">
        <f t="shared" ref="W816" si="650">W817+W818</f>
        <v>0</v>
      </c>
      <c r="X816" s="167">
        <f>X817+X818+X819</f>
        <v>10670.7</v>
      </c>
      <c r="Y816" s="167">
        <f t="shared" si="649"/>
        <v>10004</v>
      </c>
      <c r="Z816" s="167">
        <f t="shared" si="649"/>
        <v>0</v>
      </c>
      <c r="AA816" s="167">
        <f t="shared" si="649"/>
        <v>10004</v>
      </c>
      <c r="AB816" s="167">
        <f t="shared" si="649"/>
        <v>0</v>
      </c>
      <c r="AC816" s="167">
        <f t="shared" si="649"/>
        <v>10004</v>
      </c>
      <c r="AD816" s="167">
        <f t="shared" si="649"/>
        <v>0</v>
      </c>
      <c r="AE816" s="167">
        <f t="shared" si="649"/>
        <v>10004</v>
      </c>
      <c r="AF816" s="167">
        <f t="shared" si="649"/>
        <v>0</v>
      </c>
      <c r="AG816" s="167">
        <f t="shared" si="649"/>
        <v>10004</v>
      </c>
      <c r="AH816" s="167">
        <f t="shared" si="649"/>
        <v>0</v>
      </c>
      <c r="AI816" s="167">
        <f t="shared" si="649"/>
        <v>10004</v>
      </c>
      <c r="AJ816" s="167">
        <f t="shared" si="649"/>
        <v>0</v>
      </c>
      <c r="AK816" s="167">
        <f t="shared" si="649"/>
        <v>10004</v>
      </c>
      <c r="AL816" s="167">
        <f t="shared" si="649"/>
        <v>9509.2999999999993</v>
      </c>
      <c r="AM816" s="167">
        <f t="shared" si="649"/>
        <v>0</v>
      </c>
      <c r="AN816" s="167">
        <f t="shared" si="649"/>
        <v>9509.2999999999993</v>
      </c>
      <c r="AO816" s="167">
        <f t="shared" si="649"/>
        <v>0</v>
      </c>
      <c r="AP816" s="167">
        <f t="shared" si="649"/>
        <v>9509.2999999999993</v>
      </c>
      <c r="AQ816" s="167">
        <f t="shared" si="649"/>
        <v>0</v>
      </c>
      <c r="AR816" s="167">
        <f t="shared" si="649"/>
        <v>9509.2999999999993</v>
      </c>
      <c r="AS816" s="167">
        <f t="shared" si="649"/>
        <v>0</v>
      </c>
      <c r="AT816" s="167">
        <f t="shared" si="649"/>
        <v>9509.2999999999993</v>
      </c>
      <c r="AU816" s="167">
        <f t="shared" si="649"/>
        <v>0</v>
      </c>
      <c r="AV816" s="167">
        <f t="shared" si="649"/>
        <v>9509.2999999999993</v>
      </c>
      <c r="AW816" s="168"/>
    </row>
    <row r="817" spans="1:49" ht="47.25" outlineLevel="7" x14ac:dyDescent="0.2">
      <c r="A817" s="170" t="s">
        <v>381</v>
      </c>
      <c r="B817" s="170" t="s">
        <v>297</v>
      </c>
      <c r="C817" s="170" t="s">
        <v>430</v>
      </c>
      <c r="D817" s="170" t="s">
        <v>8</v>
      </c>
      <c r="E817" s="171" t="s">
        <v>9</v>
      </c>
      <c r="F817" s="172">
        <v>10587</v>
      </c>
      <c r="G817" s="172"/>
      <c r="H817" s="172">
        <f>SUM(F817:G817)</f>
        <v>10587</v>
      </c>
      <c r="I817" s="172"/>
      <c r="J817" s="172"/>
      <c r="K817" s="172"/>
      <c r="L817" s="172">
        <f>SUM(H817:K817)</f>
        <v>10587</v>
      </c>
      <c r="M817" s="172"/>
      <c r="N817" s="172">
        <f>SUM(L817:M817)</f>
        <v>10587</v>
      </c>
      <c r="O817" s="172"/>
      <c r="P817" s="172"/>
      <c r="Q817" s="172">
        <f>SUM(N817:P817)</f>
        <v>10587</v>
      </c>
      <c r="R817" s="172"/>
      <c r="S817" s="172">
        <f>SUM(Q817:R817)</f>
        <v>10587</v>
      </c>
      <c r="T817" s="172"/>
      <c r="U817" s="172"/>
      <c r="V817" s="172">
        <v>-80.5</v>
      </c>
      <c r="W817" s="172"/>
      <c r="X817" s="172">
        <f>SUM(S817:W817)</f>
        <v>10506.5</v>
      </c>
      <c r="Y817" s="172">
        <v>9904.7000000000007</v>
      </c>
      <c r="Z817" s="172"/>
      <c r="AA817" s="172">
        <f>SUM(Y817:Z817)</f>
        <v>9904.7000000000007</v>
      </c>
      <c r="AB817" s="172"/>
      <c r="AC817" s="172">
        <f>SUM(AA817:AB817)</f>
        <v>9904.7000000000007</v>
      </c>
      <c r="AD817" s="172"/>
      <c r="AE817" s="172">
        <f>SUM(AC817:AD817)</f>
        <v>9904.7000000000007</v>
      </c>
      <c r="AF817" s="172"/>
      <c r="AG817" s="172">
        <f>SUM(AE817:AF817)</f>
        <v>9904.7000000000007</v>
      </c>
      <c r="AH817" s="172"/>
      <c r="AI817" s="172">
        <f>SUM(AG817:AH817)</f>
        <v>9904.7000000000007</v>
      </c>
      <c r="AJ817" s="172"/>
      <c r="AK817" s="172">
        <f>SUM(AI817:AJ817)</f>
        <v>9904.7000000000007</v>
      </c>
      <c r="AL817" s="172">
        <v>9410</v>
      </c>
      <c r="AM817" s="172"/>
      <c r="AN817" s="172">
        <f>SUM(AL817:AM817)</f>
        <v>9410</v>
      </c>
      <c r="AO817" s="172"/>
      <c r="AP817" s="172">
        <f>SUM(AN817:AO817)</f>
        <v>9410</v>
      </c>
      <c r="AQ817" s="172"/>
      <c r="AR817" s="172">
        <f>SUM(AP817:AQ817)</f>
        <v>9410</v>
      </c>
      <c r="AS817" s="172"/>
      <c r="AT817" s="172">
        <f>SUM(AR817:AS817)</f>
        <v>9410</v>
      </c>
      <c r="AU817" s="172"/>
      <c r="AV817" s="172">
        <f>SUM(AT817:AU817)</f>
        <v>9410</v>
      </c>
      <c r="AW817" s="168"/>
    </row>
    <row r="818" spans="1:49" ht="31.5" hidden="1" outlineLevel="7" x14ac:dyDescent="0.2">
      <c r="A818" s="170" t="s">
        <v>381</v>
      </c>
      <c r="B818" s="170" t="s">
        <v>297</v>
      </c>
      <c r="C818" s="170" t="s">
        <v>430</v>
      </c>
      <c r="D818" s="170" t="s">
        <v>11</v>
      </c>
      <c r="E818" s="171" t="s">
        <v>12</v>
      </c>
      <c r="F818" s="172">
        <v>99.3</v>
      </c>
      <c r="G818" s="172"/>
      <c r="H818" s="172">
        <f>SUM(F818:G818)</f>
        <v>99.3</v>
      </c>
      <c r="I818" s="172"/>
      <c r="J818" s="172"/>
      <c r="K818" s="172"/>
      <c r="L818" s="172">
        <f>SUM(H818:K818)</f>
        <v>99.3</v>
      </c>
      <c r="M818" s="172">
        <v>-15.6</v>
      </c>
      <c r="N818" s="172">
        <f>SUM(L818:M818)</f>
        <v>83.7</v>
      </c>
      <c r="O818" s="172"/>
      <c r="P818" s="172"/>
      <c r="Q818" s="172">
        <f>SUM(N818:P818)</f>
        <v>83.7</v>
      </c>
      <c r="R818" s="172"/>
      <c r="S818" s="172">
        <f>SUM(Q818:R818)</f>
        <v>83.7</v>
      </c>
      <c r="T818" s="172"/>
      <c r="U818" s="172"/>
      <c r="V818" s="172"/>
      <c r="W818" s="172"/>
      <c r="X818" s="172">
        <f>SUM(S818:W818)</f>
        <v>83.7</v>
      </c>
      <c r="Y818" s="172">
        <v>99.3</v>
      </c>
      <c r="Z818" s="172"/>
      <c r="AA818" s="172">
        <f>SUM(Y818:Z818)</f>
        <v>99.3</v>
      </c>
      <c r="AB818" s="172"/>
      <c r="AC818" s="172">
        <f>SUM(AA818:AB818)</f>
        <v>99.3</v>
      </c>
      <c r="AD818" s="172"/>
      <c r="AE818" s="172">
        <f>SUM(AC818:AD818)</f>
        <v>99.3</v>
      </c>
      <c r="AF818" s="172"/>
      <c r="AG818" s="172">
        <f>SUM(AE818:AF818)</f>
        <v>99.3</v>
      </c>
      <c r="AH818" s="172"/>
      <c r="AI818" s="172">
        <f>SUM(AG818:AH818)</f>
        <v>99.3</v>
      </c>
      <c r="AJ818" s="172"/>
      <c r="AK818" s="172">
        <f>SUM(AI818:AJ818)</f>
        <v>99.3</v>
      </c>
      <c r="AL818" s="172">
        <v>99.3</v>
      </c>
      <c r="AM818" s="172"/>
      <c r="AN818" s="172">
        <f>SUM(AL818:AM818)</f>
        <v>99.3</v>
      </c>
      <c r="AO818" s="172"/>
      <c r="AP818" s="172">
        <f>SUM(AN818:AO818)</f>
        <v>99.3</v>
      </c>
      <c r="AQ818" s="172"/>
      <c r="AR818" s="172">
        <f>SUM(AP818:AQ818)</f>
        <v>99.3</v>
      </c>
      <c r="AS818" s="172"/>
      <c r="AT818" s="172">
        <f>SUM(AR818:AS818)</f>
        <v>99.3</v>
      </c>
      <c r="AU818" s="172"/>
      <c r="AV818" s="172">
        <f>SUM(AT818:AU818)</f>
        <v>99.3</v>
      </c>
      <c r="AW818" s="168"/>
    </row>
    <row r="819" spans="1:49" ht="15.75" outlineLevel="7" x14ac:dyDescent="0.2">
      <c r="A819" s="170" t="s">
        <v>381</v>
      </c>
      <c r="B819" s="170" t="s">
        <v>297</v>
      </c>
      <c r="C819" s="170" t="s">
        <v>430</v>
      </c>
      <c r="D819" s="170" t="s">
        <v>33</v>
      </c>
      <c r="E819" s="171" t="s">
        <v>34</v>
      </c>
      <c r="F819" s="172"/>
      <c r="G819" s="172"/>
      <c r="H819" s="172"/>
      <c r="I819" s="172"/>
      <c r="J819" s="172"/>
      <c r="K819" s="172"/>
      <c r="L819" s="172"/>
      <c r="M819" s="172"/>
      <c r="N819" s="172"/>
      <c r="O819" s="172"/>
      <c r="P819" s="172"/>
      <c r="Q819" s="172"/>
      <c r="R819" s="172"/>
      <c r="S819" s="172"/>
      <c r="T819" s="172"/>
      <c r="U819" s="172"/>
      <c r="V819" s="172">
        <v>80.5</v>
      </c>
      <c r="W819" s="172"/>
      <c r="X819" s="172">
        <f>SUM(S819:W819)</f>
        <v>80.5</v>
      </c>
      <c r="Y819" s="172"/>
      <c r="Z819" s="172"/>
      <c r="AA819" s="172"/>
      <c r="AB819" s="172"/>
      <c r="AC819" s="172"/>
      <c r="AD819" s="172"/>
      <c r="AE819" s="172"/>
      <c r="AF819" s="172"/>
      <c r="AG819" s="172"/>
      <c r="AH819" s="172"/>
      <c r="AI819" s="172"/>
      <c r="AJ819" s="172"/>
      <c r="AK819" s="172"/>
      <c r="AL819" s="172"/>
      <c r="AM819" s="172"/>
      <c r="AN819" s="172"/>
      <c r="AO819" s="172"/>
      <c r="AP819" s="172"/>
      <c r="AQ819" s="172"/>
      <c r="AR819" s="172"/>
      <c r="AS819" s="172"/>
      <c r="AT819" s="172"/>
      <c r="AU819" s="172"/>
      <c r="AV819" s="172"/>
      <c r="AW819" s="168"/>
    </row>
    <row r="820" spans="1:49" ht="15.75" outlineLevel="5" x14ac:dyDescent="0.2">
      <c r="A820" s="165" t="s">
        <v>381</v>
      </c>
      <c r="B820" s="165" t="s">
        <v>297</v>
      </c>
      <c r="C820" s="165" t="s">
        <v>431</v>
      </c>
      <c r="D820" s="165"/>
      <c r="E820" s="166" t="s">
        <v>296</v>
      </c>
      <c r="F820" s="167">
        <f t="shared" ref="F820:AV820" si="651">F821</f>
        <v>12873.6</v>
      </c>
      <c r="G820" s="167">
        <f t="shared" si="651"/>
        <v>0</v>
      </c>
      <c r="H820" s="167">
        <f t="shared" si="651"/>
        <v>12873.6</v>
      </c>
      <c r="I820" s="167">
        <f t="shared" si="651"/>
        <v>0</v>
      </c>
      <c r="J820" s="167">
        <f t="shared" si="651"/>
        <v>0</v>
      </c>
      <c r="K820" s="167">
        <f t="shared" si="651"/>
        <v>0</v>
      </c>
      <c r="L820" s="167">
        <f t="shared" si="651"/>
        <v>12873.6</v>
      </c>
      <c r="M820" s="167">
        <f t="shared" si="651"/>
        <v>0</v>
      </c>
      <c r="N820" s="167">
        <f t="shared" si="651"/>
        <v>12873.6</v>
      </c>
      <c r="O820" s="167">
        <f t="shared" si="651"/>
        <v>0</v>
      </c>
      <c r="P820" s="167">
        <f t="shared" si="651"/>
        <v>0</v>
      </c>
      <c r="Q820" s="167">
        <f t="shared" si="651"/>
        <v>12873.6</v>
      </c>
      <c r="R820" s="167">
        <f t="shared" si="651"/>
        <v>0</v>
      </c>
      <c r="S820" s="167">
        <f t="shared" si="651"/>
        <v>12873.6</v>
      </c>
      <c r="T820" s="167">
        <f t="shared" si="651"/>
        <v>0</v>
      </c>
      <c r="U820" s="167">
        <f t="shared" si="651"/>
        <v>0</v>
      </c>
      <c r="V820" s="167">
        <f t="shared" si="651"/>
        <v>-1.5</v>
      </c>
      <c r="W820" s="167">
        <f t="shared" si="651"/>
        <v>0</v>
      </c>
      <c r="X820" s="167">
        <f t="shared" si="651"/>
        <v>12872.1</v>
      </c>
      <c r="Y820" s="167">
        <f t="shared" si="651"/>
        <v>11600</v>
      </c>
      <c r="Z820" s="167">
        <f t="shared" si="651"/>
        <v>0</v>
      </c>
      <c r="AA820" s="167">
        <f t="shared" si="651"/>
        <v>11600</v>
      </c>
      <c r="AB820" s="167">
        <f t="shared" si="651"/>
        <v>0</v>
      </c>
      <c r="AC820" s="167">
        <f t="shared" si="651"/>
        <v>11600</v>
      </c>
      <c r="AD820" s="167">
        <f t="shared" si="651"/>
        <v>0</v>
      </c>
      <c r="AE820" s="167">
        <f t="shared" si="651"/>
        <v>11600</v>
      </c>
      <c r="AF820" s="167">
        <f t="shared" si="651"/>
        <v>0</v>
      </c>
      <c r="AG820" s="167">
        <f t="shared" si="651"/>
        <v>11600</v>
      </c>
      <c r="AH820" s="167">
        <f t="shared" si="651"/>
        <v>0</v>
      </c>
      <c r="AI820" s="167">
        <f t="shared" si="651"/>
        <v>11600</v>
      </c>
      <c r="AJ820" s="167">
        <f t="shared" si="651"/>
        <v>0</v>
      </c>
      <c r="AK820" s="167">
        <f t="shared" si="651"/>
        <v>11600</v>
      </c>
      <c r="AL820" s="167">
        <f t="shared" si="651"/>
        <v>11600</v>
      </c>
      <c r="AM820" s="167">
        <f t="shared" si="651"/>
        <v>0</v>
      </c>
      <c r="AN820" s="167">
        <f t="shared" si="651"/>
        <v>11600</v>
      </c>
      <c r="AO820" s="167">
        <f t="shared" si="651"/>
        <v>0</v>
      </c>
      <c r="AP820" s="167">
        <f t="shared" si="651"/>
        <v>11600</v>
      </c>
      <c r="AQ820" s="167">
        <f t="shared" si="651"/>
        <v>0</v>
      </c>
      <c r="AR820" s="167">
        <f t="shared" si="651"/>
        <v>11600</v>
      </c>
      <c r="AS820" s="167">
        <f t="shared" si="651"/>
        <v>0</v>
      </c>
      <c r="AT820" s="167">
        <f t="shared" si="651"/>
        <v>11600</v>
      </c>
      <c r="AU820" s="167">
        <f t="shared" si="651"/>
        <v>0</v>
      </c>
      <c r="AV820" s="167">
        <f t="shared" si="651"/>
        <v>11600</v>
      </c>
      <c r="AW820" s="168"/>
    </row>
    <row r="821" spans="1:49" ht="31.5" outlineLevel="7" x14ac:dyDescent="0.2">
      <c r="A821" s="170" t="s">
        <v>381</v>
      </c>
      <c r="B821" s="170" t="s">
        <v>297</v>
      </c>
      <c r="C821" s="170" t="s">
        <v>431</v>
      </c>
      <c r="D821" s="170" t="s">
        <v>92</v>
      </c>
      <c r="E821" s="171" t="s">
        <v>93</v>
      </c>
      <c r="F821" s="172">
        <v>12873.6</v>
      </c>
      <c r="G821" s="172"/>
      <c r="H821" s="172">
        <f>SUM(F821:G821)</f>
        <v>12873.6</v>
      </c>
      <c r="I821" s="172"/>
      <c r="J821" s="172"/>
      <c r="K821" s="172"/>
      <c r="L821" s="172">
        <f>SUM(H821:K821)</f>
        <v>12873.6</v>
      </c>
      <c r="M821" s="172"/>
      <c r="N821" s="172">
        <f>SUM(L821:M821)</f>
        <v>12873.6</v>
      </c>
      <c r="O821" s="172"/>
      <c r="P821" s="172"/>
      <c r="Q821" s="172">
        <f>SUM(N821:P821)</f>
        <v>12873.6</v>
      </c>
      <c r="R821" s="172"/>
      <c r="S821" s="172">
        <f>SUM(Q821:R821)</f>
        <v>12873.6</v>
      </c>
      <c r="T821" s="172"/>
      <c r="U821" s="172"/>
      <c r="V821" s="172">
        <v>-1.5</v>
      </c>
      <c r="W821" s="172"/>
      <c r="X821" s="172">
        <f>SUM(S821:W821)</f>
        <v>12872.1</v>
      </c>
      <c r="Y821" s="172">
        <v>11600</v>
      </c>
      <c r="Z821" s="172"/>
      <c r="AA821" s="172">
        <f>SUM(Y821:Z821)</f>
        <v>11600</v>
      </c>
      <c r="AB821" s="172"/>
      <c r="AC821" s="172">
        <f>SUM(AA821:AB821)</f>
        <v>11600</v>
      </c>
      <c r="AD821" s="172"/>
      <c r="AE821" s="172">
        <f>SUM(AC821:AD821)</f>
        <v>11600</v>
      </c>
      <c r="AF821" s="172"/>
      <c r="AG821" s="172">
        <f>SUM(AE821:AF821)</f>
        <v>11600</v>
      </c>
      <c r="AH821" s="172"/>
      <c r="AI821" s="172">
        <f>SUM(AG821:AH821)</f>
        <v>11600</v>
      </c>
      <c r="AJ821" s="172"/>
      <c r="AK821" s="172">
        <f>SUM(AI821:AJ821)</f>
        <v>11600</v>
      </c>
      <c r="AL821" s="172">
        <v>11600</v>
      </c>
      <c r="AM821" s="172"/>
      <c r="AN821" s="172">
        <f>SUM(AL821:AM821)</f>
        <v>11600</v>
      </c>
      <c r="AO821" s="172"/>
      <c r="AP821" s="172">
        <f>SUM(AN821:AO821)</f>
        <v>11600</v>
      </c>
      <c r="AQ821" s="172"/>
      <c r="AR821" s="172">
        <f>SUM(AP821:AQ821)</f>
        <v>11600</v>
      </c>
      <c r="AS821" s="172"/>
      <c r="AT821" s="172">
        <f>SUM(AR821:AS821)</f>
        <v>11600</v>
      </c>
      <c r="AU821" s="172"/>
      <c r="AV821" s="172">
        <f>SUM(AT821:AU821)</f>
        <v>11600</v>
      </c>
      <c r="AW821" s="168"/>
    </row>
    <row r="822" spans="1:49" ht="31.5" outlineLevel="4" x14ac:dyDescent="0.2">
      <c r="A822" s="165" t="s">
        <v>381</v>
      </c>
      <c r="B822" s="165" t="s">
        <v>297</v>
      </c>
      <c r="C822" s="165" t="s">
        <v>399</v>
      </c>
      <c r="D822" s="165"/>
      <c r="E822" s="166" t="s">
        <v>400</v>
      </c>
      <c r="F822" s="167">
        <f t="shared" ref="F822:AV822" si="652">F823</f>
        <v>232.3</v>
      </c>
      <c r="G822" s="167">
        <f t="shared" si="652"/>
        <v>0</v>
      </c>
      <c r="H822" s="167">
        <f t="shared" si="652"/>
        <v>232.3</v>
      </c>
      <c r="I822" s="167">
        <f t="shared" si="652"/>
        <v>0</v>
      </c>
      <c r="J822" s="167">
        <f t="shared" si="652"/>
        <v>0</v>
      </c>
      <c r="K822" s="167">
        <f t="shared" si="652"/>
        <v>0</v>
      </c>
      <c r="L822" s="167">
        <f t="shared" si="652"/>
        <v>232.3</v>
      </c>
      <c r="M822" s="167">
        <f t="shared" si="652"/>
        <v>0</v>
      </c>
      <c r="N822" s="167">
        <f t="shared" si="652"/>
        <v>232.3</v>
      </c>
      <c r="O822" s="167">
        <f t="shared" si="652"/>
        <v>0</v>
      </c>
      <c r="P822" s="167">
        <f t="shared" si="652"/>
        <v>0</v>
      </c>
      <c r="Q822" s="167">
        <f t="shared" si="652"/>
        <v>232.3</v>
      </c>
      <c r="R822" s="167">
        <f t="shared" si="652"/>
        <v>0</v>
      </c>
      <c r="S822" s="167">
        <f t="shared" si="652"/>
        <v>232.3</v>
      </c>
      <c r="T822" s="167">
        <f t="shared" si="652"/>
        <v>-23.238</v>
      </c>
      <c r="U822" s="167">
        <f t="shared" si="652"/>
        <v>0</v>
      </c>
      <c r="V822" s="167">
        <f t="shared" si="652"/>
        <v>0</v>
      </c>
      <c r="W822" s="167">
        <f t="shared" si="652"/>
        <v>0</v>
      </c>
      <c r="X822" s="167">
        <f t="shared" si="652"/>
        <v>209.06200000000001</v>
      </c>
      <c r="Y822" s="167">
        <f t="shared" si="652"/>
        <v>232.3</v>
      </c>
      <c r="Z822" s="167">
        <f t="shared" si="652"/>
        <v>0</v>
      </c>
      <c r="AA822" s="167">
        <f t="shared" si="652"/>
        <v>232.3</v>
      </c>
      <c r="AB822" s="167">
        <f t="shared" si="652"/>
        <v>0</v>
      </c>
      <c r="AC822" s="167">
        <f t="shared" si="652"/>
        <v>232.3</v>
      </c>
      <c r="AD822" s="167">
        <f t="shared" si="652"/>
        <v>0</v>
      </c>
      <c r="AE822" s="167">
        <f t="shared" si="652"/>
        <v>232.3</v>
      </c>
      <c r="AF822" s="167">
        <f t="shared" si="652"/>
        <v>0</v>
      </c>
      <c r="AG822" s="167">
        <f t="shared" si="652"/>
        <v>232.3</v>
      </c>
      <c r="AH822" s="167">
        <f t="shared" si="652"/>
        <v>0</v>
      </c>
      <c r="AI822" s="167">
        <f t="shared" si="652"/>
        <v>232.3</v>
      </c>
      <c r="AJ822" s="167">
        <f t="shared" si="652"/>
        <v>0</v>
      </c>
      <c r="AK822" s="167">
        <f t="shared" si="652"/>
        <v>232.3</v>
      </c>
      <c r="AL822" s="167">
        <f t="shared" si="652"/>
        <v>232.3</v>
      </c>
      <c r="AM822" s="167">
        <f t="shared" si="652"/>
        <v>0</v>
      </c>
      <c r="AN822" s="167">
        <f t="shared" si="652"/>
        <v>232.3</v>
      </c>
      <c r="AO822" s="167">
        <f t="shared" si="652"/>
        <v>0</v>
      </c>
      <c r="AP822" s="167">
        <f t="shared" si="652"/>
        <v>232.3</v>
      </c>
      <c r="AQ822" s="167">
        <f t="shared" si="652"/>
        <v>0</v>
      </c>
      <c r="AR822" s="167">
        <f t="shared" si="652"/>
        <v>232.3</v>
      </c>
      <c r="AS822" s="167">
        <f t="shared" si="652"/>
        <v>0</v>
      </c>
      <c r="AT822" s="167">
        <f t="shared" si="652"/>
        <v>232.3</v>
      </c>
      <c r="AU822" s="167">
        <f t="shared" si="652"/>
        <v>0</v>
      </c>
      <c r="AV822" s="167">
        <f t="shared" si="652"/>
        <v>232.3</v>
      </c>
      <c r="AW822" s="168"/>
    </row>
    <row r="823" spans="1:49" ht="31.5" outlineLevel="5" collapsed="1" x14ac:dyDescent="0.2">
      <c r="A823" s="165" t="s">
        <v>381</v>
      </c>
      <c r="B823" s="165" t="s">
        <v>297</v>
      </c>
      <c r="C823" s="165" t="s">
        <v>403</v>
      </c>
      <c r="D823" s="165"/>
      <c r="E823" s="166" t="s">
        <v>404</v>
      </c>
      <c r="F823" s="167">
        <f t="shared" ref="F823:AV823" si="653">F824+F825</f>
        <v>232.3</v>
      </c>
      <c r="G823" s="167">
        <f t="shared" si="653"/>
        <v>0</v>
      </c>
      <c r="H823" s="167">
        <f t="shared" si="653"/>
        <v>232.3</v>
      </c>
      <c r="I823" s="167">
        <f t="shared" si="653"/>
        <v>0</v>
      </c>
      <c r="J823" s="167">
        <f t="shared" si="653"/>
        <v>0</v>
      </c>
      <c r="K823" s="167">
        <f t="shared" si="653"/>
        <v>0</v>
      </c>
      <c r="L823" s="167">
        <f t="shared" si="653"/>
        <v>232.3</v>
      </c>
      <c r="M823" s="167">
        <f t="shared" si="653"/>
        <v>0</v>
      </c>
      <c r="N823" s="167">
        <f t="shared" si="653"/>
        <v>232.3</v>
      </c>
      <c r="O823" s="167">
        <f t="shared" si="653"/>
        <v>0</v>
      </c>
      <c r="P823" s="167">
        <f t="shared" si="653"/>
        <v>0</v>
      </c>
      <c r="Q823" s="167">
        <f t="shared" si="653"/>
        <v>232.3</v>
      </c>
      <c r="R823" s="167">
        <f t="shared" si="653"/>
        <v>0</v>
      </c>
      <c r="S823" s="167">
        <f t="shared" si="653"/>
        <v>232.3</v>
      </c>
      <c r="T823" s="167">
        <f t="shared" si="653"/>
        <v>-23.238</v>
      </c>
      <c r="U823" s="167">
        <f t="shared" si="653"/>
        <v>0</v>
      </c>
      <c r="V823" s="167">
        <f t="shared" si="653"/>
        <v>0</v>
      </c>
      <c r="W823" s="167">
        <f t="shared" si="653"/>
        <v>0</v>
      </c>
      <c r="X823" s="167">
        <f t="shared" si="653"/>
        <v>209.06200000000001</v>
      </c>
      <c r="Y823" s="167">
        <f t="shared" si="653"/>
        <v>232.3</v>
      </c>
      <c r="Z823" s="167">
        <f t="shared" si="653"/>
        <v>0</v>
      </c>
      <c r="AA823" s="167">
        <f t="shared" si="653"/>
        <v>232.3</v>
      </c>
      <c r="AB823" s="167">
        <f t="shared" si="653"/>
        <v>0</v>
      </c>
      <c r="AC823" s="167">
        <f t="shared" si="653"/>
        <v>232.3</v>
      </c>
      <c r="AD823" s="167">
        <f t="shared" si="653"/>
        <v>0</v>
      </c>
      <c r="AE823" s="167">
        <f t="shared" si="653"/>
        <v>232.3</v>
      </c>
      <c r="AF823" s="167">
        <f t="shared" si="653"/>
        <v>0</v>
      </c>
      <c r="AG823" s="167">
        <f t="shared" si="653"/>
        <v>232.3</v>
      </c>
      <c r="AH823" s="167">
        <f t="shared" si="653"/>
        <v>0</v>
      </c>
      <c r="AI823" s="167">
        <f t="shared" si="653"/>
        <v>232.3</v>
      </c>
      <c r="AJ823" s="167">
        <f t="shared" si="653"/>
        <v>0</v>
      </c>
      <c r="AK823" s="167">
        <f t="shared" si="653"/>
        <v>232.3</v>
      </c>
      <c r="AL823" s="167">
        <f t="shared" si="653"/>
        <v>232.3</v>
      </c>
      <c r="AM823" s="167">
        <f t="shared" si="653"/>
        <v>0</v>
      </c>
      <c r="AN823" s="167">
        <f t="shared" si="653"/>
        <v>232.3</v>
      </c>
      <c r="AO823" s="167">
        <f t="shared" si="653"/>
        <v>0</v>
      </c>
      <c r="AP823" s="167">
        <f t="shared" si="653"/>
        <v>232.3</v>
      </c>
      <c r="AQ823" s="167">
        <f t="shared" si="653"/>
        <v>0</v>
      </c>
      <c r="AR823" s="167">
        <f t="shared" si="653"/>
        <v>232.3</v>
      </c>
      <c r="AS823" s="167">
        <f t="shared" si="653"/>
        <v>0</v>
      </c>
      <c r="AT823" s="167">
        <f t="shared" si="653"/>
        <v>232.3</v>
      </c>
      <c r="AU823" s="167">
        <f t="shared" si="653"/>
        <v>0</v>
      </c>
      <c r="AV823" s="167">
        <f t="shared" si="653"/>
        <v>232.3</v>
      </c>
      <c r="AW823" s="168"/>
    </row>
    <row r="824" spans="1:49" ht="31.5" hidden="1" outlineLevel="7" x14ac:dyDescent="0.2">
      <c r="A824" s="170" t="s">
        <v>381</v>
      </c>
      <c r="B824" s="170" t="s">
        <v>297</v>
      </c>
      <c r="C824" s="170" t="s">
        <v>403</v>
      </c>
      <c r="D824" s="170" t="s">
        <v>11</v>
      </c>
      <c r="E824" s="171" t="s">
        <v>12</v>
      </c>
      <c r="F824" s="172"/>
      <c r="G824" s="172"/>
      <c r="H824" s="172"/>
      <c r="I824" s="172"/>
      <c r="J824" s="172"/>
      <c r="K824" s="172"/>
      <c r="L824" s="172"/>
      <c r="M824" s="172"/>
      <c r="N824" s="172"/>
      <c r="O824" s="172"/>
      <c r="P824" s="172"/>
      <c r="Q824" s="172"/>
      <c r="R824" s="172"/>
      <c r="S824" s="172"/>
      <c r="T824" s="172"/>
      <c r="U824" s="172"/>
      <c r="V824" s="172"/>
      <c r="W824" s="172"/>
      <c r="X824" s="172"/>
      <c r="Y824" s="172"/>
      <c r="Z824" s="172"/>
      <c r="AA824" s="172"/>
      <c r="AB824" s="172"/>
      <c r="AC824" s="172"/>
      <c r="AD824" s="172"/>
      <c r="AE824" s="172"/>
      <c r="AF824" s="172"/>
      <c r="AG824" s="172"/>
      <c r="AH824" s="172"/>
      <c r="AI824" s="172"/>
      <c r="AJ824" s="172"/>
      <c r="AK824" s="172"/>
      <c r="AL824" s="172"/>
      <c r="AM824" s="172"/>
      <c r="AN824" s="172"/>
      <c r="AO824" s="172"/>
      <c r="AP824" s="172"/>
      <c r="AQ824" s="172"/>
      <c r="AR824" s="172"/>
      <c r="AS824" s="172"/>
      <c r="AT824" s="172"/>
      <c r="AU824" s="172"/>
      <c r="AV824" s="172"/>
      <c r="AW824" s="168"/>
    </row>
    <row r="825" spans="1:49" ht="31.5" outlineLevel="7" x14ac:dyDescent="0.2">
      <c r="A825" s="170" t="s">
        <v>381</v>
      </c>
      <c r="B825" s="170" t="s">
        <v>297</v>
      </c>
      <c r="C825" s="170" t="s">
        <v>403</v>
      </c>
      <c r="D825" s="170" t="s">
        <v>92</v>
      </c>
      <c r="E825" s="171" t="s">
        <v>93</v>
      </c>
      <c r="F825" s="172">
        <v>232.3</v>
      </c>
      <c r="G825" s="172"/>
      <c r="H825" s="172">
        <f>SUM(F825:G825)</f>
        <v>232.3</v>
      </c>
      <c r="I825" s="172"/>
      <c r="J825" s="172"/>
      <c r="K825" s="172"/>
      <c r="L825" s="172">
        <f>SUM(H825:K825)</f>
        <v>232.3</v>
      </c>
      <c r="M825" s="172"/>
      <c r="N825" s="172">
        <f>SUM(L825:M825)</f>
        <v>232.3</v>
      </c>
      <c r="O825" s="172"/>
      <c r="P825" s="172"/>
      <c r="Q825" s="172">
        <f>SUM(N825:P825)</f>
        <v>232.3</v>
      </c>
      <c r="R825" s="172"/>
      <c r="S825" s="172">
        <f>SUM(Q825:R825)</f>
        <v>232.3</v>
      </c>
      <c r="T825" s="172">
        <v>-23.238</v>
      </c>
      <c r="U825" s="172"/>
      <c r="V825" s="172"/>
      <c r="W825" s="172"/>
      <c r="X825" s="172">
        <f>SUM(S825:W825)</f>
        <v>209.06200000000001</v>
      </c>
      <c r="Y825" s="172">
        <v>232.3</v>
      </c>
      <c r="Z825" s="172"/>
      <c r="AA825" s="172">
        <f>SUM(Y825:Z825)</f>
        <v>232.3</v>
      </c>
      <c r="AB825" s="172"/>
      <c r="AC825" s="172">
        <f>SUM(AA825:AB825)</f>
        <v>232.3</v>
      </c>
      <c r="AD825" s="172"/>
      <c r="AE825" s="172">
        <f>SUM(AC825:AD825)</f>
        <v>232.3</v>
      </c>
      <c r="AF825" s="172"/>
      <c r="AG825" s="172">
        <f>SUM(AE825:AF825)</f>
        <v>232.3</v>
      </c>
      <c r="AH825" s="172"/>
      <c r="AI825" s="172">
        <f>SUM(AG825:AH825)</f>
        <v>232.3</v>
      </c>
      <c r="AJ825" s="172"/>
      <c r="AK825" s="172">
        <f>SUM(AI825:AJ825)</f>
        <v>232.3</v>
      </c>
      <c r="AL825" s="172">
        <v>232.3</v>
      </c>
      <c r="AM825" s="172"/>
      <c r="AN825" s="172">
        <f>SUM(AL825:AM825)</f>
        <v>232.3</v>
      </c>
      <c r="AO825" s="172"/>
      <c r="AP825" s="172">
        <f>SUM(AN825:AO825)</f>
        <v>232.3</v>
      </c>
      <c r="AQ825" s="172"/>
      <c r="AR825" s="172">
        <f>SUM(AP825:AQ825)</f>
        <v>232.3</v>
      </c>
      <c r="AS825" s="172"/>
      <c r="AT825" s="172">
        <f>SUM(AR825:AS825)</f>
        <v>232.3</v>
      </c>
      <c r="AU825" s="172"/>
      <c r="AV825" s="172">
        <f>SUM(AT825:AU825)</f>
        <v>232.3</v>
      </c>
      <c r="AW825" s="168"/>
    </row>
    <row r="826" spans="1:49" ht="47.25" outlineLevel="2" x14ac:dyDescent="0.2">
      <c r="A826" s="165" t="s">
        <v>381</v>
      </c>
      <c r="B826" s="165" t="s">
        <v>297</v>
      </c>
      <c r="C826" s="165" t="s">
        <v>76</v>
      </c>
      <c r="D826" s="165"/>
      <c r="E826" s="166" t="s">
        <v>77</v>
      </c>
      <c r="F826" s="167">
        <f t="shared" ref="F826:Z826" si="654">F827</f>
        <v>95</v>
      </c>
      <c r="G826" s="167">
        <f t="shared" si="654"/>
        <v>0</v>
      </c>
      <c r="H826" s="167">
        <f t="shared" si="654"/>
        <v>95</v>
      </c>
      <c r="I826" s="167">
        <f t="shared" si="654"/>
        <v>0</v>
      </c>
      <c r="J826" s="167">
        <f t="shared" si="654"/>
        <v>0</v>
      </c>
      <c r="K826" s="167">
        <f t="shared" si="654"/>
        <v>0</v>
      </c>
      <c r="L826" s="167">
        <f t="shared" si="654"/>
        <v>95</v>
      </c>
      <c r="M826" s="167">
        <f t="shared" si="654"/>
        <v>0</v>
      </c>
      <c r="N826" s="167">
        <f t="shared" si="654"/>
        <v>95</v>
      </c>
      <c r="O826" s="167">
        <f t="shared" si="654"/>
        <v>0</v>
      </c>
      <c r="P826" s="167">
        <f t="shared" si="654"/>
        <v>0</v>
      </c>
      <c r="Q826" s="167">
        <f t="shared" si="654"/>
        <v>95</v>
      </c>
      <c r="R826" s="167">
        <f t="shared" si="654"/>
        <v>0</v>
      </c>
      <c r="S826" s="167">
        <f t="shared" si="654"/>
        <v>95</v>
      </c>
      <c r="T826" s="167">
        <f t="shared" si="654"/>
        <v>0</v>
      </c>
      <c r="U826" s="167">
        <f t="shared" si="654"/>
        <v>0</v>
      </c>
      <c r="V826" s="167">
        <f t="shared" si="654"/>
        <v>0</v>
      </c>
      <c r="W826" s="167">
        <f t="shared" si="654"/>
        <v>0</v>
      </c>
      <c r="X826" s="167">
        <f t="shared" si="654"/>
        <v>95</v>
      </c>
      <c r="Y826" s="167">
        <f t="shared" si="654"/>
        <v>0</v>
      </c>
      <c r="Z826" s="167">
        <f t="shared" si="654"/>
        <v>0</v>
      </c>
      <c r="AA826" s="167"/>
      <c r="AB826" s="167">
        <f t="shared" ref="AB826:AM826" si="655">AB827</f>
        <v>0</v>
      </c>
      <c r="AC826" s="167">
        <f t="shared" si="655"/>
        <v>0</v>
      </c>
      <c r="AD826" s="167">
        <f t="shared" si="655"/>
        <v>0</v>
      </c>
      <c r="AE826" s="167">
        <f t="shared" si="655"/>
        <v>0</v>
      </c>
      <c r="AF826" s="167">
        <f t="shared" si="655"/>
        <v>0</v>
      </c>
      <c r="AG826" s="167">
        <f t="shared" si="655"/>
        <v>0</v>
      </c>
      <c r="AH826" s="167">
        <f t="shared" si="655"/>
        <v>0</v>
      </c>
      <c r="AI826" s="167">
        <f t="shared" si="655"/>
        <v>0</v>
      </c>
      <c r="AJ826" s="167">
        <f t="shared" si="655"/>
        <v>0</v>
      </c>
      <c r="AK826" s="167">
        <f t="shared" si="655"/>
        <v>0</v>
      </c>
      <c r="AL826" s="167">
        <f t="shared" si="655"/>
        <v>0</v>
      </c>
      <c r="AM826" s="167">
        <f t="shared" si="655"/>
        <v>0</v>
      </c>
      <c r="AN826" s="167"/>
      <c r="AO826" s="167">
        <f t="shared" ref="AO826:AV826" si="656">AO827</f>
        <v>0</v>
      </c>
      <c r="AP826" s="167">
        <f t="shared" si="656"/>
        <v>0</v>
      </c>
      <c r="AQ826" s="167">
        <f t="shared" si="656"/>
        <v>0</v>
      </c>
      <c r="AR826" s="167">
        <f t="shared" si="656"/>
        <v>0</v>
      </c>
      <c r="AS826" s="167">
        <f t="shared" si="656"/>
        <v>0</v>
      </c>
      <c r="AT826" s="167">
        <f t="shared" si="656"/>
        <v>0</v>
      </c>
      <c r="AU826" s="167">
        <f t="shared" si="656"/>
        <v>0</v>
      </c>
      <c r="AV826" s="167">
        <f t="shared" si="656"/>
        <v>0</v>
      </c>
      <c r="AW826" s="168"/>
    </row>
    <row r="827" spans="1:49" ht="31.5" outlineLevel="3" x14ac:dyDescent="0.2">
      <c r="A827" s="165" t="s">
        <v>381</v>
      </c>
      <c r="B827" s="165" t="s">
        <v>297</v>
      </c>
      <c r="C827" s="165" t="s">
        <v>78</v>
      </c>
      <c r="D827" s="165"/>
      <c r="E827" s="166" t="s">
        <v>79</v>
      </c>
      <c r="F827" s="167">
        <f t="shared" ref="F827:Z827" si="657">F828+F832</f>
        <v>95</v>
      </c>
      <c r="G827" s="167">
        <f t="shared" si="657"/>
        <v>0</v>
      </c>
      <c r="H827" s="167">
        <f t="shared" si="657"/>
        <v>95</v>
      </c>
      <c r="I827" s="167">
        <f t="shared" si="657"/>
        <v>0</v>
      </c>
      <c r="J827" s="167">
        <f t="shared" si="657"/>
        <v>0</v>
      </c>
      <c r="K827" s="167">
        <f t="shared" si="657"/>
        <v>0</v>
      </c>
      <c r="L827" s="167">
        <f t="shared" si="657"/>
        <v>95</v>
      </c>
      <c r="M827" s="167">
        <f t="shared" si="657"/>
        <v>0</v>
      </c>
      <c r="N827" s="167">
        <f t="shared" si="657"/>
        <v>95</v>
      </c>
      <c r="O827" s="167">
        <f t="shared" si="657"/>
        <v>0</v>
      </c>
      <c r="P827" s="167">
        <f t="shared" si="657"/>
        <v>0</v>
      </c>
      <c r="Q827" s="167">
        <f t="shared" si="657"/>
        <v>95</v>
      </c>
      <c r="R827" s="167">
        <f t="shared" si="657"/>
        <v>0</v>
      </c>
      <c r="S827" s="167">
        <f t="shared" si="657"/>
        <v>95</v>
      </c>
      <c r="T827" s="167">
        <f t="shared" si="657"/>
        <v>0</v>
      </c>
      <c r="U827" s="167">
        <f t="shared" si="657"/>
        <v>0</v>
      </c>
      <c r="V827" s="167">
        <f t="shared" si="657"/>
        <v>0</v>
      </c>
      <c r="W827" s="167">
        <f t="shared" si="657"/>
        <v>0</v>
      </c>
      <c r="X827" s="167">
        <f t="shared" si="657"/>
        <v>95</v>
      </c>
      <c r="Y827" s="167">
        <f t="shared" si="657"/>
        <v>0</v>
      </c>
      <c r="Z827" s="167">
        <f t="shared" si="657"/>
        <v>0</v>
      </c>
      <c r="AA827" s="167"/>
      <c r="AB827" s="167">
        <f t="shared" ref="AB827:AM827" si="658">AB828+AB832</f>
        <v>0</v>
      </c>
      <c r="AC827" s="167">
        <f t="shared" si="658"/>
        <v>0</v>
      </c>
      <c r="AD827" s="167">
        <f t="shared" si="658"/>
        <v>0</v>
      </c>
      <c r="AE827" s="167">
        <f t="shared" si="658"/>
        <v>0</v>
      </c>
      <c r="AF827" s="167">
        <f t="shared" si="658"/>
        <v>0</v>
      </c>
      <c r="AG827" s="167">
        <f t="shared" si="658"/>
        <v>0</v>
      </c>
      <c r="AH827" s="167">
        <f t="shared" si="658"/>
        <v>0</v>
      </c>
      <c r="AI827" s="167">
        <f t="shared" si="658"/>
        <v>0</v>
      </c>
      <c r="AJ827" s="167">
        <f t="shared" si="658"/>
        <v>0</v>
      </c>
      <c r="AK827" s="167">
        <f t="shared" si="658"/>
        <v>0</v>
      </c>
      <c r="AL827" s="167">
        <f t="shared" si="658"/>
        <v>0</v>
      </c>
      <c r="AM827" s="167">
        <f t="shared" si="658"/>
        <v>0</v>
      </c>
      <c r="AN827" s="167"/>
      <c r="AO827" s="167">
        <f t="shared" ref="AO827:AV827" si="659">AO828+AO832</f>
        <v>0</v>
      </c>
      <c r="AP827" s="167">
        <f t="shared" si="659"/>
        <v>0</v>
      </c>
      <c r="AQ827" s="167">
        <f t="shared" si="659"/>
        <v>0</v>
      </c>
      <c r="AR827" s="167">
        <f t="shared" si="659"/>
        <v>0</v>
      </c>
      <c r="AS827" s="167">
        <f t="shared" si="659"/>
        <v>0</v>
      </c>
      <c r="AT827" s="167">
        <f t="shared" si="659"/>
        <v>0</v>
      </c>
      <c r="AU827" s="167">
        <f t="shared" si="659"/>
        <v>0</v>
      </c>
      <c r="AV827" s="167">
        <f t="shared" si="659"/>
        <v>0</v>
      </c>
      <c r="AW827" s="168"/>
    </row>
    <row r="828" spans="1:49" ht="31.5" outlineLevel="4" x14ac:dyDescent="0.2">
      <c r="A828" s="165" t="s">
        <v>381</v>
      </c>
      <c r="B828" s="165" t="s">
        <v>297</v>
      </c>
      <c r="C828" s="165" t="s">
        <v>147</v>
      </c>
      <c r="D828" s="165"/>
      <c r="E828" s="166" t="s">
        <v>148</v>
      </c>
      <c r="F828" s="167">
        <f t="shared" ref="F828:Z829" si="660">F829</f>
        <v>65</v>
      </c>
      <c r="G828" s="167">
        <f t="shared" si="660"/>
        <v>0</v>
      </c>
      <c r="H828" s="167">
        <f t="shared" si="660"/>
        <v>65</v>
      </c>
      <c r="I828" s="167">
        <f t="shared" si="660"/>
        <v>0</v>
      </c>
      <c r="J828" s="167">
        <f t="shared" si="660"/>
        <v>0</v>
      </c>
      <c r="K828" s="167">
        <f t="shared" si="660"/>
        <v>0</v>
      </c>
      <c r="L828" s="167">
        <f t="shared" si="660"/>
        <v>65</v>
      </c>
      <c r="M828" s="167">
        <f t="shared" si="660"/>
        <v>0</v>
      </c>
      <c r="N828" s="167">
        <f t="shared" si="660"/>
        <v>65</v>
      </c>
      <c r="O828" s="167">
        <f t="shared" si="660"/>
        <v>0</v>
      </c>
      <c r="P828" s="167">
        <f t="shared" si="660"/>
        <v>0</v>
      </c>
      <c r="Q828" s="167">
        <f t="shared" si="660"/>
        <v>65</v>
      </c>
      <c r="R828" s="167">
        <f t="shared" si="660"/>
        <v>0</v>
      </c>
      <c r="S828" s="167">
        <f t="shared" si="660"/>
        <v>65</v>
      </c>
      <c r="T828" s="167">
        <f t="shared" si="660"/>
        <v>0</v>
      </c>
      <c r="U828" s="167">
        <f t="shared" si="660"/>
        <v>0</v>
      </c>
      <c r="V828" s="167">
        <f t="shared" si="660"/>
        <v>0</v>
      </c>
      <c r="W828" s="167">
        <f t="shared" si="660"/>
        <v>0</v>
      </c>
      <c r="X828" s="167">
        <f t="shared" si="660"/>
        <v>65</v>
      </c>
      <c r="Y828" s="167">
        <f t="shared" si="660"/>
        <v>0</v>
      </c>
      <c r="Z828" s="167">
        <f t="shared" si="660"/>
        <v>0</v>
      </c>
      <c r="AA828" s="167"/>
      <c r="AB828" s="167">
        <f t="shared" ref="AB828:AM829" si="661">AB829</f>
        <v>0</v>
      </c>
      <c r="AC828" s="167">
        <f t="shared" si="661"/>
        <v>0</v>
      </c>
      <c r="AD828" s="167">
        <f t="shared" si="661"/>
        <v>0</v>
      </c>
      <c r="AE828" s="167">
        <f t="shared" si="661"/>
        <v>0</v>
      </c>
      <c r="AF828" s="167">
        <f t="shared" si="661"/>
        <v>0</v>
      </c>
      <c r="AG828" s="167">
        <f t="shared" si="661"/>
        <v>0</v>
      </c>
      <c r="AH828" s="167">
        <f t="shared" si="661"/>
        <v>0</v>
      </c>
      <c r="AI828" s="167">
        <f t="shared" si="661"/>
        <v>0</v>
      </c>
      <c r="AJ828" s="167">
        <f t="shared" si="661"/>
        <v>0</v>
      </c>
      <c r="AK828" s="167">
        <f t="shared" si="661"/>
        <v>0</v>
      </c>
      <c r="AL828" s="167">
        <f t="shared" si="661"/>
        <v>0</v>
      </c>
      <c r="AM828" s="167">
        <f t="shared" si="661"/>
        <v>0</v>
      </c>
      <c r="AN828" s="167"/>
      <c r="AO828" s="167">
        <f t="shared" ref="AO828:AV829" si="662">AO829</f>
        <v>0</v>
      </c>
      <c r="AP828" s="167">
        <f t="shared" si="662"/>
        <v>0</v>
      </c>
      <c r="AQ828" s="167">
        <f t="shared" si="662"/>
        <v>0</v>
      </c>
      <c r="AR828" s="167">
        <f t="shared" si="662"/>
        <v>0</v>
      </c>
      <c r="AS828" s="167">
        <f t="shared" si="662"/>
        <v>0</v>
      </c>
      <c r="AT828" s="167">
        <f t="shared" si="662"/>
        <v>0</v>
      </c>
      <c r="AU828" s="167">
        <f t="shared" si="662"/>
        <v>0</v>
      </c>
      <c r="AV828" s="167">
        <f t="shared" si="662"/>
        <v>0</v>
      </c>
      <c r="AW828" s="168"/>
    </row>
    <row r="829" spans="1:49" ht="15.75" outlineLevel="5" x14ac:dyDescent="0.2">
      <c r="A829" s="165" t="s">
        <v>381</v>
      </c>
      <c r="B829" s="165" t="s">
        <v>297</v>
      </c>
      <c r="C829" s="165" t="s">
        <v>432</v>
      </c>
      <c r="D829" s="165"/>
      <c r="E829" s="166" t="s">
        <v>433</v>
      </c>
      <c r="F829" s="167">
        <f t="shared" si="660"/>
        <v>65</v>
      </c>
      <c r="G829" s="167">
        <f t="shared" si="660"/>
        <v>0</v>
      </c>
      <c r="H829" s="167">
        <f t="shared" si="660"/>
        <v>65</v>
      </c>
      <c r="I829" s="167">
        <f t="shared" si="660"/>
        <v>0</v>
      </c>
      <c r="J829" s="167">
        <f t="shared" si="660"/>
        <v>0</v>
      </c>
      <c r="K829" s="167">
        <f t="shared" si="660"/>
        <v>0</v>
      </c>
      <c r="L829" s="167">
        <f t="shared" si="660"/>
        <v>65</v>
      </c>
      <c r="M829" s="167">
        <f t="shared" si="660"/>
        <v>0</v>
      </c>
      <c r="N829" s="167">
        <f t="shared" si="660"/>
        <v>65</v>
      </c>
      <c r="O829" s="167">
        <f t="shared" si="660"/>
        <v>0</v>
      </c>
      <c r="P829" s="167">
        <f t="shared" si="660"/>
        <v>0</v>
      </c>
      <c r="Q829" s="167">
        <f t="shared" si="660"/>
        <v>65</v>
      </c>
      <c r="R829" s="167">
        <f t="shared" si="660"/>
        <v>0</v>
      </c>
      <c r="S829" s="167">
        <f t="shared" si="660"/>
        <v>65</v>
      </c>
      <c r="T829" s="167">
        <f>T830+T831</f>
        <v>0</v>
      </c>
      <c r="U829" s="167">
        <f t="shared" si="660"/>
        <v>0</v>
      </c>
      <c r="V829" s="167">
        <f>V830+V831</f>
        <v>0</v>
      </c>
      <c r="W829" s="167">
        <f t="shared" si="660"/>
        <v>0</v>
      </c>
      <c r="X829" s="167">
        <f>X830+X831</f>
        <v>65</v>
      </c>
      <c r="Y829" s="167">
        <f t="shared" si="660"/>
        <v>0</v>
      </c>
      <c r="Z829" s="167">
        <f t="shared" si="660"/>
        <v>0</v>
      </c>
      <c r="AA829" s="167"/>
      <c r="AB829" s="167">
        <f t="shared" si="661"/>
        <v>0</v>
      </c>
      <c r="AC829" s="167">
        <f t="shared" si="661"/>
        <v>0</v>
      </c>
      <c r="AD829" s="167">
        <f t="shared" si="661"/>
        <v>0</v>
      </c>
      <c r="AE829" s="167">
        <f t="shared" si="661"/>
        <v>0</v>
      </c>
      <c r="AF829" s="167">
        <f t="shared" si="661"/>
        <v>0</v>
      </c>
      <c r="AG829" s="167">
        <f t="shared" si="661"/>
        <v>0</v>
      </c>
      <c r="AH829" s="167">
        <f t="shared" si="661"/>
        <v>0</v>
      </c>
      <c r="AI829" s="167">
        <f t="shared" si="661"/>
        <v>0</v>
      </c>
      <c r="AJ829" s="167">
        <f t="shared" si="661"/>
        <v>0</v>
      </c>
      <c r="AK829" s="167">
        <f t="shared" si="661"/>
        <v>0</v>
      </c>
      <c r="AL829" s="167">
        <f t="shared" si="661"/>
        <v>0</v>
      </c>
      <c r="AM829" s="167">
        <f t="shared" si="661"/>
        <v>0</v>
      </c>
      <c r="AN829" s="167"/>
      <c r="AO829" s="167">
        <f t="shared" si="662"/>
        <v>0</v>
      </c>
      <c r="AP829" s="167">
        <f t="shared" si="662"/>
        <v>0</v>
      </c>
      <c r="AQ829" s="167">
        <f t="shared" si="662"/>
        <v>0</v>
      </c>
      <c r="AR829" s="167">
        <f t="shared" si="662"/>
        <v>0</v>
      </c>
      <c r="AS829" s="167">
        <f t="shared" si="662"/>
        <v>0</v>
      </c>
      <c r="AT829" s="167">
        <f t="shared" si="662"/>
        <v>0</v>
      </c>
      <c r="AU829" s="167">
        <f t="shared" si="662"/>
        <v>0</v>
      </c>
      <c r="AV829" s="167">
        <f t="shared" si="662"/>
        <v>0</v>
      </c>
      <c r="AW829" s="168"/>
    </row>
    <row r="830" spans="1:49" ht="31.5" outlineLevel="7" x14ac:dyDescent="0.2">
      <c r="A830" s="170" t="s">
        <v>381</v>
      </c>
      <c r="B830" s="170" t="s">
        <v>297</v>
      </c>
      <c r="C830" s="170" t="s">
        <v>432</v>
      </c>
      <c r="D830" s="170" t="s">
        <v>11</v>
      </c>
      <c r="E830" s="171" t="s">
        <v>12</v>
      </c>
      <c r="F830" s="172">
        <v>65</v>
      </c>
      <c r="G830" s="172"/>
      <c r="H830" s="172">
        <f>SUM(F830:G830)</f>
        <v>65</v>
      </c>
      <c r="I830" s="172"/>
      <c r="J830" s="172"/>
      <c r="K830" s="172"/>
      <c r="L830" s="172">
        <f>SUM(H830:K830)</f>
        <v>65</v>
      </c>
      <c r="M830" s="172"/>
      <c r="N830" s="172">
        <f>SUM(L830:M830)</f>
        <v>65</v>
      </c>
      <c r="O830" s="172"/>
      <c r="P830" s="172"/>
      <c r="Q830" s="172">
        <f>SUM(N830:P830)</f>
        <v>65</v>
      </c>
      <c r="R830" s="172"/>
      <c r="S830" s="172">
        <f>SUM(Q830:R830)</f>
        <v>65</v>
      </c>
      <c r="T830" s="172"/>
      <c r="U830" s="172"/>
      <c r="V830" s="172">
        <v>-30</v>
      </c>
      <c r="W830" s="172"/>
      <c r="X830" s="172">
        <f>SUM(S830:W830)</f>
        <v>35</v>
      </c>
      <c r="Y830" s="172"/>
      <c r="Z830" s="172"/>
      <c r="AA830" s="172"/>
      <c r="AB830" s="172"/>
      <c r="AC830" s="172">
        <f>SUM(AA830:AB830)</f>
        <v>0</v>
      </c>
      <c r="AD830" s="172"/>
      <c r="AE830" s="172">
        <f>SUM(AC830:AD830)</f>
        <v>0</v>
      </c>
      <c r="AF830" s="172"/>
      <c r="AG830" s="172">
        <f>SUM(AE830:AF830)</f>
        <v>0</v>
      </c>
      <c r="AH830" s="172"/>
      <c r="AI830" s="172">
        <f>SUM(AG830:AH830)</f>
        <v>0</v>
      </c>
      <c r="AJ830" s="172"/>
      <c r="AK830" s="172">
        <f>SUM(AI830:AJ830)</f>
        <v>0</v>
      </c>
      <c r="AL830" s="172"/>
      <c r="AM830" s="172"/>
      <c r="AN830" s="172"/>
      <c r="AO830" s="172"/>
      <c r="AP830" s="172">
        <f>SUM(AN830:AO830)</f>
        <v>0</v>
      </c>
      <c r="AQ830" s="172"/>
      <c r="AR830" s="172">
        <f>SUM(AP830:AQ830)</f>
        <v>0</v>
      </c>
      <c r="AS830" s="172"/>
      <c r="AT830" s="172">
        <f>SUM(AR830:AS830)</f>
        <v>0</v>
      </c>
      <c r="AU830" s="172"/>
      <c r="AV830" s="172">
        <f>SUM(AT830:AU830)</f>
        <v>0</v>
      </c>
      <c r="AW830" s="168"/>
    </row>
    <row r="831" spans="1:49" ht="31.5" outlineLevel="7" x14ac:dyDescent="0.2">
      <c r="A831" s="170" t="s">
        <v>381</v>
      </c>
      <c r="B831" s="170" t="s">
        <v>297</v>
      </c>
      <c r="C831" s="170" t="s">
        <v>432</v>
      </c>
      <c r="D831" s="170" t="s">
        <v>92</v>
      </c>
      <c r="E831" s="171" t="s">
        <v>93</v>
      </c>
      <c r="F831" s="172"/>
      <c r="G831" s="172"/>
      <c r="H831" s="172"/>
      <c r="I831" s="172"/>
      <c r="J831" s="172"/>
      <c r="K831" s="172"/>
      <c r="L831" s="172"/>
      <c r="M831" s="172"/>
      <c r="N831" s="172"/>
      <c r="O831" s="172"/>
      <c r="P831" s="172"/>
      <c r="Q831" s="172"/>
      <c r="R831" s="172"/>
      <c r="S831" s="172"/>
      <c r="T831" s="172"/>
      <c r="U831" s="172"/>
      <c r="V831" s="172">
        <v>30</v>
      </c>
      <c r="W831" s="172"/>
      <c r="X831" s="172">
        <f>SUM(S831:W831)</f>
        <v>30</v>
      </c>
      <c r="Y831" s="172"/>
      <c r="Z831" s="172"/>
      <c r="AA831" s="172"/>
      <c r="AB831" s="172"/>
      <c r="AC831" s="172"/>
      <c r="AD831" s="172"/>
      <c r="AE831" s="172"/>
      <c r="AF831" s="172"/>
      <c r="AG831" s="172"/>
      <c r="AH831" s="172"/>
      <c r="AI831" s="172"/>
      <c r="AJ831" s="172"/>
      <c r="AK831" s="172"/>
      <c r="AL831" s="172"/>
      <c r="AM831" s="172"/>
      <c r="AN831" s="172"/>
      <c r="AO831" s="172"/>
      <c r="AP831" s="172"/>
      <c r="AQ831" s="172"/>
      <c r="AR831" s="172"/>
      <c r="AS831" s="172"/>
      <c r="AT831" s="172"/>
      <c r="AU831" s="172"/>
      <c r="AV831" s="172"/>
      <c r="AW831" s="168"/>
    </row>
    <row r="832" spans="1:49" ht="47.25" outlineLevel="4" x14ac:dyDescent="0.2">
      <c r="A832" s="165" t="s">
        <v>381</v>
      </c>
      <c r="B832" s="165" t="s">
        <v>297</v>
      </c>
      <c r="C832" s="165" t="s">
        <v>434</v>
      </c>
      <c r="D832" s="165"/>
      <c r="E832" s="166" t="s">
        <v>435</v>
      </c>
      <c r="F832" s="167">
        <f t="shared" ref="F832:Z833" si="663">F833</f>
        <v>30</v>
      </c>
      <c r="G832" s="167">
        <f t="shared" si="663"/>
        <v>0</v>
      </c>
      <c r="H832" s="167">
        <f t="shared" si="663"/>
        <v>30</v>
      </c>
      <c r="I832" s="167">
        <f t="shared" si="663"/>
        <v>0</v>
      </c>
      <c r="J832" s="167">
        <f t="shared" si="663"/>
        <v>0</v>
      </c>
      <c r="K832" s="167">
        <f t="shared" si="663"/>
        <v>0</v>
      </c>
      <c r="L832" s="167">
        <f t="shared" si="663"/>
        <v>30</v>
      </c>
      <c r="M832" s="167">
        <f t="shared" si="663"/>
        <v>0</v>
      </c>
      <c r="N832" s="167">
        <f t="shared" si="663"/>
        <v>30</v>
      </c>
      <c r="O832" s="167">
        <f t="shared" si="663"/>
        <v>0</v>
      </c>
      <c r="P832" s="167">
        <f t="shared" si="663"/>
        <v>0</v>
      </c>
      <c r="Q832" s="167">
        <f t="shared" si="663"/>
        <v>30</v>
      </c>
      <c r="R832" s="167">
        <f t="shared" si="663"/>
        <v>0</v>
      </c>
      <c r="S832" s="167">
        <f t="shared" si="663"/>
        <v>30</v>
      </c>
      <c r="T832" s="167">
        <f t="shared" si="663"/>
        <v>0</v>
      </c>
      <c r="U832" s="167">
        <f t="shared" si="663"/>
        <v>0</v>
      </c>
      <c r="V832" s="167">
        <f t="shared" si="663"/>
        <v>0</v>
      </c>
      <c r="W832" s="167">
        <f t="shared" si="663"/>
        <v>0</v>
      </c>
      <c r="X832" s="167">
        <f t="shared" si="663"/>
        <v>30</v>
      </c>
      <c r="Y832" s="167">
        <f t="shared" si="663"/>
        <v>0</v>
      </c>
      <c r="Z832" s="167">
        <f t="shared" si="663"/>
        <v>0</v>
      </c>
      <c r="AA832" s="167"/>
      <c r="AB832" s="167">
        <f t="shared" ref="AB832:AM833" si="664">AB833</f>
        <v>0</v>
      </c>
      <c r="AC832" s="167">
        <f t="shared" si="664"/>
        <v>0</v>
      </c>
      <c r="AD832" s="167">
        <f t="shared" si="664"/>
        <v>0</v>
      </c>
      <c r="AE832" s="167">
        <f t="shared" si="664"/>
        <v>0</v>
      </c>
      <c r="AF832" s="167">
        <f t="shared" si="664"/>
        <v>0</v>
      </c>
      <c r="AG832" s="167">
        <f t="shared" si="664"/>
        <v>0</v>
      </c>
      <c r="AH832" s="167">
        <f t="shared" si="664"/>
        <v>0</v>
      </c>
      <c r="AI832" s="167">
        <f t="shared" si="664"/>
        <v>0</v>
      </c>
      <c r="AJ832" s="167">
        <f t="shared" si="664"/>
        <v>0</v>
      </c>
      <c r="AK832" s="167">
        <f t="shared" si="664"/>
        <v>0</v>
      </c>
      <c r="AL832" s="167">
        <f t="shared" si="664"/>
        <v>0</v>
      </c>
      <c r="AM832" s="167">
        <f t="shared" si="664"/>
        <v>0</v>
      </c>
      <c r="AN832" s="167"/>
      <c r="AO832" s="167">
        <f t="shared" ref="AO832:AV833" si="665">AO833</f>
        <v>0</v>
      </c>
      <c r="AP832" s="167">
        <f t="shared" si="665"/>
        <v>0</v>
      </c>
      <c r="AQ832" s="167">
        <f t="shared" si="665"/>
        <v>0</v>
      </c>
      <c r="AR832" s="167">
        <f t="shared" si="665"/>
        <v>0</v>
      </c>
      <c r="AS832" s="167">
        <f t="shared" si="665"/>
        <v>0</v>
      </c>
      <c r="AT832" s="167">
        <f t="shared" si="665"/>
        <v>0</v>
      </c>
      <c r="AU832" s="167">
        <f t="shared" si="665"/>
        <v>0</v>
      </c>
      <c r="AV832" s="167">
        <f t="shared" si="665"/>
        <v>0</v>
      </c>
      <c r="AW832" s="168"/>
    </row>
    <row r="833" spans="1:49" ht="31.5" outlineLevel="5" x14ac:dyDescent="0.2">
      <c r="A833" s="165" t="s">
        <v>381</v>
      </c>
      <c r="B833" s="165" t="s">
        <v>297</v>
      </c>
      <c r="C833" s="165" t="s">
        <v>436</v>
      </c>
      <c r="D833" s="165"/>
      <c r="E833" s="166" t="s">
        <v>437</v>
      </c>
      <c r="F833" s="167">
        <f t="shared" si="663"/>
        <v>30</v>
      </c>
      <c r="G833" s="167">
        <f t="shared" si="663"/>
        <v>0</v>
      </c>
      <c r="H833" s="167">
        <f t="shared" si="663"/>
        <v>30</v>
      </c>
      <c r="I833" s="167">
        <f t="shared" si="663"/>
        <v>0</v>
      </c>
      <c r="J833" s="167">
        <f t="shared" si="663"/>
        <v>0</v>
      </c>
      <c r="K833" s="167">
        <f t="shared" si="663"/>
        <v>0</v>
      </c>
      <c r="L833" s="167">
        <f t="shared" si="663"/>
        <v>30</v>
      </c>
      <c r="M833" s="167">
        <f t="shared" si="663"/>
        <v>0</v>
      </c>
      <c r="N833" s="167">
        <f t="shared" si="663"/>
        <v>30</v>
      </c>
      <c r="O833" s="167">
        <f t="shared" si="663"/>
        <v>0</v>
      </c>
      <c r="P833" s="167">
        <f t="shared" si="663"/>
        <v>0</v>
      </c>
      <c r="Q833" s="167">
        <f t="shared" si="663"/>
        <v>30</v>
      </c>
      <c r="R833" s="167">
        <f t="shared" si="663"/>
        <v>0</v>
      </c>
      <c r="S833" s="167">
        <f t="shared" si="663"/>
        <v>30</v>
      </c>
      <c r="T833" s="167">
        <f>T834+T835</f>
        <v>0</v>
      </c>
      <c r="U833" s="167">
        <f t="shared" si="663"/>
        <v>0</v>
      </c>
      <c r="V833" s="167">
        <f>V834+V835</f>
        <v>0</v>
      </c>
      <c r="W833" s="167">
        <f t="shared" si="663"/>
        <v>0</v>
      </c>
      <c r="X833" s="167">
        <f>X834+X835</f>
        <v>30</v>
      </c>
      <c r="Y833" s="167">
        <f t="shared" si="663"/>
        <v>0</v>
      </c>
      <c r="Z833" s="167">
        <f t="shared" si="663"/>
        <v>0</v>
      </c>
      <c r="AA833" s="167"/>
      <c r="AB833" s="167">
        <f t="shared" si="664"/>
        <v>0</v>
      </c>
      <c r="AC833" s="167">
        <f t="shared" si="664"/>
        <v>0</v>
      </c>
      <c r="AD833" s="167">
        <f t="shared" si="664"/>
        <v>0</v>
      </c>
      <c r="AE833" s="167">
        <f t="shared" si="664"/>
        <v>0</v>
      </c>
      <c r="AF833" s="167">
        <f t="shared" si="664"/>
        <v>0</v>
      </c>
      <c r="AG833" s="167">
        <f t="shared" si="664"/>
        <v>0</v>
      </c>
      <c r="AH833" s="167">
        <f t="shared" si="664"/>
        <v>0</v>
      </c>
      <c r="AI833" s="167">
        <f t="shared" si="664"/>
        <v>0</v>
      </c>
      <c r="AJ833" s="167">
        <f t="shared" si="664"/>
        <v>0</v>
      </c>
      <c r="AK833" s="167">
        <f t="shared" si="664"/>
        <v>0</v>
      </c>
      <c r="AL833" s="167">
        <f t="shared" si="664"/>
        <v>0</v>
      </c>
      <c r="AM833" s="167">
        <f t="shared" si="664"/>
        <v>0</v>
      </c>
      <c r="AN833" s="167"/>
      <c r="AO833" s="167">
        <f t="shared" si="665"/>
        <v>0</v>
      </c>
      <c r="AP833" s="167">
        <f t="shared" si="665"/>
        <v>0</v>
      </c>
      <c r="AQ833" s="167">
        <f t="shared" si="665"/>
        <v>0</v>
      </c>
      <c r="AR833" s="167">
        <f t="shared" si="665"/>
        <v>0</v>
      </c>
      <c r="AS833" s="167">
        <f t="shared" si="665"/>
        <v>0</v>
      </c>
      <c r="AT833" s="167">
        <f t="shared" si="665"/>
        <v>0</v>
      </c>
      <c r="AU833" s="167">
        <f t="shared" si="665"/>
        <v>0</v>
      </c>
      <c r="AV833" s="167">
        <f t="shared" si="665"/>
        <v>0</v>
      </c>
      <c r="AW833" s="168"/>
    </row>
    <row r="834" spans="1:49" ht="31.5" outlineLevel="7" x14ac:dyDescent="0.2">
      <c r="A834" s="170" t="s">
        <v>381</v>
      </c>
      <c r="B834" s="170" t="s">
        <v>297</v>
      </c>
      <c r="C834" s="170" t="s">
        <v>436</v>
      </c>
      <c r="D834" s="170" t="s">
        <v>11</v>
      </c>
      <c r="E834" s="171" t="s">
        <v>12</v>
      </c>
      <c r="F834" s="172">
        <v>30</v>
      </c>
      <c r="G834" s="172"/>
      <c r="H834" s="172">
        <f>SUM(F834:G834)</f>
        <v>30</v>
      </c>
      <c r="I834" s="172"/>
      <c r="J834" s="172"/>
      <c r="K834" s="172"/>
      <c r="L834" s="172">
        <f>SUM(H834:K834)</f>
        <v>30</v>
      </c>
      <c r="M834" s="172"/>
      <c r="N834" s="172">
        <f>SUM(L834:M834)</f>
        <v>30</v>
      </c>
      <c r="O834" s="172"/>
      <c r="P834" s="172"/>
      <c r="Q834" s="172">
        <f>SUM(N834:P834)</f>
        <v>30</v>
      </c>
      <c r="R834" s="172"/>
      <c r="S834" s="172">
        <f>SUM(Q834:R834)</f>
        <v>30</v>
      </c>
      <c r="T834" s="172"/>
      <c r="U834" s="172"/>
      <c r="V834" s="172">
        <v>-10</v>
      </c>
      <c r="W834" s="172"/>
      <c r="X834" s="172">
        <f>SUM(S834:W834)</f>
        <v>20</v>
      </c>
      <c r="Y834" s="172"/>
      <c r="Z834" s="172"/>
      <c r="AA834" s="172"/>
      <c r="AB834" s="172"/>
      <c r="AC834" s="172">
        <f>SUM(AA834:AB834)</f>
        <v>0</v>
      </c>
      <c r="AD834" s="172"/>
      <c r="AE834" s="172">
        <f>SUM(AC834:AD834)</f>
        <v>0</v>
      </c>
      <c r="AF834" s="172"/>
      <c r="AG834" s="172">
        <f>SUM(AE834:AF834)</f>
        <v>0</v>
      </c>
      <c r="AH834" s="172"/>
      <c r="AI834" s="172">
        <f>SUM(AG834:AH834)</f>
        <v>0</v>
      </c>
      <c r="AJ834" s="172"/>
      <c r="AK834" s="172">
        <f>SUM(AI834:AJ834)</f>
        <v>0</v>
      </c>
      <c r="AL834" s="172"/>
      <c r="AM834" s="172"/>
      <c r="AN834" s="172"/>
      <c r="AO834" s="172"/>
      <c r="AP834" s="172">
        <f>SUM(AN834:AO834)</f>
        <v>0</v>
      </c>
      <c r="AQ834" s="172"/>
      <c r="AR834" s="172">
        <f>SUM(AP834:AQ834)</f>
        <v>0</v>
      </c>
      <c r="AS834" s="172"/>
      <c r="AT834" s="172">
        <f>SUM(AR834:AS834)</f>
        <v>0</v>
      </c>
      <c r="AU834" s="172"/>
      <c r="AV834" s="172">
        <f>SUM(AT834:AU834)</f>
        <v>0</v>
      </c>
      <c r="AW834" s="168"/>
    </row>
    <row r="835" spans="1:49" ht="31.5" outlineLevel="7" x14ac:dyDescent="0.2">
      <c r="A835" s="170" t="s">
        <v>381</v>
      </c>
      <c r="B835" s="170" t="s">
        <v>297</v>
      </c>
      <c r="C835" s="170" t="s">
        <v>436</v>
      </c>
      <c r="D835" s="170" t="s">
        <v>92</v>
      </c>
      <c r="E835" s="171" t="s">
        <v>93</v>
      </c>
      <c r="F835" s="172"/>
      <c r="G835" s="172"/>
      <c r="H835" s="172"/>
      <c r="I835" s="172"/>
      <c r="J835" s="172"/>
      <c r="K835" s="172"/>
      <c r="L835" s="172"/>
      <c r="M835" s="172"/>
      <c r="N835" s="172"/>
      <c r="O835" s="172"/>
      <c r="P835" s="172"/>
      <c r="Q835" s="172"/>
      <c r="R835" s="172"/>
      <c r="S835" s="172"/>
      <c r="T835" s="172"/>
      <c r="U835" s="172"/>
      <c r="V835" s="172">
        <v>10</v>
      </c>
      <c r="W835" s="172"/>
      <c r="X835" s="172">
        <f>SUM(S835:W835)</f>
        <v>10</v>
      </c>
      <c r="Y835" s="172"/>
      <c r="Z835" s="172"/>
      <c r="AA835" s="172"/>
      <c r="AB835" s="172"/>
      <c r="AC835" s="172"/>
      <c r="AD835" s="172"/>
      <c r="AE835" s="172"/>
      <c r="AF835" s="172"/>
      <c r="AG835" s="172"/>
      <c r="AH835" s="172"/>
      <c r="AI835" s="172"/>
      <c r="AJ835" s="172"/>
      <c r="AK835" s="172"/>
      <c r="AL835" s="172"/>
      <c r="AM835" s="172"/>
      <c r="AN835" s="172"/>
      <c r="AO835" s="172"/>
      <c r="AP835" s="172"/>
      <c r="AQ835" s="172"/>
      <c r="AR835" s="172"/>
      <c r="AS835" s="172"/>
      <c r="AT835" s="172"/>
      <c r="AU835" s="172"/>
      <c r="AV835" s="172"/>
      <c r="AW835" s="168"/>
    </row>
    <row r="836" spans="1:49" ht="15.75" outlineLevel="7" x14ac:dyDescent="0.2">
      <c r="A836" s="165" t="s">
        <v>381</v>
      </c>
      <c r="B836" s="165" t="s">
        <v>563</v>
      </c>
      <c r="C836" s="170"/>
      <c r="D836" s="170"/>
      <c r="E836" s="8" t="s">
        <v>547</v>
      </c>
      <c r="F836" s="167">
        <f t="shared" ref="F836:AV836" si="666">F837+F853</f>
        <v>28372.399999999998</v>
      </c>
      <c r="G836" s="167">
        <f t="shared" si="666"/>
        <v>-2.6</v>
      </c>
      <c r="H836" s="167">
        <f t="shared" si="666"/>
        <v>28369.8</v>
      </c>
      <c r="I836" s="167">
        <f t="shared" si="666"/>
        <v>198.22524000000001</v>
      </c>
      <c r="J836" s="167">
        <f t="shared" si="666"/>
        <v>0</v>
      </c>
      <c r="K836" s="167">
        <f t="shared" si="666"/>
        <v>0</v>
      </c>
      <c r="L836" s="167">
        <f t="shared" si="666"/>
        <v>28568.025239999999</v>
      </c>
      <c r="M836" s="167">
        <f t="shared" si="666"/>
        <v>0</v>
      </c>
      <c r="N836" s="167">
        <f t="shared" si="666"/>
        <v>28568.025239999999</v>
      </c>
      <c r="O836" s="167">
        <f t="shared" si="666"/>
        <v>337.7</v>
      </c>
      <c r="P836" s="167">
        <f t="shared" si="666"/>
        <v>0</v>
      </c>
      <c r="Q836" s="167">
        <f t="shared" si="666"/>
        <v>28905.725240000003</v>
      </c>
      <c r="R836" s="167">
        <f t="shared" si="666"/>
        <v>0</v>
      </c>
      <c r="S836" s="167">
        <f t="shared" si="666"/>
        <v>28905.725240000003</v>
      </c>
      <c r="T836" s="167">
        <f t="shared" si="666"/>
        <v>-385.7</v>
      </c>
      <c r="U836" s="167">
        <f t="shared" si="666"/>
        <v>0</v>
      </c>
      <c r="V836" s="167">
        <f t="shared" si="666"/>
        <v>-10</v>
      </c>
      <c r="W836" s="167">
        <f t="shared" si="666"/>
        <v>0</v>
      </c>
      <c r="X836" s="167">
        <f t="shared" si="666"/>
        <v>28510.025239999999</v>
      </c>
      <c r="Y836" s="167">
        <f t="shared" si="666"/>
        <v>29336.7</v>
      </c>
      <c r="Z836" s="167">
        <f t="shared" si="666"/>
        <v>-2.6</v>
      </c>
      <c r="AA836" s="167">
        <f t="shared" si="666"/>
        <v>29334.100000000002</v>
      </c>
      <c r="AB836" s="167">
        <f t="shared" si="666"/>
        <v>0</v>
      </c>
      <c r="AC836" s="167">
        <f t="shared" si="666"/>
        <v>29334.100000000002</v>
      </c>
      <c r="AD836" s="167">
        <f t="shared" si="666"/>
        <v>0</v>
      </c>
      <c r="AE836" s="167">
        <f t="shared" si="666"/>
        <v>29334.100000000002</v>
      </c>
      <c r="AF836" s="167">
        <f t="shared" si="666"/>
        <v>357.36</v>
      </c>
      <c r="AG836" s="167">
        <f t="shared" si="666"/>
        <v>29691.460000000003</v>
      </c>
      <c r="AH836" s="167">
        <f t="shared" si="666"/>
        <v>0</v>
      </c>
      <c r="AI836" s="167">
        <f t="shared" si="666"/>
        <v>29691.460000000003</v>
      </c>
      <c r="AJ836" s="167">
        <f t="shared" si="666"/>
        <v>0</v>
      </c>
      <c r="AK836" s="167">
        <f t="shared" si="666"/>
        <v>29691.460000000003</v>
      </c>
      <c r="AL836" s="167">
        <f t="shared" si="666"/>
        <v>28971.699999999997</v>
      </c>
      <c r="AM836" s="167">
        <f t="shared" si="666"/>
        <v>0</v>
      </c>
      <c r="AN836" s="167">
        <f t="shared" si="666"/>
        <v>28971.699999999997</v>
      </c>
      <c r="AO836" s="167">
        <f t="shared" si="666"/>
        <v>0</v>
      </c>
      <c r="AP836" s="167">
        <f t="shared" si="666"/>
        <v>28971.699999999997</v>
      </c>
      <c r="AQ836" s="167">
        <f t="shared" si="666"/>
        <v>367.7</v>
      </c>
      <c r="AR836" s="167">
        <f t="shared" si="666"/>
        <v>29339.4</v>
      </c>
      <c r="AS836" s="167">
        <f t="shared" si="666"/>
        <v>0</v>
      </c>
      <c r="AT836" s="167">
        <f t="shared" si="666"/>
        <v>29339.4</v>
      </c>
      <c r="AU836" s="167">
        <f t="shared" si="666"/>
        <v>0</v>
      </c>
      <c r="AV836" s="167">
        <f t="shared" si="666"/>
        <v>29339.4</v>
      </c>
      <c r="AW836" s="168"/>
    </row>
    <row r="837" spans="1:49" ht="15.75" outlineLevel="1" x14ac:dyDescent="0.2">
      <c r="A837" s="165" t="s">
        <v>381</v>
      </c>
      <c r="B837" s="165" t="s">
        <v>308</v>
      </c>
      <c r="C837" s="165"/>
      <c r="D837" s="165"/>
      <c r="E837" s="166" t="s">
        <v>309</v>
      </c>
      <c r="F837" s="167">
        <f t="shared" ref="F837:AV837" si="667">F838+F846</f>
        <v>26762.399999999998</v>
      </c>
      <c r="G837" s="167">
        <f t="shared" si="667"/>
        <v>-2.6</v>
      </c>
      <c r="H837" s="167">
        <f t="shared" si="667"/>
        <v>26759.8</v>
      </c>
      <c r="I837" s="167">
        <f t="shared" si="667"/>
        <v>198.22524000000001</v>
      </c>
      <c r="J837" s="167">
        <f t="shared" si="667"/>
        <v>0</v>
      </c>
      <c r="K837" s="167">
        <f t="shared" si="667"/>
        <v>0</v>
      </c>
      <c r="L837" s="167">
        <f t="shared" si="667"/>
        <v>26958.025239999999</v>
      </c>
      <c r="M837" s="167">
        <f t="shared" si="667"/>
        <v>0</v>
      </c>
      <c r="N837" s="167">
        <f t="shared" si="667"/>
        <v>26958.025239999999</v>
      </c>
      <c r="O837" s="167">
        <f t="shared" si="667"/>
        <v>337.7</v>
      </c>
      <c r="P837" s="167">
        <f t="shared" si="667"/>
        <v>0</v>
      </c>
      <c r="Q837" s="167">
        <f t="shared" si="667"/>
        <v>27295.725240000003</v>
      </c>
      <c r="R837" s="167">
        <f t="shared" si="667"/>
        <v>0</v>
      </c>
      <c r="S837" s="167">
        <f t="shared" si="667"/>
        <v>27295.725240000003</v>
      </c>
      <c r="T837" s="167">
        <f t="shared" si="667"/>
        <v>14.299999999999999</v>
      </c>
      <c r="U837" s="167">
        <f t="shared" si="667"/>
        <v>0</v>
      </c>
      <c r="V837" s="167">
        <f t="shared" si="667"/>
        <v>-10</v>
      </c>
      <c r="W837" s="167">
        <f t="shared" si="667"/>
        <v>0</v>
      </c>
      <c r="X837" s="167">
        <f t="shared" si="667"/>
        <v>27300.025239999999</v>
      </c>
      <c r="Y837" s="167">
        <f t="shared" si="667"/>
        <v>27756.7</v>
      </c>
      <c r="Z837" s="167">
        <f t="shared" si="667"/>
        <v>-2.6</v>
      </c>
      <c r="AA837" s="167">
        <f t="shared" si="667"/>
        <v>27754.100000000002</v>
      </c>
      <c r="AB837" s="167">
        <f t="shared" si="667"/>
        <v>0</v>
      </c>
      <c r="AC837" s="167">
        <f t="shared" si="667"/>
        <v>27754.100000000002</v>
      </c>
      <c r="AD837" s="167">
        <f t="shared" si="667"/>
        <v>0</v>
      </c>
      <c r="AE837" s="167">
        <f t="shared" si="667"/>
        <v>27754.100000000002</v>
      </c>
      <c r="AF837" s="167">
        <f t="shared" si="667"/>
        <v>357.36</v>
      </c>
      <c r="AG837" s="167">
        <f t="shared" si="667"/>
        <v>28111.460000000003</v>
      </c>
      <c r="AH837" s="167">
        <f t="shared" si="667"/>
        <v>0</v>
      </c>
      <c r="AI837" s="167">
        <f t="shared" si="667"/>
        <v>28111.460000000003</v>
      </c>
      <c r="AJ837" s="167">
        <f t="shared" si="667"/>
        <v>0</v>
      </c>
      <c r="AK837" s="167">
        <f t="shared" si="667"/>
        <v>28111.460000000003</v>
      </c>
      <c r="AL837" s="167">
        <f t="shared" si="667"/>
        <v>27441.699999999997</v>
      </c>
      <c r="AM837" s="167">
        <f t="shared" si="667"/>
        <v>0</v>
      </c>
      <c r="AN837" s="167">
        <f t="shared" si="667"/>
        <v>27441.699999999997</v>
      </c>
      <c r="AO837" s="167">
        <f t="shared" si="667"/>
        <v>0</v>
      </c>
      <c r="AP837" s="167">
        <f t="shared" si="667"/>
        <v>27441.699999999997</v>
      </c>
      <c r="AQ837" s="167">
        <f t="shared" si="667"/>
        <v>367.7</v>
      </c>
      <c r="AR837" s="167">
        <f t="shared" si="667"/>
        <v>27809.4</v>
      </c>
      <c r="AS837" s="167">
        <f t="shared" si="667"/>
        <v>0</v>
      </c>
      <c r="AT837" s="167">
        <f t="shared" si="667"/>
        <v>27809.4</v>
      </c>
      <c r="AU837" s="167">
        <f t="shared" si="667"/>
        <v>0</v>
      </c>
      <c r="AV837" s="167">
        <f t="shared" si="667"/>
        <v>27809.4</v>
      </c>
      <c r="AW837" s="168"/>
    </row>
    <row r="838" spans="1:49" ht="31.5" outlineLevel="2" x14ac:dyDescent="0.2">
      <c r="A838" s="165" t="s">
        <v>381</v>
      </c>
      <c r="B838" s="165" t="s">
        <v>308</v>
      </c>
      <c r="C838" s="165" t="s">
        <v>289</v>
      </c>
      <c r="D838" s="165"/>
      <c r="E838" s="166" t="s">
        <v>290</v>
      </c>
      <c r="F838" s="167">
        <f t="shared" ref="F838:U839" si="668">F839</f>
        <v>25860.6</v>
      </c>
      <c r="G838" s="167">
        <f t="shared" si="668"/>
        <v>0</v>
      </c>
      <c r="H838" s="167">
        <f t="shared" si="668"/>
        <v>25860.6</v>
      </c>
      <c r="I838" s="167">
        <f t="shared" si="668"/>
        <v>198.22524000000001</v>
      </c>
      <c r="J838" s="167">
        <f t="shared" si="668"/>
        <v>0</v>
      </c>
      <c r="K838" s="167">
        <f t="shared" si="668"/>
        <v>0</v>
      </c>
      <c r="L838" s="167">
        <f t="shared" si="668"/>
        <v>26058.825239999998</v>
      </c>
      <c r="M838" s="167">
        <f t="shared" si="668"/>
        <v>0</v>
      </c>
      <c r="N838" s="167">
        <f t="shared" si="668"/>
        <v>26058.825239999998</v>
      </c>
      <c r="O838" s="167">
        <f t="shared" si="668"/>
        <v>337.7</v>
      </c>
      <c r="P838" s="167">
        <f t="shared" si="668"/>
        <v>0</v>
      </c>
      <c r="Q838" s="167">
        <f t="shared" si="668"/>
        <v>26396.525240000003</v>
      </c>
      <c r="R838" s="167">
        <f t="shared" si="668"/>
        <v>0</v>
      </c>
      <c r="S838" s="167">
        <f t="shared" si="668"/>
        <v>26396.525240000003</v>
      </c>
      <c r="T838" s="167">
        <f t="shared" si="668"/>
        <v>27.7</v>
      </c>
      <c r="U838" s="167">
        <f t="shared" si="668"/>
        <v>0</v>
      </c>
      <c r="V838" s="167">
        <f t="shared" ref="V838:AK839" si="669">V839</f>
        <v>0</v>
      </c>
      <c r="W838" s="167">
        <f t="shared" si="669"/>
        <v>0</v>
      </c>
      <c r="X838" s="167">
        <f t="shared" si="669"/>
        <v>26424.22524</v>
      </c>
      <c r="Y838" s="167">
        <f t="shared" si="669"/>
        <v>26854.9</v>
      </c>
      <c r="Z838" s="167">
        <f t="shared" si="669"/>
        <v>0</v>
      </c>
      <c r="AA838" s="167">
        <f t="shared" si="669"/>
        <v>26854.9</v>
      </c>
      <c r="AB838" s="167">
        <f t="shared" si="669"/>
        <v>0</v>
      </c>
      <c r="AC838" s="167">
        <f t="shared" si="669"/>
        <v>26854.9</v>
      </c>
      <c r="AD838" s="167">
        <f t="shared" si="669"/>
        <v>0</v>
      </c>
      <c r="AE838" s="167">
        <f t="shared" si="669"/>
        <v>26854.9</v>
      </c>
      <c r="AF838" s="167">
        <f t="shared" si="669"/>
        <v>357.36</v>
      </c>
      <c r="AG838" s="167">
        <f t="shared" si="669"/>
        <v>27212.260000000002</v>
      </c>
      <c r="AH838" s="167">
        <f t="shared" si="669"/>
        <v>0</v>
      </c>
      <c r="AI838" s="167">
        <f t="shared" si="669"/>
        <v>27212.260000000002</v>
      </c>
      <c r="AJ838" s="167">
        <f t="shared" si="669"/>
        <v>0</v>
      </c>
      <c r="AK838" s="167">
        <f t="shared" si="669"/>
        <v>27212.260000000002</v>
      </c>
      <c r="AL838" s="167">
        <f t="shared" ref="AL838:AV839" si="670">AL839</f>
        <v>27441.699999999997</v>
      </c>
      <c r="AM838" s="167">
        <f t="shared" si="670"/>
        <v>0</v>
      </c>
      <c r="AN838" s="167">
        <f t="shared" si="670"/>
        <v>27441.699999999997</v>
      </c>
      <c r="AO838" s="167">
        <f t="shared" si="670"/>
        <v>0</v>
      </c>
      <c r="AP838" s="167">
        <f t="shared" si="670"/>
        <v>27441.699999999997</v>
      </c>
      <c r="AQ838" s="167">
        <f t="shared" si="670"/>
        <v>367.7</v>
      </c>
      <c r="AR838" s="167">
        <f t="shared" si="670"/>
        <v>27809.4</v>
      </c>
      <c r="AS838" s="167">
        <f t="shared" si="670"/>
        <v>0</v>
      </c>
      <c r="AT838" s="167">
        <f t="shared" si="670"/>
        <v>27809.4</v>
      </c>
      <c r="AU838" s="167">
        <f t="shared" si="670"/>
        <v>0</v>
      </c>
      <c r="AV838" s="167">
        <f t="shared" si="670"/>
        <v>27809.4</v>
      </c>
      <c r="AW838" s="168"/>
    </row>
    <row r="839" spans="1:49" ht="31.5" outlineLevel="3" x14ac:dyDescent="0.2">
      <c r="A839" s="165" t="s">
        <v>381</v>
      </c>
      <c r="B839" s="165" t="s">
        <v>308</v>
      </c>
      <c r="C839" s="165" t="s">
        <v>394</v>
      </c>
      <c r="D839" s="165"/>
      <c r="E839" s="166" t="s">
        <v>395</v>
      </c>
      <c r="F839" s="167">
        <f t="shared" si="668"/>
        <v>25860.6</v>
      </c>
      <c r="G839" s="167">
        <f t="shared" si="668"/>
        <v>0</v>
      </c>
      <c r="H839" s="167">
        <f t="shared" si="668"/>
        <v>25860.6</v>
      </c>
      <c r="I839" s="167">
        <f t="shared" si="668"/>
        <v>198.22524000000001</v>
      </c>
      <c r="J839" s="167">
        <f t="shared" si="668"/>
        <v>0</v>
      </c>
      <c r="K839" s="167">
        <f t="shared" si="668"/>
        <v>0</v>
      </c>
      <c r="L839" s="167">
        <f t="shared" si="668"/>
        <v>26058.825239999998</v>
      </c>
      <c r="M839" s="167">
        <f t="shared" si="668"/>
        <v>0</v>
      </c>
      <c r="N839" s="167">
        <f t="shared" si="668"/>
        <v>26058.825239999998</v>
      </c>
      <c r="O839" s="167">
        <f t="shared" si="668"/>
        <v>337.7</v>
      </c>
      <c r="P839" s="167">
        <f t="shared" si="668"/>
        <v>0</v>
      </c>
      <c r="Q839" s="167">
        <f t="shared" si="668"/>
        <v>26396.525240000003</v>
      </c>
      <c r="R839" s="167">
        <f t="shared" si="668"/>
        <v>0</v>
      </c>
      <c r="S839" s="167">
        <f t="shared" si="668"/>
        <v>26396.525240000003</v>
      </c>
      <c r="T839" s="167">
        <f t="shared" si="668"/>
        <v>27.7</v>
      </c>
      <c r="U839" s="167">
        <f t="shared" si="668"/>
        <v>0</v>
      </c>
      <c r="V839" s="167">
        <f t="shared" si="669"/>
        <v>0</v>
      </c>
      <c r="W839" s="167">
        <f t="shared" si="669"/>
        <v>0</v>
      </c>
      <c r="X839" s="167">
        <f t="shared" si="669"/>
        <v>26424.22524</v>
      </c>
      <c r="Y839" s="167">
        <f t="shared" si="669"/>
        <v>26854.9</v>
      </c>
      <c r="Z839" s="167">
        <f t="shared" si="669"/>
        <v>0</v>
      </c>
      <c r="AA839" s="167">
        <f t="shared" si="669"/>
        <v>26854.9</v>
      </c>
      <c r="AB839" s="167">
        <f t="shared" si="669"/>
        <v>0</v>
      </c>
      <c r="AC839" s="167">
        <f t="shared" si="669"/>
        <v>26854.9</v>
      </c>
      <c r="AD839" s="167">
        <f t="shared" si="669"/>
        <v>0</v>
      </c>
      <c r="AE839" s="167">
        <f t="shared" si="669"/>
        <v>26854.9</v>
      </c>
      <c r="AF839" s="167">
        <f t="shared" si="669"/>
        <v>357.36</v>
      </c>
      <c r="AG839" s="167">
        <f t="shared" si="669"/>
        <v>27212.260000000002</v>
      </c>
      <c r="AH839" s="167">
        <f t="shared" si="669"/>
        <v>0</v>
      </c>
      <c r="AI839" s="167">
        <f t="shared" si="669"/>
        <v>27212.260000000002</v>
      </c>
      <c r="AJ839" s="167">
        <f t="shared" si="669"/>
        <v>0</v>
      </c>
      <c r="AK839" s="167">
        <f t="shared" si="669"/>
        <v>27212.260000000002</v>
      </c>
      <c r="AL839" s="167">
        <f t="shared" si="670"/>
        <v>27441.699999999997</v>
      </c>
      <c r="AM839" s="167">
        <f t="shared" si="670"/>
        <v>0</v>
      </c>
      <c r="AN839" s="167">
        <f t="shared" si="670"/>
        <v>27441.699999999997</v>
      </c>
      <c r="AO839" s="167">
        <f t="shared" si="670"/>
        <v>0</v>
      </c>
      <c r="AP839" s="167">
        <f t="shared" si="670"/>
        <v>27441.699999999997</v>
      </c>
      <c r="AQ839" s="167">
        <f t="shared" si="670"/>
        <v>367.7</v>
      </c>
      <c r="AR839" s="167">
        <f t="shared" si="670"/>
        <v>27809.4</v>
      </c>
      <c r="AS839" s="167">
        <f t="shared" si="670"/>
        <v>0</v>
      </c>
      <c r="AT839" s="167">
        <f t="shared" si="670"/>
        <v>27809.4</v>
      </c>
      <c r="AU839" s="167">
        <f t="shared" si="670"/>
        <v>0</v>
      </c>
      <c r="AV839" s="167">
        <f t="shared" si="670"/>
        <v>27809.4</v>
      </c>
      <c r="AW839" s="168"/>
    </row>
    <row r="840" spans="1:49" ht="31.5" outlineLevel="4" x14ac:dyDescent="0.2">
      <c r="A840" s="165" t="s">
        <v>381</v>
      </c>
      <c r="B840" s="165" t="s">
        <v>308</v>
      </c>
      <c r="C840" s="165" t="s">
        <v>399</v>
      </c>
      <c r="D840" s="165"/>
      <c r="E840" s="166" t="s">
        <v>400</v>
      </c>
      <c r="F840" s="167">
        <f t="shared" ref="F840:AV840" si="671">F841+F844</f>
        <v>25860.6</v>
      </c>
      <c r="G840" s="167">
        <f t="shared" si="671"/>
        <v>0</v>
      </c>
      <c r="H840" s="167">
        <f t="shared" si="671"/>
        <v>25860.6</v>
      </c>
      <c r="I840" s="167">
        <f t="shared" si="671"/>
        <v>198.22524000000001</v>
      </c>
      <c r="J840" s="167">
        <f t="shared" si="671"/>
        <v>0</v>
      </c>
      <c r="K840" s="167">
        <f t="shared" si="671"/>
        <v>0</v>
      </c>
      <c r="L840" s="167">
        <f t="shared" si="671"/>
        <v>26058.825239999998</v>
      </c>
      <c r="M840" s="167">
        <f t="shared" si="671"/>
        <v>0</v>
      </c>
      <c r="N840" s="167">
        <f t="shared" si="671"/>
        <v>26058.825239999998</v>
      </c>
      <c r="O840" s="167">
        <f t="shared" si="671"/>
        <v>337.7</v>
      </c>
      <c r="P840" s="167">
        <f t="shared" si="671"/>
        <v>0</v>
      </c>
      <c r="Q840" s="167">
        <f t="shared" si="671"/>
        <v>26396.525240000003</v>
      </c>
      <c r="R840" s="167">
        <f t="shared" si="671"/>
        <v>0</v>
      </c>
      <c r="S840" s="167">
        <f t="shared" si="671"/>
        <v>26396.525240000003</v>
      </c>
      <c r="T840" s="167">
        <f t="shared" si="671"/>
        <v>27.7</v>
      </c>
      <c r="U840" s="167">
        <f t="shared" si="671"/>
        <v>0</v>
      </c>
      <c r="V840" s="167">
        <f t="shared" si="671"/>
        <v>0</v>
      </c>
      <c r="W840" s="167">
        <f t="shared" si="671"/>
        <v>0</v>
      </c>
      <c r="X840" s="167">
        <f t="shared" si="671"/>
        <v>26424.22524</v>
      </c>
      <c r="Y840" s="167">
        <f t="shared" si="671"/>
        <v>26854.9</v>
      </c>
      <c r="Z840" s="167">
        <f t="shared" si="671"/>
        <v>0</v>
      </c>
      <c r="AA840" s="167">
        <f t="shared" si="671"/>
        <v>26854.9</v>
      </c>
      <c r="AB840" s="167">
        <f t="shared" si="671"/>
        <v>0</v>
      </c>
      <c r="AC840" s="167">
        <f t="shared" si="671"/>
        <v>26854.9</v>
      </c>
      <c r="AD840" s="167">
        <f t="shared" si="671"/>
        <v>0</v>
      </c>
      <c r="AE840" s="167">
        <f t="shared" si="671"/>
        <v>26854.9</v>
      </c>
      <c r="AF840" s="167">
        <f t="shared" si="671"/>
        <v>357.36</v>
      </c>
      <c r="AG840" s="167">
        <f t="shared" si="671"/>
        <v>27212.260000000002</v>
      </c>
      <c r="AH840" s="167">
        <f t="shared" si="671"/>
        <v>0</v>
      </c>
      <c r="AI840" s="167">
        <f t="shared" si="671"/>
        <v>27212.260000000002</v>
      </c>
      <c r="AJ840" s="167">
        <f t="shared" si="671"/>
        <v>0</v>
      </c>
      <c r="AK840" s="167">
        <f t="shared" si="671"/>
        <v>27212.260000000002</v>
      </c>
      <c r="AL840" s="167">
        <f t="shared" si="671"/>
        <v>27441.699999999997</v>
      </c>
      <c r="AM840" s="167">
        <f t="shared" si="671"/>
        <v>0</v>
      </c>
      <c r="AN840" s="167">
        <f t="shared" si="671"/>
        <v>27441.699999999997</v>
      </c>
      <c r="AO840" s="167">
        <f t="shared" si="671"/>
        <v>0</v>
      </c>
      <c r="AP840" s="167">
        <f t="shared" si="671"/>
        <v>27441.699999999997</v>
      </c>
      <c r="AQ840" s="167">
        <f t="shared" si="671"/>
        <v>367.7</v>
      </c>
      <c r="AR840" s="167">
        <f t="shared" si="671"/>
        <v>27809.4</v>
      </c>
      <c r="AS840" s="167">
        <f t="shared" si="671"/>
        <v>0</v>
      </c>
      <c r="AT840" s="167">
        <f t="shared" si="671"/>
        <v>27809.4</v>
      </c>
      <c r="AU840" s="167">
        <f t="shared" si="671"/>
        <v>0</v>
      </c>
      <c r="AV840" s="167">
        <f t="shared" si="671"/>
        <v>27809.4</v>
      </c>
      <c r="AW840" s="168"/>
    </row>
    <row r="841" spans="1:49" ht="31.5" outlineLevel="5" collapsed="1" x14ac:dyDescent="0.2">
      <c r="A841" s="165" t="s">
        <v>381</v>
      </c>
      <c r="B841" s="165" t="s">
        <v>308</v>
      </c>
      <c r="C841" s="165" t="s">
        <v>403</v>
      </c>
      <c r="D841" s="165"/>
      <c r="E841" s="166" t="s">
        <v>404</v>
      </c>
      <c r="F841" s="167">
        <f t="shared" ref="F841:AV841" si="672">F842+F843</f>
        <v>21144</v>
      </c>
      <c r="G841" s="167">
        <f t="shared" si="672"/>
        <v>0</v>
      </c>
      <c r="H841" s="167">
        <f t="shared" si="672"/>
        <v>21144</v>
      </c>
      <c r="I841" s="167">
        <f t="shared" si="672"/>
        <v>198.22524000000001</v>
      </c>
      <c r="J841" s="167">
        <f t="shared" si="672"/>
        <v>0</v>
      </c>
      <c r="K841" s="167">
        <f t="shared" si="672"/>
        <v>0</v>
      </c>
      <c r="L841" s="167">
        <f t="shared" si="672"/>
        <v>21342.22524</v>
      </c>
      <c r="M841" s="167">
        <f t="shared" si="672"/>
        <v>0</v>
      </c>
      <c r="N841" s="167">
        <f t="shared" si="672"/>
        <v>21342.22524</v>
      </c>
      <c r="O841" s="167">
        <f t="shared" si="672"/>
        <v>337.7</v>
      </c>
      <c r="P841" s="167">
        <f t="shared" si="672"/>
        <v>0</v>
      </c>
      <c r="Q841" s="167">
        <f t="shared" si="672"/>
        <v>21679.92524</v>
      </c>
      <c r="R841" s="167">
        <f t="shared" si="672"/>
        <v>0</v>
      </c>
      <c r="S841" s="167">
        <f t="shared" si="672"/>
        <v>21679.92524</v>
      </c>
      <c r="T841" s="167">
        <f t="shared" si="672"/>
        <v>27.7</v>
      </c>
      <c r="U841" s="167">
        <f t="shared" si="672"/>
        <v>0</v>
      </c>
      <c r="V841" s="167">
        <f t="shared" si="672"/>
        <v>0</v>
      </c>
      <c r="W841" s="167">
        <f t="shared" si="672"/>
        <v>0</v>
      </c>
      <c r="X841" s="167">
        <f t="shared" si="672"/>
        <v>21707.625240000001</v>
      </c>
      <c r="Y841" s="167">
        <f t="shared" si="672"/>
        <v>22138.3</v>
      </c>
      <c r="Z841" s="167">
        <f t="shared" si="672"/>
        <v>0</v>
      </c>
      <c r="AA841" s="167">
        <f t="shared" si="672"/>
        <v>22138.3</v>
      </c>
      <c r="AB841" s="167">
        <f t="shared" si="672"/>
        <v>0</v>
      </c>
      <c r="AC841" s="167">
        <f t="shared" si="672"/>
        <v>22138.3</v>
      </c>
      <c r="AD841" s="167">
        <f t="shared" si="672"/>
        <v>0</v>
      </c>
      <c r="AE841" s="167">
        <f t="shared" si="672"/>
        <v>22138.3</v>
      </c>
      <c r="AF841" s="167">
        <f t="shared" si="672"/>
        <v>357.36</v>
      </c>
      <c r="AG841" s="167">
        <f t="shared" si="672"/>
        <v>22495.66</v>
      </c>
      <c r="AH841" s="167">
        <f t="shared" si="672"/>
        <v>0</v>
      </c>
      <c r="AI841" s="167">
        <f t="shared" si="672"/>
        <v>22495.66</v>
      </c>
      <c r="AJ841" s="167">
        <f t="shared" si="672"/>
        <v>0</v>
      </c>
      <c r="AK841" s="167">
        <f t="shared" si="672"/>
        <v>22495.66</v>
      </c>
      <c r="AL841" s="167">
        <f t="shared" si="672"/>
        <v>22725.1</v>
      </c>
      <c r="AM841" s="167">
        <f t="shared" si="672"/>
        <v>0</v>
      </c>
      <c r="AN841" s="167">
        <f t="shared" si="672"/>
        <v>22725.1</v>
      </c>
      <c r="AO841" s="167">
        <f t="shared" si="672"/>
        <v>0</v>
      </c>
      <c r="AP841" s="167">
        <f t="shared" si="672"/>
        <v>22725.1</v>
      </c>
      <c r="AQ841" s="167">
        <f t="shared" si="672"/>
        <v>367.7</v>
      </c>
      <c r="AR841" s="167">
        <f t="shared" si="672"/>
        <v>23092.799999999999</v>
      </c>
      <c r="AS841" s="167">
        <f t="shared" si="672"/>
        <v>0</v>
      </c>
      <c r="AT841" s="167">
        <f t="shared" si="672"/>
        <v>23092.799999999999</v>
      </c>
      <c r="AU841" s="167">
        <f t="shared" si="672"/>
        <v>0</v>
      </c>
      <c r="AV841" s="167">
        <f t="shared" si="672"/>
        <v>23092.799999999999</v>
      </c>
      <c r="AW841" s="168"/>
    </row>
    <row r="842" spans="1:49" ht="15.75" hidden="1" outlineLevel="7" x14ac:dyDescent="0.2">
      <c r="A842" s="170" t="s">
        <v>381</v>
      </c>
      <c r="B842" s="170" t="s">
        <v>308</v>
      </c>
      <c r="C842" s="170" t="s">
        <v>403</v>
      </c>
      <c r="D842" s="170" t="s">
        <v>33</v>
      </c>
      <c r="E842" s="171" t="s">
        <v>34</v>
      </c>
      <c r="F842" s="172">
        <v>1635</v>
      </c>
      <c r="G842" s="172"/>
      <c r="H842" s="172">
        <f>SUM(F842:G842)</f>
        <v>1635</v>
      </c>
      <c r="I842" s="172"/>
      <c r="J842" s="172"/>
      <c r="K842" s="172"/>
      <c r="L842" s="172">
        <f>SUM(H842:K842)</f>
        <v>1635</v>
      </c>
      <c r="M842" s="172"/>
      <c r="N842" s="172">
        <f>SUM(L842:M842)</f>
        <v>1635</v>
      </c>
      <c r="O842" s="172"/>
      <c r="P842" s="172"/>
      <c r="Q842" s="172">
        <f>SUM(N842:P842)</f>
        <v>1635</v>
      </c>
      <c r="R842" s="172"/>
      <c r="S842" s="172">
        <f>SUM(Q842:R842)</f>
        <v>1635</v>
      </c>
      <c r="T842" s="172"/>
      <c r="U842" s="172"/>
      <c r="V842" s="172"/>
      <c r="W842" s="172"/>
      <c r="X842" s="172">
        <f>SUM(S842:W842)</f>
        <v>1635</v>
      </c>
      <c r="Y842" s="172">
        <v>1485</v>
      </c>
      <c r="Z842" s="172"/>
      <c r="AA842" s="172">
        <f>SUM(Y842:Z842)</f>
        <v>1485</v>
      </c>
      <c r="AB842" s="172"/>
      <c r="AC842" s="172">
        <f>SUM(AA842:AB842)</f>
        <v>1485</v>
      </c>
      <c r="AD842" s="172"/>
      <c r="AE842" s="172">
        <f>SUM(AC842:AD842)</f>
        <v>1485</v>
      </c>
      <c r="AF842" s="172"/>
      <c r="AG842" s="172">
        <f>SUM(AE842:AF842)</f>
        <v>1485</v>
      </c>
      <c r="AH842" s="172"/>
      <c r="AI842" s="172">
        <f>SUM(AG842:AH842)</f>
        <v>1485</v>
      </c>
      <c r="AJ842" s="172"/>
      <c r="AK842" s="172">
        <f>SUM(AI842:AJ842)</f>
        <v>1485</v>
      </c>
      <c r="AL842" s="172">
        <v>1485</v>
      </c>
      <c r="AM842" s="172"/>
      <c r="AN842" s="172">
        <f>SUM(AL842:AM842)</f>
        <v>1485</v>
      </c>
      <c r="AO842" s="172"/>
      <c r="AP842" s="172">
        <f>SUM(AN842:AO842)</f>
        <v>1485</v>
      </c>
      <c r="AQ842" s="172"/>
      <c r="AR842" s="172">
        <f>SUM(AP842:AQ842)</f>
        <v>1485</v>
      </c>
      <c r="AS842" s="172"/>
      <c r="AT842" s="172">
        <f>SUM(AR842:AS842)</f>
        <v>1485</v>
      </c>
      <c r="AU842" s="172"/>
      <c r="AV842" s="172">
        <f>SUM(AT842:AU842)</f>
        <v>1485</v>
      </c>
      <c r="AW842" s="168"/>
    </row>
    <row r="843" spans="1:49" ht="31.5" outlineLevel="7" x14ac:dyDescent="0.2">
      <c r="A843" s="170" t="s">
        <v>381</v>
      </c>
      <c r="B843" s="170" t="s">
        <v>308</v>
      </c>
      <c r="C843" s="170" t="s">
        <v>403</v>
      </c>
      <c r="D843" s="170" t="s">
        <v>92</v>
      </c>
      <c r="E843" s="171" t="s">
        <v>93</v>
      </c>
      <c r="F843" s="172">
        <v>19509</v>
      </c>
      <c r="G843" s="172"/>
      <c r="H843" s="172">
        <f>SUM(F843:G843)</f>
        <v>19509</v>
      </c>
      <c r="I843" s="172">
        <v>198.22524000000001</v>
      </c>
      <c r="J843" s="172"/>
      <c r="K843" s="172"/>
      <c r="L843" s="172">
        <f>SUM(H843:K843)</f>
        <v>19707.22524</v>
      </c>
      <c r="M843" s="172"/>
      <c r="N843" s="172">
        <f>SUM(L843:M843)</f>
        <v>19707.22524</v>
      </c>
      <c r="O843" s="172">
        <v>337.7</v>
      </c>
      <c r="P843" s="172"/>
      <c r="Q843" s="172">
        <f>SUM(N843:P843)</f>
        <v>20044.92524</v>
      </c>
      <c r="R843" s="172"/>
      <c r="S843" s="172">
        <f>SUM(Q843:R843)</f>
        <v>20044.92524</v>
      </c>
      <c r="T843" s="172">
        <v>27.7</v>
      </c>
      <c r="U843" s="172"/>
      <c r="V843" s="172"/>
      <c r="W843" s="172"/>
      <c r="X843" s="172">
        <f>SUM(S843:W843)</f>
        <v>20072.625240000001</v>
      </c>
      <c r="Y843" s="172">
        <v>20653.3</v>
      </c>
      <c r="Z843" s="172"/>
      <c r="AA843" s="172">
        <f>SUM(Y843:Z843)</f>
        <v>20653.3</v>
      </c>
      <c r="AB843" s="172"/>
      <c r="AC843" s="172">
        <f>SUM(AA843:AB843)</f>
        <v>20653.3</v>
      </c>
      <c r="AD843" s="172"/>
      <c r="AE843" s="172">
        <f>SUM(AC843:AD843)</f>
        <v>20653.3</v>
      </c>
      <c r="AF843" s="172">
        <v>357.36</v>
      </c>
      <c r="AG843" s="172">
        <f>SUM(AE843:AF843)</f>
        <v>21010.66</v>
      </c>
      <c r="AH843" s="172"/>
      <c r="AI843" s="172">
        <f>SUM(AG843:AH843)</f>
        <v>21010.66</v>
      </c>
      <c r="AJ843" s="172"/>
      <c r="AK843" s="172">
        <f>SUM(AI843:AJ843)</f>
        <v>21010.66</v>
      </c>
      <c r="AL843" s="172">
        <v>21240.1</v>
      </c>
      <c r="AM843" s="172"/>
      <c r="AN843" s="172">
        <f>SUM(AL843:AM843)</f>
        <v>21240.1</v>
      </c>
      <c r="AO843" s="172"/>
      <c r="AP843" s="172">
        <f>SUM(AN843:AO843)</f>
        <v>21240.1</v>
      </c>
      <c r="AQ843" s="172">
        <v>367.7</v>
      </c>
      <c r="AR843" s="172">
        <f>SUM(AP843:AQ843)</f>
        <v>21607.8</v>
      </c>
      <c r="AS843" s="172"/>
      <c r="AT843" s="172">
        <f>SUM(AR843:AS843)</f>
        <v>21607.8</v>
      </c>
      <c r="AU843" s="172"/>
      <c r="AV843" s="172">
        <f>SUM(AT843:AU843)</f>
        <v>21607.8</v>
      </c>
      <c r="AW843" s="168"/>
    </row>
    <row r="844" spans="1:49" ht="78.75" hidden="1" outlineLevel="5" x14ac:dyDescent="0.2">
      <c r="A844" s="165" t="s">
        <v>381</v>
      </c>
      <c r="B844" s="165" t="s">
        <v>308</v>
      </c>
      <c r="C844" s="165" t="s">
        <v>438</v>
      </c>
      <c r="D844" s="165"/>
      <c r="E844" s="200" t="s">
        <v>439</v>
      </c>
      <c r="F844" s="167">
        <f t="shared" ref="F844:AV844" si="673">F845</f>
        <v>4716.6000000000004</v>
      </c>
      <c r="G844" s="167">
        <f t="shared" si="673"/>
        <v>0</v>
      </c>
      <c r="H844" s="167">
        <f t="shared" si="673"/>
        <v>4716.6000000000004</v>
      </c>
      <c r="I844" s="167">
        <f t="shared" si="673"/>
        <v>0</v>
      </c>
      <c r="J844" s="167">
        <f t="shared" si="673"/>
        <v>0</v>
      </c>
      <c r="K844" s="167">
        <f t="shared" si="673"/>
        <v>0</v>
      </c>
      <c r="L844" s="167">
        <f t="shared" si="673"/>
        <v>4716.6000000000004</v>
      </c>
      <c r="M844" s="167">
        <f t="shared" si="673"/>
        <v>0</v>
      </c>
      <c r="N844" s="167">
        <f t="shared" si="673"/>
        <v>4716.6000000000004</v>
      </c>
      <c r="O844" s="167">
        <f t="shared" si="673"/>
        <v>0</v>
      </c>
      <c r="P844" s="167">
        <f t="shared" si="673"/>
        <v>0</v>
      </c>
      <c r="Q844" s="167">
        <f t="shared" si="673"/>
        <v>4716.6000000000004</v>
      </c>
      <c r="R844" s="167">
        <f t="shared" si="673"/>
        <v>0</v>
      </c>
      <c r="S844" s="167">
        <f t="shared" si="673"/>
        <v>4716.6000000000004</v>
      </c>
      <c r="T844" s="167">
        <f t="shared" si="673"/>
        <v>0</v>
      </c>
      <c r="U844" s="167">
        <f t="shared" si="673"/>
        <v>0</v>
      </c>
      <c r="V844" s="167">
        <f t="shared" si="673"/>
        <v>0</v>
      </c>
      <c r="W844" s="167">
        <f t="shared" si="673"/>
        <v>0</v>
      </c>
      <c r="X844" s="167">
        <f t="shared" si="673"/>
        <v>4716.6000000000004</v>
      </c>
      <c r="Y844" s="167">
        <f t="shared" si="673"/>
        <v>4716.6000000000004</v>
      </c>
      <c r="Z844" s="167">
        <f t="shared" si="673"/>
        <v>0</v>
      </c>
      <c r="AA844" s="167">
        <f t="shared" si="673"/>
        <v>4716.6000000000004</v>
      </c>
      <c r="AB844" s="167">
        <f t="shared" si="673"/>
        <v>0</v>
      </c>
      <c r="AC844" s="167">
        <f t="shared" si="673"/>
        <v>4716.6000000000004</v>
      </c>
      <c r="AD844" s="167">
        <f t="shared" si="673"/>
        <v>0</v>
      </c>
      <c r="AE844" s="167">
        <f t="shared" si="673"/>
        <v>4716.6000000000004</v>
      </c>
      <c r="AF844" s="167">
        <f t="shared" si="673"/>
        <v>0</v>
      </c>
      <c r="AG844" s="167">
        <f t="shared" si="673"/>
        <v>4716.6000000000004</v>
      </c>
      <c r="AH844" s="167">
        <f t="shared" si="673"/>
        <v>0</v>
      </c>
      <c r="AI844" s="167">
        <f t="shared" si="673"/>
        <v>4716.6000000000004</v>
      </c>
      <c r="AJ844" s="167">
        <f t="shared" si="673"/>
        <v>0</v>
      </c>
      <c r="AK844" s="167">
        <f t="shared" si="673"/>
        <v>4716.6000000000004</v>
      </c>
      <c r="AL844" s="167">
        <f t="shared" si="673"/>
        <v>4716.6000000000004</v>
      </c>
      <c r="AM844" s="167">
        <f t="shared" si="673"/>
        <v>0</v>
      </c>
      <c r="AN844" s="167">
        <f t="shared" si="673"/>
        <v>4716.6000000000004</v>
      </c>
      <c r="AO844" s="167">
        <f t="shared" si="673"/>
        <v>0</v>
      </c>
      <c r="AP844" s="167">
        <f t="shared" si="673"/>
        <v>4716.6000000000004</v>
      </c>
      <c r="AQ844" s="167">
        <f t="shared" si="673"/>
        <v>0</v>
      </c>
      <c r="AR844" s="167">
        <f t="shared" si="673"/>
        <v>4716.6000000000004</v>
      </c>
      <c r="AS844" s="167">
        <f t="shared" si="673"/>
        <v>0</v>
      </c>
      <c r="AT844" s="167">
        <f t="shared" si="673"/>
        <v>4716.6000000000004</v>
      </c>
      <c r="AU844" s="167">
        <f t="shared" si="673"/>
        <v>0</v>
      </c>
      <c r="AV844" s="167">
        <f t="shared" si="673"/>
        <v>4716.6000000000004</v>
      </c>
      <c r="AW844" s="168"/>
    </row>
    <row r="845" spans="1:49" ht="31.5" hidden="1" outlineLevel="7" x14ac:dyDescent="0.2">
      <c r="A845" s="170" t="s">
        <v>381</v>
      </c>
      <c r="B845" s="170" t="s">
        <v>308</v>
      </c>
      <c r="C845" s="170" t="s">
        <v>438</v>
      </c>
      <c r="D845" s="170" t="s">
        <v>92</v>
      </c>
      <c r="E845" s="171" t="s">
        <v>93</v>
      </c>
      <c r="F845" s="172">
        <v>4716.6000000000004</v>
      </c>
      <c r="G845" s="172"/>
      <c r="H845" s="172">
        <f>SUM(F845:G845)</f>
        <v>4716.6000000000004</v>
      </c>
      <c r="I845" s="172"/>
      <c r="J845" s="172"/>
      <c r="K845" s="172"/>
      <c r="L845" s="172">
        <f>SUM(H845:K845)</f>
        <v>4716.6000000000004</v>
      </c>
      <c r="M845" s="172"/>
      <c r="N845" s="172">
        <f>SUM(L845:M845)</f>
        <v>4716.6000000000004</v>
      </c>
      <c r="O845" s="172"/>
      <c r="P845" s="172"/>
      <c r="Q845" s="172">
        <f>SUM(N845:P845)</f>
        <v>4716.6000000000004</v>
      </c>
      <c r="R845" s="172"/>
      <c r="S845" s="172">
        <f>SUM(Q845:R845)</f>
        <v>4716.6000000000004</v>
      </c>
      <c r="T845" s="172"/>
      <c r="U845" s="172"/>
      <c r="V845" s="172"/>
      <c r="W845" s="172"/>
      <c r="X845" s="172">
        <f>SUM(S845:W845)</f>
        <v>4716.6000000000004</v>
      </c>
      <c r="Y845" s="172">
        <v>4716.6000000000004</v>
      </c>
      <c r="Z845" s="172"/>
      <c r="AA845" s="172">
        <f>SUM(Y845:Z845)</f>
        <v>4716.6000000000004</v>
      </c>
      <c r="AB845" s="172"/>
      <c r="AC845" s="172">
        <f>SUM(AA845:AB845)</f>
        <v>4716.6000000000004</v>
      </c>
      <c r="AD845" s="172"/>
      <c r="AE845" s="172">
        <f>SUM(AC845:AD845)</f>
        <v>4716.6000000000004</v>
      </c>
      <c r="AF845" s="172"/>
      <c r="AG845" s="172">
        <f>SUM(AE845:AF845)</f>
        <v>4716.6000000000004</v>
      </c>
      <c r="AH845" s="172"/>
      <c r="AI845" s="172">
        <f>SUM(AG845:AH845)</f>
        <v>4716.6000000000004</v>
      </c>
      <c r="AJ845" s="172"/>
      <c r="AK845" s="172">
        <f>SUM(AI845:AJ845)</f>
        <v>4716.6000000000004</v>
      </c>
      <c r="AL845" s="172">
        <v>4716.6000000000004</v>
      </c>
      <c r="AM845" s="172"/>
      <c r="AN845" s="172">
        <f>SUM(AL845:AM845)</f>
        <v>4716.6000000000004</v>
      </c>
      <c r="AO845" s="172"/>
      <c r="AP845" s="172">
        <f>SUM(AN845:AO845)</f>
        <v>4716.6000000000004</v>
      </c>
      <c r="AQ845" s="172"/>
      <c r="AR845" s="172">
        <f>SUM(AP845:AQ845)</f>
        <v>4716.6000000000004</v>
      </c>
      <c r="AS845" s="172"/>
      <c r="AT845" s="172">
        <f>SUM(AR845:AS845)</f>
        <v>4716.6000000000004</v>
      </c>
      <c r="AU845" s="172"/>
      <c r="AV845" s="172">
        <f>SUM(AT845:AU845)</f>
        <v>4716.6000000000004</v>
      </c>
      <c r="AW845" s="168"/>
    </row>
    <row r="846" spans="1:49" ht="31.5" outlineLevel="2" x14ac:dyDescent="0.2">
      <c r="A846" s="165" t="s">
        <v>381</v>
      </c>
      <c r="B846" s="165" t="s">
        <v>308</v>
      </c>
      <c r="C846" s="165" t="s">
        <v>42</v>
      </c>
      <c r="D846" s="165"/>
      <c r="E846" s="166" t="s">
        <v>43</v>
      </c>
      <c r="F846" s="167">
        <f t="shared" ref="F846:U847" si="674">F847</f>
        <v>901.80000000000007</v>
      </c>
      <c r="G846" s="167">
        <f t="shared" si="674"/>
        <v>-2.6</v>
      </c>
      <c r="H846" s="167">
        <f t="shared" si="674"/>
        <v>899.2</v>
      </c>
      <c r="I846" s="167">
        <f t="shared" si="674"/>
        <v>0</v>
      </c>
      <c r="J846" s="167">
        <f t="shared" si="674"/>
        <v>0</v>
      </c>
      <c r="K846" s="167">
        <f t="shared" si="674"/>
        <v>0</v>
      </c>
      <c r="L846" s="167">
        <f t="shared" si="674"/>
        <v>899.2</v>
      </c>
      <c r="M846" s="167">
        <f t="shared" si="674"/>
        <v>0</v>
      </c>
      <c r="N846" s="167">
        <f t="shared" si="674"/>
        <v>899.2</v>
      </c>
      <c r="O846" s="167">
        <f t="shared" si="674"/>
        <v>0</v>
      </c>
      <c r="P846" s="167">
        <f t="shared" si="674"/>
        <v>0</v>
      </c>
      <c r="Q846" s="167">
        <f t="shared" si="674"/>
        <v>899.2</v>
      </c>
      <c r="R846" s="167">
        <f t="shared" si="674"/>
        <v>0</v>
      </c>
      <c r="S846" s="167">
        <f t="shared" si="674"/>
        <v>899.2</v>
      </c>
      <c r="T846" s="167">
        <f t="shared" si="674"/>
        <v>-13.4</v>
      </c>
      <c r="U846" s="167">
        <f t="shared" si="674"/>
        <v>0</v>
      </c>
      <c r="V846" s="167">
        <f t="shared" ref="V846:AK847" si="675">V847</f>
        <v>-10</v>
      </c>
      <c r="W846" s="167">
        <f t="shared" si="675"/>
        <v>0</v>
      </c>
      <c r="X846" s="167">
        <f t="shared" si="675"/>
        <v>875.80000000000007</v>
      </c>
      <c r="Y846" s="167">
        <f t="shared" si="675"/>
        <v>901.80000000000007</v>
      </c>
      <c r="Z846" s="167">
        <f t="shared" si="675"/>
        <v>-2.6</v>
      </c>
      <c r="AA846" s="167">
        <f t="shared" si="675"/>
        <v>899.2</v>
      </c>
      <c r="AB846" s="167">
        <f t="shared" si="675"/>
        <v>0</v>
      </c>
      <c r="AC846" s="167">
        <f t="shared" si="675"/>
        <v>899.2</v>
      </c>
      <c r="AD846" s="167">
        <f t="shared" si="675"/>
        <v>0</v>
      </c>
      <c r="AE846" s="167">
        <f t="shared" si="675"/>
        <v>899.2</v>
      </c>
      <c r="AF846" s="167">
        <f t="shared" si="675"/>
        <v>0</v>
      </c>
      <c r="AG846" s="167">
        <f t="shared" si="675"/>
        <v>899.2</v>
      </c>
      <c r="AH846" s="167">
        <f t="shared" si="675"/>
        <v>0</v>
      </c>
      <c r="AI846" s="167">
        <f t="shared" si="675"/>
        <v>899.2</v>
      </c>
      <c r="AJ846" s="167">
        <f t="shared" si="675"/>
        <v>0</v>
      </c>
      <c r="AK846" s="167">
        <f t="shared" si="675"/>
        <v>899.2</v>
      </c>
      <c r="AL846" s="167">
        <f t="shared" ref="AE846:AM847" si="676">AL847</f>
        <v>0</v>
      </c>
      <c r="AM846" s="167">
        <f t="shared" si="676"/>
        <v>0</v>
      </c>
      <c r="AN846" s="167"/>
      <c r="AO846" s="167">
        <f t="shared" ref="AO846:AV847" si="677">AO847</f>
        <v>0</v>
      </c>
      <c r="AP846" s="167">
        <f t="shared" si="677"/>
        <v>0</v>
      </c>
      <c r="AQ846" s="167">
        <f t="shared" si="677"/>
        <v>0</v>
      </c>
      <c r="AR846" s="167">
        <f t="shared" si="677"/>
        <v>0</v>
      </c>
      <c r="AS846" s="167">
        <f t="shared" si="677"/>
        <v>0</v>
      </c>
      <c r="AT846" s="167">
        <f t="shared" si="677"/>
        <v>0</v>
      </c>
      <c r="AU846" s="167">
        <f t="shared" si="677"/>
        <v>0</v>
      </c>
      <c r="AV846" s="167">
        <f t="shared" si="677"/>
        <v>0</v>
      </c>
      <c r="AW846" s="168"/>
    </row>
    <row r="847" spans="1:49" ht="47.25" outlineLevel="3" x14ac:dyDescent="0.2">
      <c r="A847" s="165" t="s">
        <v>381</v>
      </c>
      <c r="B847" s="165" t="s">
        <v>308</v>
      </c>
      <c r="C847" s="165" t="s">
        <v>44</v>
      </c>
      <c r="D847" s="165"/>
      <c r="E847" s="166" t="s">
        <v>45</v>
      </c>
      <c r="F847" s="167">
        <f t="shared" si="674"/>
        <v>901.80000000000007</v>
      </c>
      <c r="G847" s="167">
        <f t="shared" si="674"/>
        <v>-2.6</v>
      </c>
      <c r="H847" s="167">
        <f t="shared" si="674"/>
        <v>899.2</v>
      </c>
      <c r="I847" s="167">
        <f t="shared" si="674"/>
        <v>0</v>
      </c>
      <c r="J847" s="167">
        <f t="shared" si="674"/>
        <v>0</v>
      </c>
      <c r="K847" s="167">
        <f t="shared" si="674"/>
        <v>0</v>
      </c>
      <c r="L847" s="167">
        <f t="shared" si="674"/>
        <v>899.2</v>
      </c>
      <c r="M847" s="167">
        <f t="shared" si="674"/>
        <v>0</v>
      </c>
      <c r="N847" s="167">
        <f t="shared" si="674"/>
        <v>899.2</v>
      </c>
      <c r="O847" s="167">
        <f t="shared" si="674"/>
        <v>0</v>
      </c>
      <c r="P847" s="167">
        <f t="shared" si="674"/>
        <v>0</v>
      </c>
      <c r="Q847" s="167">
        <f t="shared" si="674"/>
        <v>899.2</v>
      </c>
      <c r="R847" s="167">
        <f t="shared" si="674"/>
        <v>0</v>
      </c>
      <c r="S847" s="167">
        <f t="shared" si="674"/>
        <v>899.2</v>
      </c>
      <c r="T847" s="167">
        <f t="shared" si="674"/>
        <v>-13.4</v>
      </c>
      <c r="U847" s="167">
        <f t="shared" si="674"/>
        <v>0</v>
      </c>
      <c r="V847" s="167">
        <f t="shared" si="675"/>
        <v>-10</v>
      </c>
      <c r="W847" s="167">
        <f t="shared" si="675"/>
        <v>0</v>
      </c>
      <c r="X847" s="167">
        <f t="shared" si="675"/>
        <v>875.80000000000007</v>
      </c>
      <c r="Y847" s="167">
        <f t="shared" si="675"/>
        <v>901.80000000000007</v>
      </c>
      <c r="Z847" s="167">
        <f t="shared" si="675"/>
        <v>-2.6</v>
      </c>
      <c r="AA847" s="167">
        <f t="shared" si="675"/>
        <v>899.2</v>
      </c>
      <c r="AB847" s="167">
        <f t="shared" si="675"/>
        <v>0</v>
      </c>
      <c r="AC847" s="167">
        <f t="shared" si="675"/>
        <v>899.2</v>
      </c>
      <c r="AD847" s="167">
        <f t="shared" si="675"/>
        <v>0</v>
      </c>
      <c r="AE847" s="167">
        <f t="shared" si="676"/>
        <v>899.2</v>
      </c>
      <c r="AF847" s="167">
        <f t="shared" si="676"/>
        <v>0</v>
      </c>
      <c r="AG847" s="167">
        <f t="shared" si="676"/>
        <v>899.2</v>
      </c>
      <c r="AH847" s="167">
        <f t="shared" si="676"/>
        <v>0</v>
      </c>
      <c r="AI847" s="167">
        <f t="shared" si="676"/>
        <v>899.2</v>
      </c>
      <c r="AJ847" s="167">
        <f t="shared" si="676"/>
        <v>0</v>
      </c>
      <c r="AK847" s="167">
        <f t="shared" si="676"/>
        <v>899.2</v>
      </c>
      <c r="AL847" s="167">
        <f t="shared" si="676"/>
        <v>0</v>
      </c>
      <c r="AM847" s="167">
        <f t="shared" si="676"/>
        <v>0</v>
      </c>
      <c r="AN847" s="167"/>
      <c r="AO847" s="167">
        <f t="shared" si="677"/>
        <v>0</v>
      </c>
      <c r="AP847" s="167">
        <f t="shared" si="677"/>
        <v>0</v>
      </c>
      <c r="AQ847" s="167">
        <f t="shared" si="677"/>
        <v>0</v>
      </c>
      <c r="AR847" s="167">
        <f t="shared" si="677"/>
        <v>0</v>
      </c>
      <c r="AS847" s="167">
        <f t="shared" si="677"/>
        <v>0</v>
      </c>
      <c r="AT847" s="167">
        <f t="shared" si="677"/>
        <v>0</v>
      </c>
      <c r="AU847" s="167">
        <f t="shared" si="677"/>
        <v>0</v>
      </c>
      <c r="AV847" s="167">
        <f t="shared" si="677"/>
        <v>0</v>
      </c>
      <c r="AW847" s="168"/>
    </row>
    <row r="848" spans="1:49" ht="31.5" outlineLevel="4" x14ac:dyDescent="0.2">
      <c r="A848" s="165" t="s">
        <v>381</v>
      </c>
      <c r="B848" s="165" t="s">
        <v>308</v>
      </c>
      <c r="C848" s="165" t="s">
        <v>332</v>
      </c>
      <c r="D848" s="165"/>
      <c r="E848" s="166" t="s">
        <v>333</v>
      </c>
      <c r="F848" s="167">
        <f t="shared" ref="F848:AM848" si="678">F849+F851</f>
        <v>901.80000000000007</v>
      </c>
      <c r="G848" s="167">
        <f t="shared" si="678"/>
        <v>-2.6</v>
      </c>
      <c r="H848" s="167">
        <f t="shared" si="678"/>
        <v>899.2</v>
      </c>
      <c r="I848" s="167">
        <f t="shared" si="678"/>
        <v>0</v>
      </c>
      <c r="J848" s="167">
        <f t="shared" si="678"/>
        <v>0</v>
      </c>
      <c r="K848" s="167">
        <f t="shared" si="678"/>
        <v>0</v>
      </c>
      <c r="L848" s="167">
        <f t="shared" si="678"/>
        <v>899.2</v>
      </c>
      <c r="M848" s="167">
        <f t="shared" si="678"/>
        <v>0</v>
      </c>
      <c r="N848" s="167">
        <f t="shared" si="678"/>
        <v>899.2</v>
      </c>
      <c r="O848" s="167">
        <f t="shared" si="678"/>
        <v>0</v>
      </c>
      <c r="P848" s="167">
        <f t="shared" si="678"/>
        <v>0</v>
      </c>
      <c r="Q848" s="167">
        <f t="shared" si="678"/>
        <v>899.2</v>
      </c>
      <c r="R848" s="167">
        <f t="shared" si="678"/>
        <v>0</v>
      </c>
      <c r="S848" s="167">
        <f t="shared" si="678"/>
        <v>899.2</v>
      </c>
      <c r="T848" s="167">
        <f t="shared" si="678"/>
        <v>-13.4</v>
      </c>
      <c r="U848" s="167">
        <f t="shared" si="678"/>
        <v>0</v>
      </c>
      <c r="V848" s="167">
        <f t="shared" si="678"/>
        <v>-10</v>
      </c>
      <c r="W848" s="167">
        <f t="shared" si="678"/>
        <v>0</v>
      </c>
      <c r="X848" s="167">
        <f t="shared" si="678"/>
        <v>875.80000000000007</v>
      </c>
      <c r="Y848" s="167">
        <f t="shared" si="678"/>
        <v>901.80000000000007</v>
      </c>
      <c r="Z848" s="167">
        <f t="shared" si="678"/>
        <v>-2.6</v>
      </c>
      <c r="AA848" s="167">
        <f t="shared" si="678"/>
        <v>899.2</v>
      </c>
      <c r="AB848" s="167">
        <f t="shared" si="678"/>
        <v>0</v>
      </c>
      <c r="AC848" s="167">
        <f t="shared" si="678"/>
        <v>899.2</v>
      </c>
      <c r="AD848" s="167">
        <f t="shared" si="678"/>
        <v>0</v>
      </c>
      <c r="AE848" s="167">
        <f t="shared" si="678"/>
        <v>899.2</v>
      </c>
      <c r="AF848" s="167">
        <f t="shared" si="678"/>
        <v>0</v>
      </c>
      <c r="AG848" s="167">
        <f t="shared" si="678"/>
        <v>899.2</v>
      </c>
      <c r="AH848" s="167">
        <f t="shared" si="678"/>
        <v>0</v>
      </c>
      <c r="AI848" s="167">
        <f t="shared" si="678"/>
        <v>899.2</v>
      </c>
      <c r="AJ848" s="167">
        <f t="shared" si="678"/>
        <v>0</v>
      </c>
      <c r="AK848" s="167">
        <f t="shared" si="678"/>
        <v>899.2</v>
      </c>
      <c r="AL848" s="167">
        <f t="shared" si="678"/>
        <v>0</v>
      </c>
      <c r="AM848" s="167">
        <f t="shared" si="678"/>
        <v>0</v>
      </c>
      <c r="AN848" s="167"/>
      <c r="AO848" s="167">
        <f t="shared" ref="AO848:AV848" si="679">AO849+AO851</f>
        <v>0</v>
      </c>
      <c r="AP848" s="167">
        <f t="shared" si="679"/>
        <v>0</v>
      </c>
      <c r="AQ848" s="167">
        <f t="shared" si="679"/>
        <v>0</v>
      </c>
      <c r="AR848" s="167">
        <f t="shared" si="679"/>
        <v>0</v>
      </c>
      <c r="AS848" s="167">
        <f t="shared" si="679"/>
        <v>0</v>
      </c>
      <c r="AT848" s="167">
        <f t="shared" si="679"/>
        <v>0</v>
      </c>
      <c r="AU848" s="167">
        <f t="shared" si="679"/>
        <v>0</v>
      </c>
      <c r="AV848" s="167">
        <f t="shared" si="679"/>
        <v>0</v>
      </c>
      <c r="AW848" s="168"/>
    </row>
    <row r="849" spans="1:49" ht="47.25" outlineLevel="5" x14ac:dyDescent="0.2">
      <c r="A849" s="165" t="s">
        <v>381</v>
      </c>
      <c r="B849" s="165" t="s">
        <v>308</v>
      </c>
      <c r="C849" s="165" t="s">
        <v>440</v>
      </c>
      <c r="D849" s="165"/>
      <c r="E849" s="166" t="s">
        <v>566</v>
      </c>
      <c r="F849" s="167">
        <f t="shared" ref="F849:AM849" si="680">F850</f>
        <v>300.60000000000002</v>
      </c>
      <c r="G849" s="167">
        <f t="shared" si="680"/>
        <v>0</v>
      </c>
      <c r="H849" s="167">
        <f t="shared" si="680"/>
        <v>300.60000000000002</v>
      </c>
      <c r="I849" s="167">
        <f t="shared" si="680"/>
        <v>0</v>
      </c>
      <c r="J849" s="167">
        <f t="shared" si="680"/>
        <v>0</v>
      </c>
      <c r="K849" s="167">
        <f t="shared" si="680"/>
        <v>0</v>
      </c>
      <c r="L849" s="167">
        <f t="shared" si="680"/>
        <v>300.60000000000002</v>
      </c>
      <c r="M849" s="167">
        <f t="shared" si="680"/>
        <v>0</v>
      </c>
      <c r="N849" s="167">
        <f t="shared" si="680"/>
        <v>300.60000000000002</v>
      </c>
      <c r="O849" s="167">
        <f t="shared" si="680"/>
        <v>0</v>
      </c>
      <c r="P849" s="167">
        <f t="shared" si="680"/>
        <v>0</v>
      </c>
      <c r="Q849" s="167">
        <f t="shared" si="680"/>
        <v>300.60000000000002</v>
      </c>
      <c r="R849" s="167">
        <f t="shared" si="680"/>
        <v>0</v>
      </c>
      <c r="S849" s="167">
        <f t="shared" si="680"/>
        <v>300.60000000000002</v>
      </c>
      <c r="T849" s="167">
        <f t="shared" si="680"/>
        <v>0</v>
      </c>
      <c r="U849" s="167">
        <f t="shared" si="680"/>
        <v>0</v>
      </c>
      <c r="V849" s="167">
        <f t="shared" si="680"/>
        <v>-10</v>
      </c>
      <c r="W849" s="167">
        <f t="shared" si="680"/>
        <v>0</v>
      </c>
      <c r="X849" s="167">
        <f t="shared" si="680"/>
        <v>290.60000000000002</v>
      </c>
      <c r="Y849" s="167">
        <f t="shared" si="680"/>
        <v>300.60000000000002</v>
      </c>
      <c r="Z849" s="167">
        <f t="shared" si="680"/>
        <v>0</v>
      </c>
      <c r="AA849" s="167">
        <f t="shared" si="680"/>
        <v>300.60000000000002</v>
      </c>
      <c r="AB849" s="167">
        <f t="shared" si="680"/>
        <v>0</v>
      </c>
      <c r="AC849" s="167">
        <f t="shared" si="680"/>
        <v>300.60000000000002</v>
      </c>
      <c r="AD849" s="167">
        <f t="shared" si="680"/>
        <v>0</v>
      </c>
      <c r="AE849" s="167">
        <f t="shared" si="680"/>
        <v>300.60000000000002</v>
      </c>
      <c r="AF849" s="167">
        <f t="shared" si="680"/>
        <v>0</v>
      </c>
      <c r="AG849" s="167">
        <f t="shared" si="680"/>
        <v>300.60000000000002</v>
      </c>
      <c r="AH849" s="167">
        <f t="shared" si="680"/>
        <v>0</v>
      </c>
      <c r="AI849" s="167">
        <f t="shared" si="680"/>
        <v>300.60000000000002</v>
      </c>
      <c r="AJ849" s="167">
        <f t="shared" si="680"/>
        <v>0</v>
      </c>
      <c r="AK849" s="167">
        <f t="shared" si="680"/>
        <v>300.60000000000002</v>
      </c>
      <c r="AL849" s="167">
        <f t="shared" si="680"/>
        <v>0</v>
      </c>
      <c r="AM849" s="167">
        <f t="shared" si="680"/>
        <v>0</v>
      </c>
      <c r="AN849" s="167"/>
      <c r="AO849" s="167">
        <f t="shared" ref="AO849:AV849" si="681">AO850</f>
        <v>0</v>
      </c>
      <c r="AP849" s="167">
        <f t="shared" si="681"/>
        <v>0</v>
      </c>
      <c r="AQ849" s="167">
        <f t="shared" si="681"/>
        <v>0</v>
      </c>
      <c r="AR849" s="167">
        <f t="shared" si="681"/>
        <v>0</v>
      </c>
      <c r="AS849" s="167">
        <f t="shared" si="681"/>
        <v>0</v>
      </c>
      <c r="AT849" s="167">
        <f t="shared" si="681"/>
        <v>0</v>
      </c>
      <c r="AU849" s="167">
        <f t="shared" si="681"/>
        <v>0</v>
      </c>
      <c r="AV849" s="167">
        <f t="shared" si="681"/>
        <v>0</v>
      </c>
      <c r="AW849" s="168"/>
    </row>
    <row r="850" spans="1:49" ht="31.5" outlineLevel="7" x14ac:dyDescent="0.2">
      <c r="A850" s="170" t="s">
        <v>381</v>
      </c>
      <c r="B850" s="170" t="s">
        <v>308</v>
      </c>
      <c r="C850" s="170" t="s">
        <v>440</v>
      </c>
      <c r="D850" s="170" t="s">
        <v>92</v>
      </c>
      <c r="E850" s="171" t="s">
        <v>93</v>
      </c>
      <c r="F850" s="172">
        <v>300.60000000000002</v>
      </c>
      <c r="G850" s="172"/>
      <c r="H850" s="172">
        <f>SUM(F850:G850)</f>
        <v>300.60000000000002</v>
      </c>
      <c r="I850" s="172"/>
      <c r="J850" s="172"/>
      <c r="K850" s="172"/>
      <c r="L850" s="172">
        <f>SUM(H850:K850)</f>
        <v>300.60000000000002</v>
      </c>
      <c r="M850" s="172"/>
      <c r="N850" s="172">
        <f>SUM(L850:M850)</f>
        <v>300.60000000000002</v>
      </c>
      <c r="O850" s="172"/>
      <c r="P850" s="172"/>
      <c r="Q850" s="172">
        <f>SUM(N850:P850)</f>
        <v>300.60000000000002</v>
      </c>
      <c r="R850" s="172"/>
      <c r="S850" s="172">
        <f>SUM(Q850:R850)</f>
        <v>300.60000000000002</v>
      </c>
      <c r="T850" s="172"/>
      <c r="U850" s="172"/>
      <c r="V850" s="172">
        <v>-10</v>
      </c>
      <c r="W850" s="172"/>
      <c r="X850" s="172">
        <f>SUM(S850:W850)</f>
        <v>290.60000000000002</v>
      </c>
      <c r="Y850" s="172">
        <v>300.60000000000002</v>
      </c>
      <c r="Z850" s="172"/>
      <c r="AA850" s="172">
        <f>SUM(Y850:Z850)</f>
        <v>300.60000000000002</v>
      </c>
      <c r="AB850" s="172"/>
      <c r="AC850" s="172">
        <f>SUM(AA850:AB850)</f>
        <v>300.60000000000002</v>
      </c>
      <c r="AD850" s="172"/>
      <c r="AE850" s="172">
        <f>SUM(AC850:AD850)</f>
        <v>300.60000000000002</v>
      </c>
      <c r="AF850" s="172"/>
      <c r="AG850" s="172">
        <f>SUM(AE850:AF850)</f>
        <v>300.60000000000002</v>
      </c>
      <c r="AH850" s="172"/>
      <c r="AI850" s="172">
        <f>SUM(AG850:AH850)</f>
        <v>300.60000000000002</v>
      </c>
      <c r="AJ850" s="172"/>
      <c r="AK850" s="172">
        <f>SUM(AI850:AJ850)</f>
        <v>300.60000000000002</v>
      </c>
      <c r="AL850" s="172"/>
      <c r="AM850" s="172"/>
      <c r="AN850" s="172"/>
      <c r="AO850" s="172"/>
      <c r="AP850" s="172">
        <f>SUM(AN850:AO850)</f>
        <v>0</v>
      </c>
      <c r="AQ850" s="172"/>
      <c r="AR850" s="172">
        <f>SUM(AP850:AQ850)</f>
        <v>0</v>
      </c>
      <c r="AS850" s="172"/>
      <c r="AT850" s="172">
        <f>SUM(AR850:AS850)</f>
        <v>0</v>
      </c>
      <c r="AU850" s="172"/>
      <c r="AV850" s="172">
        <f>SUM(AT850:AU850)</f>
        <v>0</v>
      </c>
      <c r="AW850" s="168"/>
    </row>
    <row r="851" spans="1:49" ht="47.25" outlineLevel="5" x14ac:dyDescent="0.2">
      <c r="A851" s="165" t="s">
        <v>381</v>
      </c>
      <c r="B851" s="165" t="s">
        <v>308</v>
      </c>
      <c r="C851" s="165" t="s">
        <v>440</v>
      </c>
      <c r="D851" s="165"/>
      <c r="E851" s="166" t="s">
        <v>569</v>
      </c>
      <c r="F851" s="167">
        <f t="shared" ref="F851:AM851" si="682">F852</f>
        <v>601.20000000000005</v>
      </c>
      <c r="G851" s="167">
        <f t="shared" si="682"/>
        <v>-2.6</v>
      </c>
      <c r="H851" s="167">
        <f t="shared" si="682"/>
        <v>598.6</v>
      </c>
      <c r="I851" s="167">
        <f t="shared" si="682"/>
        <v>0</v>
      </c>
      <c r="J851" s="167">
        <f t="shared" si="682"/>
        <v>0</v>
      </c>
      <c r="K851" s="167">
        <f t="shared" si="682"/>
        <v>0</v>
      </c>
      <c r="L851" s="167">
        <f t="shared" si="682"/>
        <v>598.6</v>
      </c>
      <c r="M851" s="167">
        <f t="shared" si="682"/>
        <v>0</v>
      </c>
      <c r="N851" s="167">
        <f t="shared" si="682"/>
        <v>598.6</v>
      </c>
      <c r="O851" s="167">
        <f t="shared" si="682"/>
        <v>0</v>
      </c>
      <c r="P851" s="167">
        <f t="shared" si="682"/>
        <v>0</v>
      </c>
      <c r="Q851" s="167">
        <f t="shared" si="682"/>
        <v>598.6</v>
      </c>
      <c r="R851" s="167">
        <f t="shared" si="682"/>
        <v>0</v>
      </c>
      <c r="S851" s="167">
        <f t="shared" si="682"/>
        <v>598.6</v>
      </c>
      <c r="T851" s="167">
        <f t="shared" si="682"/>
        <v>-13.4</v>
      </c>
      <c r="U851" s="167">
        <f t="shared" si="682"/>
        <v>0</v>
      </c>
      <c r="V851" s="167">
        <f t="shared" si="682"/>
        <v>0</v>
      </c>
      <c r="W851" s="167">
        <f t="shared" si="682"/>
        <v>0</v>
      </c>
      <c r="X851" s="167">
        <f t="shared" si="682"/>
        <v>585.20000000000005</v>
      </c>
      <c r="Y851" s="167">
        <f t="shared" si="682"/>
        <v>601.20000000000005</v>
      </c>
      <c r="Z851" s="167">
        <f t="shared" si="682"/>
        <v>-2.6</v>
      </c>
      <c r="AA851" s="167">
        <f t="shared" si="682"/>
        <v>598.6</v>
      </c>
      <c r="AB851" s="167">
        <f t="shared" si="682"/>
        <v>0</v>
      </c>
      <c r="AC851" s="167">
        <f t="shared" si="682"/>
        <v>598.6</v>
      </c>
      <c r="AD851" s="167">
        <f t="shared" si="682"/>
        <v>0</v>
      </c>
      <c r="AE851" s="167">
        <f t="shared" si="682"/>
        <v>598.6</v>
      </c>
      <c r="AF851" s="167">
        <f t="shared" si="682"/>
        <v>0</v>
      </c>
      <c r="AG851" s="167">
        <f t="shared" si="682"/>
        <v>598.6</v>
      </c>
      <c r="AH851" s="167">
        <f t="shared" si="682"/>
        <v>0</v>
      </c>
      <c r="AI851" s="167">
        <f t="shared" si="682"/>
        <v>598.6</v>
      </c>
      <c r="AJ851" s="167">
        <f t="shared" si="682"/>
        <v>0</v>
      </c>
      <c r="AK851" s="167">
        <f t="shared" si="682"/>
        <v>598.6</v>
      </c>
      <c r="AL851" s="167">
        <f t="shared" si="682"/>
        <v>0</v>
      </c>
      <c r="AM851" s="167">
        <f t="shared" si="682"/>
        <v>0</v>
      </c>
      <c r="AN851" s="167"/>
      <c r="AO851" s="167">
        <f t="shared" ref="AO851:AV851" si="683">AO852</f>
        <v>0</v>
      </c>
      <c r="AP851" s="167">
        <f t="shared" si="683"/>
        <v>0</v>
      </c>
      <c r="AQ851" s="167">
        <f t="shared" si="683"/>
        <v>0</v>
      </c>
      <c r="AR851" s="167">
        <f t="shared" si="683"/>
        <v>0</v>
      </c>
      <c r="AS851" s="167">
        <f t="shared" si="683"/>
        <v>0</v>
      </c>
      <c r="AT851" s="167">
        <f t="shared" si="683"/>
        <v>0</v>
      </c>
      <c r="AU851" s="167">
        <f t="shared" si="683"/>
        <v>0</v>
      </c>
      <c r="AV851" s="167">
        <f t="shared" si="683"/>
        <v>0</v>
      </c>
      <c r="AW851" s="168"/>
    </row>
    <row r="852" spans="1:49" ht="31.5" outlineLevel="7" x14ac:dyDescent="0.2">
      <c r="A852" s="170" t="s">
        <v>381</v>
      </c>
      <c r="B852" s="170" t="s">
        <v>308</v>
      </c>
      <c r="C852" s="170" t="s">
        <v>440</v>
      </c>
      <c r="D852" s="170" t="s">
        <v>92</v>
      </c>
      <c r="E852" s="171" t="s">
        <v>93</v>
      </c>
      <c r="F852" s="172">
        <v>601.20000000000005</v>
      </c>
      <c r="G852" s="172">
        <v>-2.6</v>
      </c>
      <c r="H852" s="172">
        <f>SUM(F852:G852)</f>
        <v>598.6</v>
      </c>
      <c r="I852" s="172"/>
      <c r="J852" s="172"/>
      <c r="K852" s="172"/>
      <c r="L852" s="172">
        <f>SUM(H852:K852)</f>
        <v>598.6</v>
      </c>
      <c r="M852" s="172"/>
      <c r="N852" s="172">
        <f>SUM(L852:M852)</f>
        <v>598.6</v>
      </c>
      <c r="O852" s="172"/>
      <c r="P852" s="172"/>
      <c r="Q852" s="172">
        <f>SUM(N852:P852)</f>
        <v>598.6</v>
      </c>
      <c r="R852" s="172"/>
      <c r="S852" s="172">
        <f>SUM(Q852:R852)</f>
        <v>598.6</v>
      </c>
      <c r="T852" s="172">
        <v>-13.4</v>
      </c>
      <c r="U852" s="172"/>
      <c r="V852" s="172"/>
      <c r="W852" s="172"/>
      <c r="X852" s="172">
        <f>SUM(S852:W852)</f>
        <v>585.20000000000005</v>
      </c>
      <c r="Y852" s="172">
        <v>601.20000000000005</v>
      </c>
      <c r="Z852" s="172">
        <v>-2.6</v>
      </c>
      <c r="AA852" s="172">
        <f>SUM(Y852:Z852)</f>
        <v>598.6</v>
      </c>
      <c r="AB852" s="172"/>
      <c r="AC852" s="172">
        <f>SUM(AA852:AB852)</f>
        <v>598.6</v>
      </c>
      <c r="AD852" s="172"/>
      <c r="AE852" s="172">
        <f>SUM(AC852:AD852)</f>
        <v>598.6</v>
      </c>
      <c r="AF852" s="172"/>
      <c r="AG852" s="172">
        <f>SUM(AE852:AF852)</f>
        <v>598.6</v>
      </c>
      <c r="AH852" s="172"/>
      <c r="AI852" s="172">
        <f>SUM(AG852:AH852)</f>
        <v>598.6</v>
      </c>
      <c r="AJ852" s="172"/>
      <c r="AK852" s="172">
        <f>SUM(AI852:AJ852)</f>
        <v>598.6</v>
      </c>
      <c r="AL852" s="172"/>
      <c r="AM852" s="172"/>
      <c r="AN852" s="172"/>
      <c r="AO852" s="172"/>
      <c r="AP852" s="172">
        <f>SUM(AN852:AO852)</f>
        <v>0</v>
      </c>
      <c r="AQ852" s="172"/>
      <c r="AR852" s="172">
        <f>SUM(AP852:AQ852)</f>
        <v>0</v>
      </c>
      <c r="AS852" s="172"/>
      <c r="AT852" s="172">
        <f>SUM(AR852:AS852)</f>
        <v>0</v>
      </c>
      <c r="AU852" s="172"/>
      <c r="AV852" s="172">
        <f>SUM(AT852:AU852)</f>
        <v>0</v>
      </c>
      <c r="AW852" s="168"/>
    </row>
    <row r="853" spans="1:49" ht="15.75" outlineLevel="1" x14ac:dyDescent="0.2">
      <c r="A853" s="165" t="s">
        <v>381</v>
      </c>
      <c r="B853" s="165" t="s">
        <v>314</v>
      </c>
      <c r="C853" s="165"/>
      <c r="D853" s="165"/>
      <c r="E853" s="166" t="s">
        <v>315</v>
      </c>
      <c r="F853" s="167">
        <f t="shared" ref="F853:U857" si="684">F854</f>
        <v>1610</v>
      </c>
      <c r="G853" s="167">
        <f t="shared" si="684"/>
        <v>0</v>
      </c>
      <c r="H853" s="167">
        <f t="shared" si="684"/>
        <v>1610</v>
      </c>
      <c r="I853" s="167">
        <f t="shared" si="684"/>
        <v>0</v>
      </c>
      <c r="J853" s="167">
        <f t="shared" si="684"/>
        <v>0</v>
      </c>
      <c r="K853" s="167">
        <f t="shared" si="684"/>
        <v>0</v>
      </c>
      <c r="L853" s="167">
        <f t="shared" si="684"/>
        <v>1610</v>
      </c>
      <c r="M853" s="167">
        <f t="shared" si="684"/>
        <v>0</v>
      </c>
      <c r="N853" s="167">
        <f t="shared" si="684"/>
        <v>1610</v>
      </c>
      <c r="O853" s="167">
        <f t="shared" si="684"/>
        <v>0</v>
      </c>
      <c r="P853" s="167">
        <f t="shared" si="684"/>
        <v>0</v>
      </c>
      <c r="Q853" s="167">
        <f t="shared" si="684"/>
        <v>1610</v>
      </c>
      <c r="R853" s="167">
        <f t="shared" si="684"/>
        <v>0</v>
      </c>
      <c r="S853" s="167">
        <f t="shared" si="684"/>
        <v>1610</v>
      </c>
      <c r="T853" s="167">
        <f t="shared" si="684"/>
        <v>-400</v>
      </c>
      <c r="U853" s="167">
        <f t="shared" si="684"/>
        <v>0</v>
      </c>
      <c r="V853" s="167">
        <f t="shared" ref="V853:AK857" si="685">V854</f>
        <v>0</v>
      </c>
      <c r="W853" s="167">
        <f t="shared" si="685"/>
        <v>0</v>
      </c>
      <c r="X853" s="167">
        <f t="shared" si="685"/>
        <v>1210</v>
      </c>
      <c r="Y853" s="167">
        <f t="shared" si="685"/>
        <v>1580</v>
      </c>
      <c r="Z853" s="167">
        <f t="shared" si="685"/>
        <v>0</v>
      </c>
      <c r="AA853" s="167">
        <f t="shared" si="685"/>
        <v>1580</v>
      </c>
      <c r="AB853" s="167">
        <f t="shared" si="685"/>
        <v>0</v>
      </c>
      <c r="AC853" s="167">
        <f t="shared" si="685"/>
        <v>1580</v>
      </c>
      <c r="AD853" s="167">
        <f t="shared" si="685"/>
        <v>0</v>
      </c>
      <c r="AE853" s="167">
        <f t="shared" si="685"/>
        <v>1580</v>
      </c>
      <c r="AF853" s="167">
        <f t="shared" si="685"/>
        <v>0</v>
      </c>
      <c r="AG853" s="167">
        <f t="shared" si="685"/>
        <v>1580</v>
      </c>
      <c r="AH853" s="167">
        <f t="shared" si="685"/>
        <v>0</v>
      </c>
      <c r="AI853" s="167">
        <f t="shared" si="685"/>
        <v>1580</v>
      </c>
      <c r="AJ853" s="167">
        <f t="shared" si="685"/>
        <v>0</v>
      </c>
      <c r="AK853" s="167">
        <f t="shared" si="685"/>
        <v>1580</v>
      </c>
      <c r="AL853" s="167">
        <f t="shared" ref="AL853:AV857" si="686">AL854</f>
        <v>1530</v>
      </c>
      <c r="AM853" s="167">
        <f t="shared" si="686"/>
        <v>0</v>
      </c>
      <c r="AN853" s="167">
        <f t="shared" si="686"/>
        <v>1530</v>
      </c>
      <c r="AO853" s="167">
        <f t="shared" si="686"/>
        <v>0</v>
      </c>
      <c r="AP853" s="167">
        <f t="shared" si="686"/>
        <v>1530</v>
      </c>
      <c r="AQ853" s="167">
        <f t="shared" si="686"/>
        <v>0</v>
      </c>
      <c r="AR853" s="167">
        <f t="shared" si="686"/>
        <v>1530</v>
      </c>
      <c r="AS853" s="167">
        <f t="shared" si="686"/>
        <v>0</v>
      </c>
      <c r="AT853" s="167">
        <f t="shared" si="686"/>
        <v>1530</v>
      </c>
      <c r="AU853" s="167">
        <f t="shared" si="686"/>
        <v>0</v>
      </c>
      <c r="AV853" s="167">
        <f t="shared" si="686"/>
        <v>1530</v>
      </c>
      <c r="AW853" s="168"/>
    </row>
    <row r="854" spans="1:49" ht="31.5" outlineLevel="2" x14ac:dyDescent="0.2">
      <c r="A854" s="165" t="s">
        <v>381</v>
      </c>
      <c r="B854" s="165" t="s">
        <v>314</v>
      </c>
      <c r="C854" s="165" t="s">
        <v>289</v>
      </c>
      <c r="D854" s="165"/>
      <c r="E854" s="166" t="s">
        <v>290</v>
      </c>
      <c r="F854" s="167">
        <f t="shared" si="684"/>
        <v>1610</v>
      </c>
      <c r="G854" s="167">
        <f t="shared" si="684"/>
        <v>0</v>
      </c>
      <c r="H854" s="167">
        <f t="shared" si="684"/>
        <v>1610</v>
      </c>
      <c r="I854" s="167">
        <f t="shared" si="684"/>
        <v>0</v>
      </c>
      <c r="J854" s="167">
        <f t="shared" si="684"/>
        <v>0</v>
      </c>
      <c r="K854" s="167">
        <f t="shared" si="684"/>
        <v>0</v>
      </c>
      <c r="L854" s="167">
        <f t="shared" si="684"/>
        <v>1610</v>
      </c>
      <c r="M854" s="167">
        <f t="shared" si="684"/>
        <v>0</v>
      </c>
      <c r="N854" s="167">
        <f t="shared" si="684"/>
        <v>1610</v>
      </c>
      <c r="O854" s="167">
        <f t="shared" si="684"/>
        <v>0</v>
      </c>
      <c r="P854" s="167">
        <f t="shared" si="684"/>
        <v>0</v>
      </c>
      <c r="Q854" s="167">
        <f t="shared" si="684"/>
        <v>1610</v>
      </c>
      <c r="R854" s="167">
        <f t="shared" si="684"/>
        <v>0</v>
      </c>
      <c r="S854" s="167">
        <f t="shared" si="684"/>
        <v>1610</v>
      </c>
      <c r="T854" s="167">
        <f t="shared" si="684"/>
        <v>-400</v>
      </c>
      <c r="U854" s="167">
        <f t="shared" si="684"/>
        <v>0</v>
      </c>
      <c r="V854" s="167">
        <f t="shared" si="685"/>
        <v>0</v>
      </c>
      <c r="W854" s="167">
        <f t="shared" si="685"/>
        <v>0</v>
      </c>
      <c r="X854" s="167">
        <f t="shared" si="685"/>
        <v>1210</v>
      </c>
      <c r="Y854" s="167">
        <f t="shared" si="685"/>
        <v>1580</v>
      </c>
      <c r="Z854" s="167">
        <f t="shared" si="685"/>
        <v>0</v>
      </c>
      <c r="AA854" s="167">
        <f t="shared" si="685"/>
        <v>1580</v>
      </c>
      <c r="AB854" s="167">
        <f t="shared" si="685"/>
        <v>0</v>
      </c>
      <c r="AC854" s="167">
        <f t="shared" si="685"/>
        <v>1580</v>
      </c>
      <c r="AD854" s="167">
        <f t="shared" si="685"/>
        <v>0</v>
      </c>
      <c r="AE854" s="167">
        <f t="shared" si="685"/>
        <v>1580</v>
      </c>
      <c r="AF854" s="167">
        <f t="shared" si="685"/>
        <v>0</v>
      </c>
      <c r="AG854" s="167">
        <f t="shared" si="685"/>
        <v>1580</v>
      </c>
      <c r="AH854" s="167">
        <f t="shared" si="685"/>
        <v>0</v>
      </c>
      <c r="AI854" s="167">
        <f t="shared" si="685"/>
        <v>1580</v>
      </c>
      <c r="AJ854" s="167">
        <f t="shared" si="685"/>
        <v>0</v>
      </c>
      <c r="AK854" s="167">
        <f t="shared" si="685"/>
        <v>1580</v>
      </c>
      <c r="AL854" s="167">
        <f t="shared" si="686"/>
        <v>1530</v>
      </c>
      <c r="AM854" s="167">
        <f t="shared" si="686"/>
        <v>0</v>
      </c>
      <c r="AN854" s="167">
        <f t="shared" si="686"/>
        <v>1530</v>
      </c>
      <c r="AO854" s="167">
        <f t="shared" si="686"/>
        <v>0</v>
      </c>
      <c r="AP854" s="167">
        <f t="shared" si="686"/>
        <v>1530</v>
      </c>
      <c r="AQ854" s="167">
        <f t="shared" si="686"/>
        <v>0</v>
      </c>
      <c r="AR854" s="167">
        <f t="shared" si="686"/>
        <v>1530</v>
      </c>
      <c r="AS854" s="167">
        <f t="shared" si="686"/>
        <v>0</v>
      </c>
      <c r="AT854" s="167">
        <f t="shared" si="686"/>
        <v>1530</v>
      </c>
      <c r="AU854" s="167">
        <f t="shared" si="686"/>
        <v>0</v>
      </c>
      <c r="AV854" s="167">
        <f t="shared" si="686"/>
        <v>1530</v>
      </c>
      <c r="AW854" s="168"/>
    </row>
    <row r="855" spans="1:49" ht="31.5" outlineLevel="3" x14ac:dyDescent="0.2">
      <c r="A855" s="165" t="s">
        <v>381</v>
      </c>
      <c r="B855" s="165" t="s">
        <v>314</v>
      </c>
      <c r="C855" s="165" t="s">
        <v>394</v>
      </c>
      <c r="D855" s="165"/>
      <c r="E855" s="166" t="s">
        <v>395</v>
      </c>
      <c r="F855" s="167">
        <f t="shared" si="684"/>
        <v>1610</v>
      </c>
      <c r="G855" s="167">
        <f t="shared" si="684"/>
        <v>0</v>
      </c>
      <c r="H855" s="167">
        <f t="shared" si="684"/>
        <v>1610</v>
      </c>
      <c r="I855" s="167">
        <f t="shared" si="684"/>
        <v>0</v>
      </c>
      <c r="J855" s="167">
        <f t="shared" si="684"/>
        <v>0</v>
      </c>
      <c r="K855" s="167">
        <f t="shared" si="684"/>
        <v>0</v>
      </c>
      <c r="L855" s="167">
        <f t="shared" si="684"/>
        <v>1610</v>
      </c>
      <c r="M855" s="167">
        <f t="shared" si="684"/>
        <v>0</v>
      </c>
      <c r="N855" s="167">
        <f t="shared" si="684"/>
        <v>1610</v>
      </c>
      <c r="O855" s="167">
        <f t="shared" si="684"/>
        <v>0</v>
      </c>
      <c r="P855" s="167">
        <f t="shared" si="684"/>
        <v>0</v>
      </c>
      <c r="Q855" s="167">
        <f t="shared" si="684"/>
        <v>1610</v>
      </c>
      <c r="R855" s="167">
        <f t="shared" si="684"/>
        <v>0</v>
      </c>
      <c r="S855" s="167">
        <f t="shared" si="684"/>
        <v>1610</v>
      </c>
      <c r="T855" s="167">
        <f t="shared" si="684"/>
        <v>-400</v>
      </c>
      <c r="U855" s="167">
        <f t="shared" si="684"/>
        <v>0</v>
      </c>
      <c r="V855" s="167">
        <f t="shared" si="685"/>
        <v>0</v>
      </c>
      <c r="W855" s="167">
        <f t="shared" si="685"/>
        <v>0</v>
      </c>
      <c r="X855" s="167">
        <f t="shared" si="685"/>
        <v>1210</v>
      </c>
      <c r="Y855" s="167">
        <f t="shared" si="685"/>
        <v>1580</v>
      </c>
      <c r="Z855" s="167">
        <f t="shared" si="685"/>
        <v>0</v>
      </c>
      <c r="AA855" s="167">
        <f t="shared" si="685"/>
        <v>1580</v>
      </c>
      <c r="AB855" s="167">
        <f t="shared" si="685"/>
        <v>0</v>
      </c>
      <c r="AC855" s="167">
        <f t="shared" si="685"/>
        <v>1580</v>
      </c>
      <c r="AD855" s="167">
        <f t="shared" si="685"/>
        <v>0</v>
      </c>
      <c r="AE855" s="167">
        <f t="shared" si="685"/>
        <v>1580</v>
      </c>
      <c r="AF855" s="167">
        <f t="shared" si="685"/>
        <v>0</v>
      </c>
      <c r="AG855" s="167">
        <f t="shared" si="685"/>
        <v>1580</v>
      </c>
      <c r="AH855" s="167">
        <f t="shared" si="685"/>
        <v>0</v>
      </c>
      <c r="AI855" s="167">
        <f t="shared" si="685"/>
        <v>1580</v>
      </c>
      <c r="AJ855" s="167">
        <f t="shared" si="685"/>
        <v>0</v>
      </c>
      <c r="AK855" s="167">
        <f t="shared" si="685"/>
        <v>1580</v>
      </c>
      <c r="AL855" s="167">
        <f t="shared" si="686"/>
        <v>1530</v>
      </c>
      <c r="AM855" s="167">
        <f t="shared" si="686"/>
        <v>0</v>
      </c>
      <c r="AN855" s="167">
        <f t="shared" si="686"/>
        <v>1530</v>
      </c>
      <c r="AO855" s="167">
        <f t="shared" si="686"/>
        <v>0</v>
      </c>
      <c r="AP855" s="167">
        <f t="shared" si="686"/>
        <v>1530</v>
      </c>
      <c r="AQ855" s="167">
        <f t="shared" si="686"/>
        <v>0</v>
      </c>
      <c r="AR855" s="167">
        <f t="shared" si="686"/>
        <v>1530</v>
      </c>
      <c r="AS855" s="167">
        <f t="shared" si="686"/>
        <v>0</v>
      </c>
      <c r="AT855" s="167">
        <f t="shared" si="686"/>
        <v>1530</v>
      </c>
      <c r="AU855" s="167">
        <f t="shared" si="686"/>
        <v>0</v>
      </c>
      <c r="AV855" s="167">
        <f t="shared" si="686"/>
        <v>1530</v>
      </c>
      <c r="AW855" s="168"/>
    </row>
    <row r="856" spans="1:49" ht="31.5" outlineLevel="4" x14ac:dyDescent="0.2">
      <c r="A856" s="165" t="s">
        <v>381</v>
      </c>
      <c r="B856" s="165" t="s">
        <v>314</v>
      </c>
      <c r="C856" s="165" t="s">
        <v>399</v>
      </c>
      <c r="D856" s="165"/>
      <c r="E856" s="166" t="s">
        <v>400</v>
      </c>
      <c r="F856" s="167">
        <f t="shared" si="684"/>
        <v>1610</v>
      </c>
      <c r="G856" s="167">
        <f t="shared" si="684"/>
        <v>0</v>
      </c>
      <c r="H856" s="167">
        <f t="shared" si="684"/>
        <v>1610</v>
      </c>
      <c r="I856" s="167">
        <f t="shared" si="684"/>
        <v>0</v>
      </c>
      <c r="J856" s="167">
        <f t="shared" si="684"/>
        <v>0</v>
      </c>
      <c r="K856" s="167">
        <f t="shared" si="684"/>
        <v>0</v>
      </c>
      <c r="L856" s="167">
        <f t="shared" si="684"/>
        <v>1610</v>
      </c>
      <c r="M856" s="167">
        <f t="shared" si="684"/>
        <v>0</v>
      </c>
      <c r="N856" s="167">
        <f t="shared" si="684"/>
        <v>1610</v>
      </c>
      <c r="O856" s="167">
        <f t="shared" si="684"/>
        <v>0</v>
      </c>
      <c r="P856" s="167">
        <f t="shared" si="684"/>
        <v>0</v>
      </c>
      <c r="Q856" s="167">
        <f t="shared" si="684"/>
        <v>1610</v>
      </c>
      <c r="R856" s="167">
        <f t="shared" si="684"/>
        <v>0</v>
      </c>
      <c r="S856" s="167">
        <f t="shared" si="684"/>
        <v>1610</v>
      </c>
      <c r="T856" s="167">
        <f t="shared" si="684"/>
        <v>-400</v>
      </c>
      <c r="U856" s="167">
        <f t="shared" si="684"/>
        <v>0</v>
      </c>
      <c r="V856" s="167">
        <f t="shared" si="685"/>
        <v>0</v>
      </c>
      <c r="W856" s="167">
        <f t="shared" si="685"/>
        <v>0</v>
      </c>
      <c r="X856" s="167">
        <f t="shared" si="685"/>
        <v>1210</v>
      </c>
      <c r="Y856" s="167">
        <f t="shared" si="685"/>
        <v>1580</v>
      </c>
      <c r="Z856" s="167">
        <f t="shared" si="685"/>
        <v>0</v>
      </c>
      <c r="AA856" s="167">
        <f t="shared" si="685"/>
        <v>1580</v>
      </c>
      <c r="AB856" s="167">
        <f t="shared" si="685"/>
        <v>0</v>
      </c>
      <c r="AC856" s="167">
        <f t="shared" si="685"/>
        <v>1580</v>
      </c>
      <c r="AD856" s="167">
        <f t="shared" si="685"/>
        <v>0</v>
      </c>
      <c r="AE856" s="167">
        <f t="shared" si="685"/>
        <v>1580</v>
      </c>
      <c r="AF856" s="167">
        <f t="shared" si="685"/>
        <v>0</v>
      </c>
      <c r="AG856" s="167">
        <f t="shared" si="685"/>
        <v>1580</v>
      </c>
      <c r="AH856" s="167">
        <f t="shared" si="685"/>
        <v>0</v>
      </c>
      <c r="AI856" s="167">
        <f t="shared" si="685"/>
        <v>1580</v>
      </c>
      <c r="AJ856" s="167">
        <f t="shared" si="685"/>
        <v>0</v>
      </c>
      <c r="AK856" s="167">
        <f t="shared" si="685"/>
        <v>1580</v>
      </c>
      <c r="AL856" s="167">
        <f t="shared" si="686"/>
        <v>1530</v>
      </c>
      <c r="AM856" s="167">
        <f t="shared" si="686"/>
        <v>0</v>
      </c>
      <c r="AN856" s="167">
        <f t="shared" si="686"/>
        <v>1530</v>
      </c>
      <c r="AO856" s="167">
        <f t="shared" si="686"/>
        <v>0</v>
      </c>
      <c r="AP856" s="167">
        <f t="shared" si="686"/>
        <v>1530</v>
      </c>
      <c r="AQ856" s="167">
        <f t="shared" si="686"/>
        <v>0</v>
      </c>
      <c r="AR856" s="167">
        <f t="shared" si="686"/>
        <v>1530</v>
      </c>
      <c r="AS856" s="167">
        <f t="shared" si="686"/>
        <v>0</v>
      </c>
      <c r="AT856" s="167">
        <f t="shared" si="686"/>
        <v>1530</v>
      </c>
      <c r="AU856" s="167">
        <f t="shared" si="686"/>
        <v>0</v>
      </c>
      <c r="AV856" s="167">
        <f t="shared" si="686"/>
        <v>1530</v>
      </c>
      <c r="AW856" s="168"/>
    </row>
    <row r="857" spans="1:49" ht="31.5" outlineLevel="5" x14ac:dyDescent="0.2">
      <c r="A857" s="165" t="s">
        <v>381</v>
      </c>
      <c r="B857" s="165" t="s">
        <v>314</v>
      </c>
      <c r="C857" s="165" t="s">
        <v>403</v>
      </c>
      <c r="D857" s="165"/>
      <c r="E857" s="166" t="s">
        <v>404</v>
      </c>
      <c r="F857" s="167">
        <f t="shared" si="684"/>
        <v>1610</v>
      </c>
      <c r="G857" s="167">
        <f t="shared" si="684"/>
        <v>0</v>
      </c>
      <c r="H857" s="167">
        <f t="shared" si="684"/>
        <v>1610</v>
      </c>
      <c r="I857" s="167">
        <f t="shared" si="684"/>
        <v>0</v>
      </c>
      <c r="J857" s="167">
        <f t="shared" si="684"/>
        <v>0</v>
      </c>
      <c r="K857" s="167">
        <f t="shared" si="684"/>
        <v>0</v>
      </c>
      <c r="L857" s="167">
        <f t="shared" si="684"/>
        <v>1610</v>
      </c>
      <c r="M857" s="167">
        <f t="shared" si="684"/>
        <v>0</v>
      </c>
      <c r="N857" s="167">
        <f t="shared" si="684"/>
        <v>1610</v>
      </c>
      <c r="O857" s="167">
        <f t="shared" si="684"/>
        <v>0</v>
      </c>
      <c r="P857" s="167">
        <f t="shared" si="684"/>
        <v>0</v>
      </c>
      <c r="Q857" s="167">
        <f t="shared" si="684"/>
        <v>1610</v>
      </c>
      <c r="R857" s="167">
        <f t="shared" si="684"/>
        <v>0</v>
      </c>
      <c r="S857" s="167">
        <f t="shared" si="684"/>
        <v>1610</v>
      </c>
      <c r="T857" s="167">
        <f t="shared" si="684"/>
        <v>-400</v>
      </c>
      <c r="U857" s="167">
        <f t="shared" si="684"/>
        <v>0</v>
      </c>
      <c r="V857" s="167">
        <f t="shared" si="685"/>
        <v>0</v>
      </c>
      <c r="W857" s="167">
        <f t="shared" si="685"/>
        <v>0</v>
      </c>
      <c r="X857" s="167">
        <f t="shared" si="685"/>
        <v>1210</v>
      </c>
      <c r="Y857" s="167">
        <f t="shared" si="685"/>
        <v>1580</v>
      </c>
      <c r="Z857" s="167">
        <f t="shared" si="685"/>
        <v>0</v>
      </c>
      <c r="AA857" s="167">
        <f t="shared" si="685"/>
        <v>1580</v>
      </c>
      <c r="AB857" s="167">
        <f t="shared" si="685"/>
        <v>0</v>
      </c>
      <c r="AC857" s="167">
        <f t="shared" si="685"/>
        <v>1580</v>
      </c>
      <c r="AD857" s="167">
        <f t="shared" si="685"/>
        <v>0</v>
      </c>
      <c r="AE857" s="167">
        <f t="shared" si="685"/>
        <v>1580</v>
      </c>
      <c r="AF857" s="167">
        <f t="shared" si="685"/>
        <v>0</v>
      </c>
      <c r="AG857" s="167">
        <f t="shared" si="685"/>
        <v>1580</v>
      </c>
      <c r="AH857" s="167">
        <f t="shared" si="685"/>
        <v>0</v>
      </c>
      <c r="AI857" s="167">
        <f t="shared" si="685"/>
        <v>1580</v>
      </c>
      <c r="AJ857" s="167">
        <f t="shared" si="685"/>
        <v>0</v>
      </c>
      <c r="AK857" s="167">
        <f t="shared" si="685"/>
        <v>1580</v>
      </c>
      <c r="AL857" s="167">
        <f t="shared" si="686"/>
        <v>1530</v>
      </c>
      <c r="AM857" s="167">
        <f t="shared" si="686"/>
        <v>0</v>
      </c>
      <c r="AN857" s="167">
        <f t="shared" si="686"/>
        <v>1530</v>
      </c>
      <c r="AO857" s="167">
        <f t="shared" si="686"/>
        <v>0</v>
      </c>
      <c r="AP857" s="167">
        <f t="shared" si="686"/>
        <v>1530</v>
      </c>
      <c r="AQ857" s="167">
        <f t="shared" si="686"/>
        <v>0</v>
      </c>
      <c r="AR857" s="167">
        <f t="shared" si="686"/>
        <v>1530</v>
      </c>
      <c r="AS857" s="167">
        <f t="shared" si="686"/>
        <v>0</v>
      </c>
      <c r="AT857" s="167">
        <f t="shared" si="686"/>
        <v>1530</v>
      </c>
      <c r="AU857" s="167">
        <f t="shared" si="686"/>
        <v>0</v>
      </c>
      <c r="AV857" s="167">
        <f t="shared" si="686"/>
        <v>1530</v>
      </c>
      <c r="AW857" s="168"/>
    </row>
    <row r="858" spans="1:49" ht="15.75" outlineLevel="7" x14ac:dyDescent="0.2">
      <c r="A858" s="170" t="s">
        <v>381</v>
      </c>
      <c r="B858" s="170" t="s">
        <v>314</v>
      </c>
      <c r="C858" s="170" t="s">
        <v>403</v>
      </c>
      <c r="D858" s="170" t="s">
        <v>33</v>
      </c>
      <c r="E858" s="171" t="s">
        <v>34</v>
      </c>
      <c r="F858" s="172">
        <v>1610</v>
      </c>
      <c r="G858" s="172"/>
      <c r="H858" s="172">
        <f>SUM(F858:G858)</f>
        <v>1610</v>
      </c>
      <c r="I858" s="172"/>
      <c r="J858" s="172"/>
      <c r="K858" s="172"/>
      <c r="L858" s="172">
        <f>SUM(H858:K858)</f>
        <v>1610</v>
      </c>
      <c r="M858" s="172"/>
      <c r="N858" s="172">
        <f>SUM(L858:M858)</f>
        <v>1610</v>
      </c>
      <c r="O858" s="172"/>
      <c r="P858" s="172"/>
      <c r="Q858" s="172">
        <f>SUM(N858:P858)</f>
        <v>1610</v>
      </c>
      <c r="R858" s="172"/>
      <c r="S858" s="172">
        <f>SUM(Q858:R858)</f>
        <v>1610</v>
      </c>
      <c r="T858" s="172">
        <v>-400</v>
      </c>
      <c r="U858" s="172"/>
      <c r="V858" s="172"/>
      <c r="W858" s="172"/>
      <c r="X858" s="172">
        <f>SUM(S858:W858)</f>
        <v>1210</v>
      </c>
      <c r="Y858" s="172">
        <v>1580</v>
      </c>
      <c r="Z858" s="172"/>
      <c r="AA858" s="172">
        <f>SUM(Y858:Z858)</f>
        <v>1580</v>
      </c>
      <c r="AB858" s="172"/>
      <c r="AC858" s="172">
        <f>SUM(AA858:AB858)</f>
        <v>1580</v>
      </c>
      <c r="AD858" s="172"/>
      <c r="AE858" s="172">
        <f>SUM(AC858:AD858)</f>
        <v>1580</v>
      </c>
      <c r="AF858" s="172"/>
      <c r="AG858" s="172">
        <f>SUM(AE858:AF858)</f>
        <v>1580</v>
      </c>
      <c r="AH858" s="172"/>
      <c r="AI858" s="172">
        <f>SUM(AG858:AH858)</f>
        <v>1580</v>
      </c>
      <c r="AJ858" s="172"/>
      <c r="AK858" s="172">
        <f>SUM(AI858:AJ858)</f>
        <v>1580</v>
      </c>
      <c r="AL858" s="172">
        <v>1530</v>
      </c>
      <c r="AM858" s="172"/>
      <c r="AN858" s="172">
        <f>SUM(AL858:AM858)</f>
        <v>1530</v>
      </c>
      <c r="AO858" s="172"/>
      <c r="AP858" s="172">
        <f>SUM(AN858:AO858)</f>
        <v>1530</v>
      </c>
      <c r="AQ858" s="172"/>
      <c r="AR858" s="172">
        <f>SUM(AP858:AQ858)</f>
        <v>1530</v>
      </c>
      <c r="AS858" s="172"/>
      <c r="AT858" s="172">
        <f>SUM(AR858:AS858)</f>
        <v>1530</v>
      </c>
      <c r="AU858" s="172"/>
      <c r="AV858" s="172">
        <f>SUM(AT858:AU858)</f>
        <v>1530</v>
      </c>
      <c r="AW858" s="168"/>
    </row>
    <row r="859" spans="1:49" s="197" customFormat="1" ht="15.75" hidden="1" outlineLevel="7" x14ac:dyDescent="0.25">
      <c r="A859" s="165" t="s">
        <v>381</v>
      </c>
      <c r="B859" s="32" t="s">
        <v>565</v>
      </c>
      <c r="C859" s="127"/>
      <c r="D859" s="173"/>
      <c r="E859" s="33" t="s">
        <v>548</v>
      </c>
      <c r="F859" s="167"/>
      <c r="G859" s="167"/>
      <c r="H859" s="167"/>
      <c r="I859" s="167"/>
      <c r="J859" s="192">
        <f>J868+J860</f>
        <v>87.188370000000006</v>
      </c>
      <c r="K859" s="167"/>
      <c r="L859" s="192">
        <f>L868+L860</f>
        <v>87.188370000000006</v>
      </c>
      <c r="M859" s="167"/>
      <c r="N859" s="192">
        <f t="shared" ref="N859:X859" si="687">N868+N860</f>
        <v>87.188370000000006</v>
      </c>
      <c r="O859" s="192">
        <f t="shared" si="687"/>
        <v>1802.8</v>
      </c>
      <c r="P859" s="192">
        <f t="shared" si="687"/>
        <v>0</v>
      </c>
      <c r="Q859" s="192">
        <f t="shared" si="687"/>
        <v>1889.98837</v>
      </c>
      <c r="R859" s="192">
        <f t="shared" si="687"/>
        <v>0</v>
      </c>
      <c r="S859" s="192">
        <f t="shared" si="687"/>
        <v>1889.98837</v>
      </c>
      <c r="T859" s="192">
        <f t="shared" si="687"/>
        <v>0</v>
      </c>
      <c r="U859" s="192">
        <f t="shared" si="687"/>
        <v>0</v>
      </c>
      <c r="V859" s="192">
        <f t="shared" si="687"/>
        <v>0</v>
      </c>
      <c r="W859" s="192">
        <f t="shared" si="687"/>
        <v>0</v>
      </c>
      <c r="X859" s="192">
        <f t="shared" si="687"/>
        <v>1889.98837</v>
      </c>
      <c r="Y859" s="167"/>
      <c r="Z859" s="167"/>
      <c r="AA859" s="167"/>
      <c r="AB859" s="167"/>
      <c r="AC859" s="167"/>
      <c r="AD859" s="167"/>
      <c r="AE859" s="192">
        <f>AE868+AE860</f>
        <v>0</v>
      </c>
      <c r="AF859" s="167"/>
      <c r="AG859" s="192"/>
      <c r="AH859" s="167"/>
      <c r="AI859" s="192"/>
      <c r="AJ859" s="167"/>
      <c r="AK859" s="192"/>
      <c r="AL859" s="167"/>
      <c r="AM859" s="167"/>
      <c r="AN859" s="167"/>
      <c r="AO859" s="167"/>
      <c r="AP859" s="167"/>
      <c r="AQ859" s="167"/>
      <c r="AR859" s="192"/>
      <c r="AS859" s="167"/>
      <c r="AT859" s="192"/>
      <c r="AU859" s="167"/>
      <c r="AV859" s="192"/>
      <c r="AW859" s="168"/>
    </row>
    <row r="860" spans="1:49" s="197" customFormat="1" ht="15.75" hidden="1" outlineLevel="7" x14ac:dyDescent="0.25">
      <c r="A860" s="165" t="s">
        <v>381</v>
      </c>
      <c r="B860" s="36" t="s">
        <v>696</v>
      </c>
      <c r="C860" s="123"/>
      <c r="D860" s="178"/>
      <c r="E860" s="40" t="s">
        <v>697</v>
      </c>
      <c r="F860" s="167"/>
      <c r="G860" s="167"/>
      <c r="H860" s="167"/>
      <c r="I860" s="167"/>
      <c r="J860" s="192">
        <f>J861</f>
        <v>87.188370000000006</v>
      </c>
      <c r="K860" s="167"/>
      <c r="L860" s="192">
        <f>L861</f>
        <v>87.188370000000006</v>
      </c>
      <c r="M860" s="167"/>
      <c r="N860" s="192">
        <f t="shared" ref="N860:X862" si="688">N861</f>
        <v>87.188370000000006</v>
      </c>
      <c r="O860" s="192">
        <f t="shared" si="688"/>
        <v>1802.8</v>
      </c>
      <c r="P860" s="192">
        <f t="shared" si="688"/>
        <v>0</v>
      </c>
      <c r="Q860" s="192">
        <f t="shared" si="688"/>
        <v>1889.98837</v>
      </c>
      <c r="R860" s="192">
        <f t="shared" si="688"/>
        <v>0</v>
      </c>
      <c r="S860" s="192">
        <f t="shared" si="688"/>
        <v>1889.98837</v>
      </c>
      <c r="T860" s="192">
        <f t="shared" si="688"/>
        <v>0</v>
      </c>
      <c r="U860" s="192">
        <f t="shared" si="688"/>
        <v>0</v>
      </c>
      <c r="V860" s="192">
        <f t="shared" si="688"/>
        <v>0</v>
      </c>
      <c r="W860" s="192">
        <f t="shared" si="688"/>
        <v>0</v>
      </c>
      <c r="X860" s="192">
        <f t="shared" si="688"/>
        <v>1889.98837</v>
      </c>
      <c r="Y860" s="167"/>
      <c r="Z860" s="167"/>
      <c r="AA860" s="167"/>
      <c r="AB860" s="167"/>
      <c r="AC860" s="167"/>
      <c r="AD860" s="167"/>
      <c r="AE860" s="192">
        <f>AE861</f>
        <v>0</v>
      </c>
      <c r="AF860" s="167"/>
      <c r="AG860" s="192"/>
      <c r="AH860" s="167"/>
      <c r="AI860" s="192"/>
      <c r="AJ860" s="167"/>
      <c r="AK860" s="192"/>
      <c r="AL860" s="167"/>
      <c r="AM860" s="167"/>
      <c r="AN860" s="167"/>
      <c r="AO860" s="167"/>
      <c r="AP860" s="167"/>
      <c r="AQ860" s="167"/>
      <c r="AR860" s="192"/>
      <c r="AS860" s="167"/>
      <c r="AT860" s="192"/>
      <c r="AU860" s="167"/>
      <c r="AV860" s="192"/>
      <c r="AW860" s="168"/>
    </row>
    <row r="861" spans="1:49" s="197" customFormat="1" ht="31.5" hidden="1" outlineLevel="7" x14ac:dyDescent="0.25">
      <c r="A861" s="165" t="s">
        <v>381</v>
      </c>
      <c r="B861" s="36" t="s">
        <v>696</v>
      </c>
      <c r="C861" s="36" t="s">
        <v>289</v>
      </c>
      <c r="D861" s="123"/>
      <c r="E861" s="204" t="s">
        <v>290</v>
      </c>
      <c r="F861" s="167"/>
      <c r="G861" s="167"/>
      <c r="H861" s="167"/>
      <c r="I861" s="167"/>
      <c r="J861" s="192">
        <f>J862</f>
        <v>87.188370000000006</v>
      </c>
      <c r="K861" s="167"/>
      <c r="L861" s="192">
        <f>L862</f>
        <v>87.188370000000006</v>
      </c>
      <c r="M861" s="167"/>
      <c r="N861" s="192">
        <f t="shared" si="688"/>
        <v>87.188370000000006</v>
      </c>
      <c r="O861" s="192">
        <f t="shared" si="688"/>
        <v>1802.8</v>
      </c>
      <c r="P861" s="192">
        <f t="shared" si="688"/>
        <v>0</v>
      </c>
      <c r="Q861" s="192">
        <f t="shared" si="688"/>
        <v>1889.98837</v>
      </c>
      <c r="R861" s="192">
        <f t="shared" si="688"/>
        <v>0</v>
      </c>
      <c r="S861" s="192">
        <f t="shared" si="688"/>
        <v>1889.98837</v>
      </c>
      <c r="T861" s="192">
        <f t="shared" si="688"/>
        <v>0</v>
      </c>
      <c r="U861" s="192">
        <f t="shared" si="688"/>
        <v>0</v>
      </c>
      <c r="V861" s="192">
        <f t="shared" si="688"/>
        <v>0</v>
      </c>
      <c r="W861" s="192">
        <f t="shared" si="688"/>
        <v>0</v>
      </c>
      <c r="X861" s="192">
        <f t="shared" si="688"/>
        <v>1889.98837</v>
      </c>
      <c r="Y861" s="167"/>
      <c r="Z861" s="167"/>
      <c r="AA861" s="167"/>
      <c r="AB861" s="167"/>
      <c r="AC861" s="167"/>
      <c r="AD861" s="167"/>
      <c r="AE861" s="192">
        <f>AE862</f>
        <v>0</v>
      </c>
      <c r="AF861" s="167"/>
      <c r="AG861" s="192"/>
      <c r="AH861" s="167"/>
      <c r="AI861" s="192"/>
      <c r="AJ861" s="167"/>
      <c r="AK861" s="192"/>
      <c r="AL861" s="167"/>
      <c r="AM861" s="167"/>
      <c r="AN861" s="167"/>
      <c r="AO861" s="167"/>
      <c r="AP861" s="167"/>
      <c r="AQ861" s="167"/>
      <c r="AR861" s="192"/>
      <c r="AS861" s="167"/>
      <c r="AT861" s="192"/>
      <c r="AU861" s="167"/>
      <c r="AV861" s="192"/>
      <c r="AW861" s="168"/>
    </row>
    <row r="862" spans="1:49" s="197" customFormat="1" ht="31.5" hidden="1" outlineLevel="7" x14ac:dyDescent="0.25">
      <c r="A862" s="165" t="s">
        <v>381</v>
      </c>
      <c r="B862" s="36" t="s">
        <v>696</v>
      </c>
      <c r="C862" s="123">
        <v>190000000</v>
      </c>
      <c r="D862" s="178"/>
      <c r="E862" s="205" t="s">
        <v>698</v>
      </c>
      <c r="F862" s="167"/>
      <c r="G862" s="167"/>
      <c r="H862" s="167"/>
      <c r="I862" s="167"/>
      <c r="J862" s="192">
        <f>J863</f>
        <v>87.188370000000006</v>
      </c>
      <c r="K862" s="167"/>
      <c r="L862" s="192">
        <f>L863</f>
        <v>87.188370000000006</v>
      </c>
      <c r="M862" s="167"/>
      <c r="N862" s="192">
        <f t="shared" si="688"/>
        <v>87.188370000000006</v>
      </c>
      <c r="O862" s="192">
        <f t="shared" si="688"/>
        <v>1802.8</v>
      </c>
      <c r="P862" s="192">
        <f t="shared" si="688"/>
        <v>0</v>
      </c>
      <c r="Q862" s="192">
        <f t="shared" si="688"/>
        <v>1889.98837</v>
      </c>
      <c r="R862" s="192">
        <f t="shared" si="688"/>
        <v>0</v>
      </c>
      <c r="S862" s="192">
        <f t="shared" si="688"/>
        <v>1889.98837</v>
      </c>
      <c r="T862" s="192">
        <f t="shared" si="688"/>
        <v>0</v>
      </c>
      <c r="U862" s="192">
        <f t="shared" si="688"/>
        <v>0</v>
      </c>
      <c r="V862" s="192">
        <f t="shared" si="688"/>
        <v>0</v>
      </c>
      <c r="W862" s="192">
        <f t="shared" si="688"/>
        <v>0</v>
      </c>
      <c r="X862" s="192">
        <f t="shared" si="688"/>
        <v>1889.98837</v>
      </c>
      <c r="Y862" s="167"/>
      <c r="Z862" s="167"/>
      <c r="AA862" s="167"/>
      <c r="AB862" s="167"/>
      <c r="AC862" s="167"/>
      <c r="AD862" s="167"/>
      <c r="AE862" s="192">
        <f>AE863</f>
        <v>0</v>
      </c>
      <c r="AF862" s="167"/>
      <c r="AG862" s="192"/>
      <c r="AH862" s="167"/>
      <c r="AI862" s="192"/>
      <c r="AJ862" s="167"/>
      <c r="AK862" s="192"/>
      <c r="AL862" s="167"/>
      <c r="AM862" s="167"/>
      <c r="AN862" s="167"/>
      <c r="AO862" s="167"/>
      <c r="AP862" s="167"/>
      <c r="AQ862" s="167"/>
      <c r="AR862" s="192"/>
      <c r="AS862" s="167"/>
      <c r="AT862" s="192"/>
      <c r="AU862" s="167"/>
      <c r="AV862" s="192"/>
      <c r="AW862" s="168"/>
    </row>
    <row r="863" spans="1:49" s="197" customFormat="1" ht="31.5" hidden="1" outlineLevel="7" x14ac:dyDescent="0.25">
      <c r="A863" s="165" t="s">
        <v>381</v>
      </c>
      <c r="B863" s="36" t="s">
        <v>696</v>
      </c>
      <c r="C863" s="178" t="s">
        <v>396</v>
      </c>
      <c r="D863" s="178"/>
      <c r="E863" s="179" t="s">
        <v>57</v>
      </c>
      <c r="F863" s="167"/>
      <c r="G863" s="167"/>
      <c r="H863" s="167"/>
      <c r="I863" s="167"/>
      <c r="J863" s="192">
        <f>J866</f>
        <v>87.188370000000006</v>
      </c>
      <c r="K863" s="167"/>
      <c r="L863" s="192">
        <f>L866</f>
        <v>87.188370000000006</v>
      </c>
      <c r="M863" s="167"/>
      <c r="N863" s="192">
        <f t="shared" ref="N863:AF863" si="689">N866+N864</f>
        <v>87.188370000000006</v>
      </c>
      <c r="O863" s="192">
        <f t="shared" si="689"/>
        <v>1802.8</v>
      </c>
      <c r="P863" s="192">
        <f t="shared" si="689"/>
        <v>0</v>
      </c>
      <c r="Q863" s="192">
        <f t="shared" si="689"/>
        <v>1889.98837</v>
      </c>
      <c r="R863" s="192">
        <f t="shared" si="689"/>
        <v>0</v>
      </c>
      <c r="S863" s="192">
        <f t="shared" si="689"/>
        <v>1889.98837</v>
      </c>
      <c r="T863" s="192">
        <f t="shared" si="689"/>
        <v>0</v>
      </c>
      <c r="U863" s="192">
        <f t="shared" si="689"/>
        <v>0</v>
      </c>
      <c r="V863" s="192">
        <f t="shared" si="689"/>
        <v>0</v>
      </c>
      <c r="W863" s="192">
        <f t="shared" si="689"/>
        <v>0</v>
      </c>
      <c r="X863" s="192">
        <f t="shared" si="689"/>
        <v>1889.98837</v>
      </c>
      <c r="Y863" s="192">
        <f t="shared" si="689"/>
        <v>0</v>
      </c>
      <c r="Z863" s="192">
        <f t="shared" si="689"/>
        <v>0</v>
      </c>
      <c r="AA863" s="192">
        <f t="shared" si="689"/>
        <v>0</v>
      </c>
      <c r="AB863" s="192">
        <f t="shared" si="689"/>
        <v>0</v>
      </c>
      <c r="AC863" s="192">
        <f t="shared" si="689"/>
        <v>0</v>
      </c>
      <c r="AD863" s="192">
        <f t="shared" si="689"/>
        <v>0</v>
      </c>
      <c r="AE863" s="192">
        <f t="shared" si="689"/>
        <v>0</v>
      </c>
      <c r="AF863" s="192">
        <f t="shared" si="689"/>
        <v>0</v>
      </c>
      <c r="AG863" s="192"/>
      <c r="AH863" s="192">
        <f>AH866+AH864</f>
        <v>0</v>
      </c>
      <c r="AI863" s="192"/>
      <c r="AJ863" s="192">
        <f>AJ866+AJ864</f>
        <v>0</v>
      </c>
      <c r="AK863" s="192"/>
      <c r="AL863" s="192">
        <f t="shared" ref="AL863:AQ863" si="690">AL866+AL864</f>
        <v>0</v>
      </c>
      <c r="AM863" s="192">
        <f t="shared" si="690"/>
        <v>0</v>
      </c>
      <c r="AN863" s="192">
        <f t="shared" si="690"/>
        <v>0</v>
      </c>
      <c r="AO863" s="192">
        <f t="shared" si="690"/>
        <v>0</v>
      </c>
      <c r="AP863" s="192">
        <f t="shared" si="690"/>
        <v>0</v>
      </c>
      <c r="AQ863" s="192">
        <f t="shared" si="690"/>
        <v>0</v>
      </c>
      <c r="AR863" s="192"/>
      <c r="AS863" s="192">
        <f>AS866+AS864</f>
        <v>0</v>
      </c>
      <c r="AT863" s="192"/>
      <c r="AU863" s="192">
        <f>AU866+AU864</f>
        <v>0</v>
      </c>
      <c r="AV863" s="192"/>
      <c r="AW863" s="168"/>
    </row>
    <row r="864" spans="1:49" s="197" customFormat="1" ht="31.5" hidden="1" outlineLevel="7" x14ac:dyDescent="0.25">
      <c r="A864" s="165" t="s">
        <v>381</v>
      </c>
      <c r="B864" s="36" t="s">
        <v>696</v>
      </c>
      <c r="C864" s="178" t="s">
        <v>750</v>
      </c>
      <c r="D864" s="178"/>
      <c r="E864" s="179" t="s">
        <v>751</v>
      </c>
      <c r="F864" s="167"/>
      <c r="G864" s="167"/>
      <c r="H864" s="167"/>
      <c r="I864" s="167"/>
      <c r="J864" s="192"/>
      <c r="K864" s="167"/>
      <c r="L864" s="192"/>
      <c r="M864" s="167"/>
      <c r="N864" s="192"/>
      <c r="O864" s="167">
        <f t="shared" ref="O864:X864" si="691">O865</f>
        <v>1802.8</v>
      </c>
      <c r="P864" s="167">
        <f t="shared" si="691"/>
        <v>0</v>
      </c>
      <c r="Q864" s="167">
        <f t="shared" si="691"/>
        <v>1802.8</v>
      </c>
      <c r="R864" s="167">
        <f t="shared" si="691"/>
        <v>0</v>
      </c>
      <c r="S864" s="167">
        <f t="shared" si="691"/>
        <v>1802.8</v>
      </c>
      <c r="T864" s="167">
        <f t="shared" si="691"/>
        <v>0</v>
      </c>
      <c r="U864" s="167">
        <f t="shared" si="691"/>
        <v>0</v>
      </c>
      <c r="V864" s="167">
        <f t="shared" si="691"/>
        <v>0</v>
      </c>
      <c r="W864" s="167">
        <f t="shared" si="691"/>
        <v>0</v>
      </c>
      <c r="X864" s="167">
        <f t="shared" si="691"/>
        <v>1802.8</v>
      </c>
      <c r="Y864" s="167"/>
      <c r="Z864" s="167"/>
      <c r="AA864" s="167"/>
      <c r="AB864" s="167"/>
      <c r="AC864" s="167"/>
      <c r="AD864" s="167"/>
      <c r="AE864" s="192"/>
      <c r="AF864" s="167"/>
      <c r="AG864" s="192"/>
      <c r="AH864" s="167"/>
      <c r="AI864" s="192"/>
      <c r="AJ864" s="167"/>
      <c r="AK864" s="192"/>
      <c r="AL864" s="167"/>
      <c r="AM864" s="167"/>
      <c r="AN864" s="167"/>
      <c r="AO864" s="167"/>
      <c r="AP864" s="167"/>
      <c r="AQ864" s="167"/>
      <c r="AR864" s="192"/>
      <c r="AS864" s="167"/>
      <c r="AT864" s="192"/>
      <c r="AU864" s="167"/>
      <c r="AV864" s="192"/>
      <c r="AW864" s="168"/>
    </row>
    <row r="865" spans="1:49" s="197" customFormat="1" ht="31.5" hidden="1" outlineLevel="7" x14ac:dyDescent="0.25">
      <c r="A865" s="170" t="s">
        <v>381</v>
      </c>
      <c r="B865" s="41" t="s">
        <v>696</v>
      </c>
      <c r="C865" s="180" t="s">
        <v>750</v>
      </c>
      <c r="D865" s="180" t="s">
        <v>92</v>
      </c>
      <c r="E865" s="181" t="s">
        <v>584</v>
      </c>
      <c r="F865" s="167"/>
      <c r="G865" s="167"/>
      <c r="H865" s="167"/>
      <c r="I865" s="167"/>
      <c r="J865" s="192"/>
      <c r="K865" s="167"/>
      <c r="L865" s="192"/>
      <c r="M865" s="167"/>
      <c r="N865" s="192"/>
      <c r="O865" s="172">
        <v>1802.8</v>
      </c>
      <c r="P865" s="172"/>
      <c r="Q865" s="172">
        <f>SUM(N865:P865)</f>
        <v>1802.8</v>
      </c>
      <c r="R865" s="172"/>
      <c r="S865" s="172">
        <f>SUM(Q865:R865)</f>
        <v>1802.8</v>
      </c>
      <c r="T865" s="167"/>
      <c r="U865" s="167"/>
      <c r="V865" s="167"/>
      <c r="W865" s="167"/>
      <c r="X865" s="172">
        <f>SUM(S865:W865)</f>
        <v>1802.8</v>
      </c>
      <c r="Y865" s="167"/>
      <c r="Z865" s="167"/>
      <c r="AA865" s="167"/>
      <c r="AB865" s="167"/>
      <c r="AC865" s="167"/>
      <c r="AD865" s="167"/>
      <c r="AE865" s="192"/>
      <c r="AF865" s="167"/>
      <c r="AG865" s="192"/>
      <c r="AH865" s="167"/>
      <c r="AI865" s="192"/>
      <c r="AJ865" s="167"/>
      <c r="AK865" s="192"/>
      <c r="AL865" s="167"/>
      <c r="AM865" s="167"/>
      <c r="AN865" s="167"/>
      <c r="AO865" s="167"/>
      <c r="AP865" s="167"/>
      <c r="AQ865" s="167"/>
      <c r="AR865" s="192"/>
      <c r="AS865" s="167"/>
      <c r="AT865" s="192"/>
      <c r="AU865" s="167"/>
      <c r="AV865" s="192"/>
      <c r="AW865" s="168"/>
    </row>
    <row r="866" spans="1:49" s="197" customFormat="1" ht="31.5" hidden="1" outlineLevel="7" x14ac:dyDescent="0.25">
      <c r="A866" s="165" t="s">
        <v>381</v>
      </c>
      <c r="B866" s="36" t="s">
        <v>696</v>
      </c>
      <c r="C866" s="178" t="s">
        <v>723</v>
      </c>
      <c r="D866" s="178"/>
      <c r="E866" s="179" t="s">
        <v>812</v>
      </c>
      <c r="F866" s="167"/>
      <c r="G866" s="167"/>
      <c r="H866" s="167"/>
      <c r="I866" s="167"/>
      <c r="J866" s="206">
        <f>J867</f>
        <v>87.188370000000006</v>
      </c>
      <c r="K866" s="167"/>
      <c r="L866" s="206">
        <f>L867</f>
        <v>87.188370000000006</v>
      </c>
      <c r="M866" s="167"/>
      <c r="N866" s="206">
        <f>N867</f>
        <v>87.188370000000006</v>
      </c>
      <c r="O866" s="167"/>
      <c r="P866" s="167"/>
      <c r="Q866" s="206">
        <f>Q867</f>
        <v>87.188370000000006</v>
      </c>
      <c r="R866" s="167"/>
      <c r="S866" s="192">
        <f>S867</f>
        <v>87.188370000000006</v>
      </c>
      <c r="T866" s="167"/>
      <c r="U866" s="167"/>
      <c r="V866" s="167"/>
      <c r="W866" s="167"/>
      <c r="X866" s="192">
        <f>X867</f>
        <v>87.188370000000006</v>
      </c>
      <c r="Y866" s="167"/>
      <c r="Z866" s="167"/>
      <c r="AA866" s="167"/>
      <c r="AB866" s="167"/>
      <c r="AC866" s="167"/>
      <c r="AD866" s="167"/>
      <c r="AE866" s="206">
        <f>AE867</f>
        <v>0</v>
      </c>
      <c r="AF866" s="167"/>
      <c r="AG866" s="206">
        <f>AG867</f>
        <v>0</v>
      </c>
      <c r="AH866" s="167"/>
      <c r="AI866" s="206">
        <f>AI867</f>
        <v>0</v>
      </c>
      <c r="AJ866" s="167"/>
      <c r="AK866" s="206">
        <f>AK867</f>
        <v>0</v>
      </c>
      <c r="AL866" s="167"/>
      <c r="AM866" s="167"/>
      <c r="AN866" s="167"/>
      <c r="AO866" s="167"/>
      <c r="AP866" s="167"/>
      <c r="AQ866" s="167"/>
      <c r="AR866" s="206">
        <f>AR867</f>
        <v>0</v>
      </c>
      <c r="AS866" s="167"/>
      <c r="AT866" s="206">
        <f>AT867</f>
        <v>0</v>
      </c>
      <c r="AU866" s="167"/>
      <c r="AV866" s="206">
        <f>AV867</f>
        <v>0</v>
      </c>
      <c r="AW866" s="168"/>
    </row>
    <row r="867" spans="1:49" s="196" customFormat="1" ht="31.5" hidden="1" outlineLevel="7" x14ac:dyDescent="0.25">
      <c r="A867" s="170" t="s">
        <v>381</v>
      </c>
      <c r="B867" s="41" t="s">
        <v>696</v>
      </c>
      <c r="C867" s="180" t="s">
        <v>723</v>
      </c>
      <c r="D867" s="180" t="s">
        <v>92</v>
      </c>
      <c r="E867" s="181" t="s">
        <v>584</v>
      </c>
      <c r="F867" s="172"/>
      <c r="G867" s="172"/>
      <c r="H867" s="172"/>
      <c r="I867" s="172"/>
      <c r="J867" s="206">
        <v>87.188370000000006</v>
      </c>
      <c r="K867" s="172"/>
      <c r="L867" s="172">
        <f>SUM(H867:K867)</f>
        <v>87.188370000000006</v>
      </c>
      <c r="M867" s="172"/>
      <c r="N867" s="172">
        <f>SUM(L867:M867)</f>
        <v>87.188370000000006</v>
      </c>
      <c r="O867" s="172"/>
      <c r="P867" s="172"/>
      <c r="Q867" s="172">
        <f>SUM(N867:P867)</f>
        <v>87.188370000000006</v>
      </c>
      <c r="R867" s="172"/>
      <c r="S867" s="172">
        <f>SUM(Q867:R867)</f>
        <v>87.188370000000006</v>
      </c>
      <c r="T867" s="172"/>
      <c r="U867" s="172"/>
      <c r="V867" s="172"/>
      <c r="W867" s="172"/>
      <c r="X867" s="172">
        <f>SUM(S867:W867)</f>
        <v>87.188370000000006</v>
      </c>
      <c r="Y867" s="172"/>
      <c r="Z867" s="172"/>
      <c r="AA867" s="172"/>
      <c r="AB867" s="172"/>
      <c r="AC867" s="172"/>
      <c r="AD867" s="172"/>
      <c r="AE867" s="172">
        <f>SUM(AC867:AD867)</f>
        <v>0</v>
      </c>
      <c r="AF867" s="172"/>
      <c r="AG867" s="172">
        <f>SUM(AE867:AF867)</f>
        <v>0</v>
      </c>
      <c r="AH867" s="172"/>
      <c r="AI867" s="172">
        <f>SUM(AG867:AH867)</f>
        <v>0</v>
      </c>
      <c r="AJ867" s="172"/>
      <c r="AK867" s="172">
        <f>SUM(AI867:AJ867)</f>
        <v>0</v>
      </c>
      <c r="AL867" s="172"/>
      <c r="AM867" s="172"/>
      <c r="AN867" s="172"/>
      <c r="AO867" s="172"/>
      <c r="AP867" s="172"/>
      <c r="AQ867" s="172"/>
      <c r="AR867" s="172">
        <f>SUM(AP867:AQ867)</f>
        <v>0</v>
      </c>
      <c r="AS867" s="172"/>
      <c r="AT867" s="172">
        <f>SUM(AR867:AS867)</f>
        <v>0</v>
      </c>
      <c r="AU867" s="172"/>
      <c r="AV867" s="172">
        <f>SUM(AT867:AU867)</f>
        <v>0</v>
      </c>
      <c r="AW867" s="168"/>
    </row>
    <row r="868" spans="1:49" ht="15.75" outlineLevel="7" x14ac:dyDescent="0.2">
      <c r="A868" s="170"/>
      <c r="B868" s="170"/>
      <c r="C868" s="170"/>
      <c r="D868" s="170"/>
      <c r="E868" s="171"/>
      <c r="F868" s="172"/>
      <c r="G868" s="172"/>
      <c r="H868" s="172"/>
      <c r="I868" s="172"/>
      <c r="J868" s="172"/>
      <c r="K868" s="172"/>
      <c r="L868" s="172"/>
      <c r="M868" s="172"/>
      <c r="N868" s="172"/>
      <c r="O868" s="172"/>
      <c r="P868" s="172"/>
      <c r="Q868" s="172"/>
      <c r="R868" s="172"/>
      <c r="S868" s="172"/>
      <c r="T868" s="172"/>
      <c r="U868" s="172"/>
      <c r="V868" s="172"/>
      <c r="W868" s="172"/>
      <c r="X868" s="172"/>
      <c r="Y868" s="172"/>
      <c r="Z868" s="172"/>
      <c r="AA868" s="172"/>
      <c r="AB868" s="172"/>
      <c r="AC868" s="172"/>
      <c r="AD868" s="172"/>
      <c r="AE868" s="172"/>
      <c r="AF868" s="172"/>
      <c r="AG868" s="172"/>
      <c r="AH868" s="172"/>
      <c r="AI868" s="172"/>
      <c r="AJ868" s="172"/>
      <c r="AK868" s="172"/>
      <c r="AL868" s="172"/>
      <c r="AM868" s="172"/>
      <c r="AN868" s="172"/>
      <c r="AO868" s="172"/>
      <c r="AP868" s="172"/>
      <c r="AQ868" s="172"/>
      <c r="AR868" s="172"/>
      <c r="AS868" s="172"/>
      <c r="AT868" s="172"/>
      <c r="AU868" s="172"/>
      <c r="AV868" s="172"/>
      <c r="AW868" s="168"/>
    </row>
    <row r="869" spans="1:49" ht="30.75" customHeight="1" x14ac:dyDescent="0.2">
      <c r="A869" s="165" t="s">
        <v>441</v>
      </c>
      <c r="B869" s="165"/>
      <c r="C869" s="165"/>
      <c r="D869" s="165"/>
      <c r="E869" s="166" t="s">
        <v>442</v>
      </c>
      <c r="F869" s="167">
        <f t="shared" ref="F869:AV869" si="692">F870+F877+F886+F911+F993</f>
        <v>225267.20000000001</v>
      </c>
      <c r="G869" s="167">
        <f t="shared" si="692"/>
        <v>413.02924999999999</v>
      </c>
      <c r="H869" s="167">
        <f t="shared" si="692"/>
        <v>225680.22924999997</v>
      </c>
      <c r="I869" s="167">
        <f t="shared" si="692"/>
        <v>6109.6133500000005</v>
      </c>
      <c r="J869" s="167">
        <f t="shared" si="692"/>
        <v>7020.5835900000002</v>
      </c>
      <c r="K869" s="167">
        <f t="shared" si="692"/>
        <v>224.0549</v>
      </c>
      <c r="L869" s="167">
        <f t="shared" si="692"/>
        <v>239034.48108999999</v>
      </c>
      <c r="M869" s="167">
        <f t="shared" si="692"/>
        <v>1339.99045</v>
      </c>
      <c r="N869" s="167">
        <f t="shared" si="692"/>
        <v>240374.47153999997</v>
      </c>
      <c r="O869" s="167">
        <f t="shared" si="692"/>
        <v>16487.5</v>
      </c>
      <c r="P869" s="167">
        <f t="shared" si="692"/>
        <v>19.460789999999999</v>
      </c>
      <c r="Q869" s="167">
        <f t="shared" si="692"/>
        <v>256881.43232999998</v>
      </c>
      <c r="R869" s="167">
        <f t="shared" si="692"/>
        <v>14939</v>
      </c>
      <c r="S869" s="167">
        <f t="shared" si="692"/>
        <v>271820.43232999998</v>
      </c>
      <c r="T869" s="167">
        <f t="shared" si="692"/>
        <v>1645.7624600000001</v>
      </c>
      <c r="U869" s="167">
        <f t="shared" si="692"/>
        <v>0</v>
      </c>
      <c r="V869" s="167">
        <f t="shared" si="692"/>
        <v>9.9700000000000024</v>
      </c>
      <c r="W869" s="167">
        <f t="shared" si="692"/>
        <v>0</v>
      </c>
      <c r="X869" s="167">
        <f t="shared" si="692"/>
        <v>273476.16479000001</v>
      </c>
      <c r="Y869" s="167">
        <f t="shared" si="692"/>
        <v>215695</v>
      </c>
      <c r="Z869" s="167">
        <f t="shared" si="692"/>
        <v>0</v>
      </c>
      <c r="AA869" s="167">
        <f t="shared" si="692"/>
        <v>215695</v>
      </c>
      <c r="AB869" s="167">
        <f t="shared" si="692"/>
        <v>6557.8579999999993</v>
      </c>
      <c r="AC869" s="167">
        <f t="shared" si="692"/>
        <v>222252.85800000001</v>
      </c>
      <c r="AD869" s="167">
        <f t="shared" si="692"/>
        <v>0</v>
      </c>
      <c r="AE869" s="167">
        <f t="shared" si="692"/>
        <v>222252.85800000001</v>
      </c>
      <c r="AF869" s="167">
        <f t="shared" si="692"/>
        <v>0</v>
      </c>
      <c r="AG869" s="167">
        <f t="shared" si="692"/>
        <v>222252.85800000001</v>
      </c>
      <c r="AH869" s="167">
        <f t="shared" si="692"/>
        <v>0</v>
      </c>
      <c r="AI869" s="167">
        <f t="shared" si="692"/>
        <v>222252.85800000001</v>
      </c>
      <c r="AJ869" s="167">
        <f t="shared" si="692"/>
        <v>0</v>
      </c>
      <c r="AK869" s="167">
        <f t="shared" si="692"/>
        <v>222252.85800000001</v>
      </c>
      <c r="AL869" s="167">
        <f t="shared" si="692"/>
        <v>202836.5</v>
      </c>
      <c r="AM869" s="167">
        <f t="shared" si="692"/>
        <v>0</v>
      </c>
      <c r="AN869" s="167">
        <f t="shared" si="692"/>
        <v>202836.5</v>
      </c>
      <c r="AO869" s="167">
        <f t="shared" si="692"/>
        <v>20074.625</v>
      </c>
      <c r="AP869" s="167">
        <f t="shared" si="692"/>
        <v>222911.125</v>
      </c>
      <c r="AQ869" s="167">
        <f t="shared" si="692"/>
        <v>0</v>
      </c>
      <c r="AR869" s="167">
        <f t="shared" si="692"/>
        <v>222911.125</v>
      </c>
      <c r="AS869" s="167">
        <f t="shared" si="692"/>
        <v>0</v>
      </c>
      <c r="AT869" s="167">
        <f t="shared" si="692"/>
        <v>222911.125</v>
      </c>
      <c r="AU869" s="167">
        <f t="shared" si="692"/>
        <v>0</v>
      </c>
      <c r="AV869" s="167">
        <f t="shared" si="692"/>
        <v>222911.125</v>
      </c>
      <c r="AW869" s="168"/>
    </row>
    <row r="870" spans="1:49" ht="21.75" hidden="1" customHeight="1" x14ac:dyDescent="0.2">
      <c r="A870" s="165" t="s">
        <v>441</v>
      </c>
      <c r="B870" s="165" t="s">
        <v>552</v>
      </c>
      <c r="C870" s="165"/>
      <c r="D870" s="165"/>
      <c r="E870" s="8" t="s">
        <v>536</v>
      </c>
      <c r="F870" s="167">
        <f t="shared" ref="F870:U875" si="693">F871</f>
        <v>39</v>
      </c>
      <c r="G870" s="167">
        <f t="shared" si="693"/>
        <v>0</v>
      </c>
      <c r="H870" s="167">
        <f t="shared" si="693"/>
        <v>39</v>
      </c>
      <c r="I870" s="167">
        <f t="shared" si="693"/>
        <v>0</v>
      </c>
      <c r="J870" s="167">
        <f t="shared" si="693"/>
        <v>0</v>
      </c>
      <c r="K870" s="167">
        <f t="shared" si="693"/>
        <v>0</v>
      </c>
      <c r="L870" s="167">
        <f t="shared" si="693"/>
        <v>39</v>
      </c>
      <c r="M870" s="167">
        <f t="shared" si="693"/>
        <v>0</v>
      </c>
      <c r="N870" s="167">
        <f t="shared" si="693"/>
        <v>39</v>
      </c>
      <c r="O870" s="167">
        <f t="shared" si="693"/>
        <v>0</v>
      </c>
      <c r="P870" s="167">
        <f t="shared" si="693"/>
        <v>0</v>
      </c>
      <c r="Q870" s="167">
        <f t="shared" si="693"/>
        <v>39</v>
      </c>
      <c r="R870" s="167">
        <f t="shared" si="693"/>
        <v>0</v>
      </c>
      <c r="S870" s="167">
        <f t="shared" si="693"/>
        <v>39</v>
      </c>
      <c r="T870" s="167">
        <f t="shared" si="693"/>
        <v>0</v>
      </c>
      <c r="U870" s="167">
        <f t="shared" si="693"/>
        <v>0</v>
      </c>
      <c r="V870" s="167">
        <f t="shared" ref="V870:AK875" si="694">V871</f>
        <v>0</v>
      </c>
      <c r="W870" s="167">
        <f t="shared" si="694"/>
        <v>0</v>
      </c>
      <c r="X870" s="167">
        <f t="shared" si="694"/>
        <v>39</v>
      </c>
      <c r="Y870" s="167">
        <f t="shared" si="694"/>
        <v>39</v>
      </c>
      <c r="Z870" s="167">
        <f t="shared" si="694"/>
        <v>0</v>
      </c>
      <c r="AA870" s="167">
        <f t="shared" si="694"/>
        <v>39</v>
      </c>
      <c r="AB870" s="167">
        <f t="shared" si="694"/>
        <v>0</v>
      </c>
      <c r="AC870" s="167">
        <f t="shared" si="694"/>
        <v>39</v>
      </c>
      <c r="AD870" s="167">
        <f t="shared" si="694"/>
        <v>0</v>
      </c>
      <c r="AE870" s="167">
        <f t="shared" si="694"/>
        <v>39</v>
      </c>
      <c r="AF870" s="167">
        <f t="shared" si="694"/>
        <v>0</v>
      </c>
      <c r="AG870" s="167">
        <f t="shared" si="694"/>
        <v>39</v>
      </c>
      <c r="AH870" s="167">
        <f t="shared" si="694"/>
        <v>0</v>
      </c>
      <c r="AI870" s="167">
        <f t="shared" si="694"/>
        <v>39</v>
      </c>
      <c r="AJ870" s="167">
        <f t="shared" si="694"/>
        <v>0</v>
      </c>
      <c r="AK870" s="167">
        <f t="shared" si="694"/>
        <v>39</v>
      </c>
      <c r="AL870" s="167">
        <f t="shared" ref="AL870:AV875" si="695">AL871</f>
        <v>39</v>
      </c>
      <c r="AM870" s="167">
        <f t="shared" si="695"/>
        <v>0</v>
      </c>
      <c r="AN870" s="167">
        <f t="shared" si="695"/>
        <v>39</v>
      </c>
      <c r="AO870" s="167">
        <f t="shared" si="695"/>
        <v>0</v>
      </c>
      <c r="AP870" s="167">
        <f t="shared" si="695"/>
        <v>39</v>
      </c>
      <c r="AQ870" s="167">
        <f t="shared" si="695"/>
        <v>0</v>
      </c>
      <c r="AR870" s="167">
        <f t="shared" si="695"/>
        <v>39</v>
      </c>
      <c r="AS870" s="167">
        <f t="shared" si="695"/>
        <v>0</v>
      </c>
      <c r="AT870" s="167">
        <f t="shared" si="695"/>
        <v>39</v>
      </c>
      <c r="AU870" s="167">
        <f t="shared" si="695"/>
        <v>0</v>
      </c>
      <c r="AV870" s="167">
        <f t="shared" si="695"/>
        <v>39</v>
      </c>
      <c r="AW870" s="168"/>
    </row>
    <row r="871" spans="1:49" ht="15.75" hidden="1" outlineLevel="1" x14ac:dyDescent="0.2">
      <c r="A871" s="165" t="s">
        <v>441</v>
      </c>
      <c r="B871" s="165" t="s">
        <v>15</v>
      </c>
      <c r="C871" s="165"/>
      <c r="D871" s="165"/>
      <c r="E871" s="166" t="s">
        <v>16</v>
      </c>
      <c r="F871" s="167">
        <f t="shared" si="693"/>
        <v>39</v>
      </c>
      <c r="G871" s="167">
        <f t="shared" si="693"/>
        <v>0</v>
      </c>
      <c r="H871" s="167">
        <f t="shared" si="693"/>
        <v>39</v>
      </c>
      <c r="I871" s="167">
        <f t="shared" si="693"/>
        <v>0</v>
      </c>
      <c r="J871" s="167">
        <f t="shared" si="693"/>
        <v>0</v>
      </c>
      <c r="K871" s="167">
        <f t="shared" si="693"/>
        <v>0</v>
      </c>
      <c r="L871" s="167">
        <f t="shared" si="693"/>
        <v>39</v>
      </c>
      <c r="M871" s="167">
        <f t="shared" si="693"/>
        <v>0</v>
      </c>
      <c r="N871" s="167">
        <f t="shared" si="693"/>
        <v>39</v>
      </c>
      <c r="O871" s="167">
        <f t="shared" si="693"/>
        <v>0</v>
      </c>
      <c r="P871" s="167">
        <f t="shared" si="693"/>
        <v>0</v>
      </c>
      <c r="Q871" s="167">
        <f t="shared" si="693"/>
        <v>39</v>
      </c>
      <c r="R871" s="167">
        <f t="shared" si="693"/>
        <v>0</v>
      </c>
      <c r="S871" s="167">
        <f t="shared" si="693"/>
        <v>39</v>
      </c>
      <c r="T871" s="167">
        <f t="shared" si="693"/>
        <v>0</v>
      </c>
      <c r="U871" s="167">
        <f t="shared" si="693"/>
        <v>0</v>
      </c>
      <c r="V871" s="167">
        <f t="shared" si="694"/>
        <v>0</v>
      </c>
      <c r="W871" s="167">
        <f t="shared" si="694"/>
        <v>0</v>
      </c>
      <c r="X871" s="167">
        <f t="shared" si="694"/>
        <v>39</v>
      </c>
      <c r="Y871" s="167">
        <f t="shared" si="694"/>
        <v>39</v>
      </c>
      <c r="Z871" s="167">
        <f t="shared" si="694"/>
        <v>0</v>
      </c>
      <c r="AA871" s="167">
        <f t="shared" si="694"/>
        <v>39</v>
      </c>
      <c r="AB871" s="167">
        <f t="shared" si="694"/>
        <v>0</v>
      </c>
      <c r="AC871" s="167">
        <f t="shared" si="694"/>
        <v>39</v>
      </c>
      <c r="AD871" s="167">
        <f t="shared" si="694"/>
        <v>0</v>
      </c>
      <c r="AE871" s="167">
        <f t="shared" si="694"/>
        <v>39</v>
      </c>
      <c r="AF871" s="167">
        <f t="shared" si="694"/>
        <v>0</v>
      </c>
      <c r="AG871" s="167">
        <f t="shared" si="694"/>
        <v>39</v>
      </c>
      <c r="AH871" s="167">
        <f t="shared" si="694"/>
        <v>0</v>
      </c>
      <c r="AI871" s="167">
        <f t="shared" si="694"/>
        <v>39</v>
      </c>
      <c r="AJ871" s="167">
        <f t="shared" si="694"/>
        <v>0</v>
      </c>
      <c r="AK871" s="167">
        <f t="shared" si="694"/>
        <v>39</v>
      </c>
      <c r="AL871" s="167">
        <f t="shared" si="695"/>
        <v>39</v>
      </c>
      <c r="AM871" s="167">
        <f t="shared" si="695"/>
        <v>0</v>
      </c>
      <c r="AN871" s="167">
        <f t="shared" si="695"/>
        <v>39</v>
      </c>
      <c r="AO871" s="167">
        <f t="shared" si="695"/>
        <v>0</v>
      </c>
      <c r="AP871" s="167">
        <f t="shared" si="695"/>
        <v>39</v>
      </c>
      <c r="AQ871" s="167">
        <f t="shared" si="695"/>
        <v>0</v>
      </c>
      <c r="AR871" s="167">
        <f t="shared" si="695"/>
        <v>39</v>
      </c>
      <c r="AS871" s="167">
        <f t="shared" si="695"/>
        <v>0</v>
      </c>
      <c r="AT871" s="167">
        <f t="shared" si="695"/>
        <v>39</v>
      </c>
      <c r="AU871" s="167">
        <f t="shared" si="695"/>
        <v>0</v>
      </c>
      <c r="AV871" s="167">
        <f t="shared" si="695"/>
        <v>39</v>
      </c>
      <c r="AW871" s="168"/>
    </row>
    <row r="872" spans="1:49" ht="31.5" hidden="1" outlineLevel="2" x14ac:dyDescent="0.2">
      <c r="A872" s="165" t="s">
        <v>441</v>
      </c>
      <c r="B872" s="165" t="s">
        <v>15</v>
      </c>
      <c r="C872" s="165" t="s">
        <v>52</v>
      </c>
      <c r="D872" s="165"/>
      <c r="E872" s="166" t="s">
        <v>53</v>
      </c>
      <c r="F872" s="167">
        <f t="shared" si="693"/>
        <v>39</v>
      </c>
      <c r="G872" s="167">
        <f t="shared" si="693"/>
        <v>0</v>
      </c>
      <c r="H872" s="167">
        <f t="shared" si="693"/>
        <v>39</v>
      </c>
      <c r="I872" s="167">
        <f t="shared" si="693"/>
        <v>0</v>
      </c>
      <c r="J872" s="167">
        <f t="shared" si="693"/>
        <v>0</v>
      </c>
      <c r="K872" s="167">
        <f t="shared" si="693"/>
        <v>0</v>
      </c>
      <c r="L872" s="167">
        <f t="shared" si="693"/>
        <v>39</v>
      </c>
      <c r="M872" s="167">
        <f t="shared" si="693"/>
        <v>0</v>
      </c>
      <c r="N872" s="167">
        <f t="shared" si="693"/>
        <v>39</v>
      </c>
      <c r="O872" s="167">
        <f t="shared" si="693"/>
        <v>0</v>
      </c>
      <c r="P872" s="167">
        <f t="shared" si="693"/>
        <v>0</v>
      </c>
      <c r="Q872" s="167">
        <f t="shared" si="693"/>
        <v>39</v>
      </c>
      <c r="R872" s="167">
        <f t="shared" si="693"/>
        <v>0</v>
      </c>
      <c r="S872" s="167">
        <f t="shared" si="693"/>
        <v>39</v>
      </c>
      <c r="T872" s="167">
        <f t="shared" si="693"/>
        <v>0</v>
      </c>
      <c r="U872" s="167">
        <f t="shared" si="693"/>
        <v>0</v>
      </c>
      <c r="V872" s="167">
        <f t="shared" si="694"/>
        <v>0</v>
      </c>
      <c r="W872" s="167">
        <f t="shared" si="694"/>
        <v>0</v>
      </c>
      <c r="X872" s="167">
        <f t="shared" si="694"/>
        <v>39</v>
      </c>
      <c r="Y872" s="167">
        <f t="shared" si="694"/>
        <v>39</v>
      </c>
      <c r="Z872" s="167">
        <f t="shared" si="694"/>
        <v>0</v>
      </c>
      <c r="AA872" s="167">
        <f t="shared" si="694"/>
        <v>39</v>
      </c>
      <c r="AB872" s="167">
        <f t="shared" si="694"/>
        <v>0</v>
      </c>
      <c r="AC872" s="167">
        <f t="shared" si="694"/>
        <v>39</v>
      </c>
      <c r="AD872" s="167">
        <f t="shared" si="694"/>
        <v>0</v>
      </c>
      <c r="AE872" s="167">
        <f t="shared" si="694"/>
        <v>39</v>
      </c>
      <c r="AF872" s="167">
        <f t="shared" si="694"/>
        <v>0</v>
      </c>
      <c r="AG872" s="167">
        <f t="shared" si="694"/>
        <v>39</v>
      </c>
      <c r="AH872" s="167">
        <f t="shared" si="694"/>
        <v>0</v>
      </c>
      <c r="AI872" s="167">
        <f t="shared" si="694"/>
        <v>39</v>
      </c>
      <c r="AJ872" s="167">
        <f t="shared" si="694"/>
        <v>0</v>
      </c>
      <c r="AK872" s="167">
        <f t="shared" si="694"/>
        <v>39</v>
      </c>
      <c r="AL872" s="167">
        <f t="shared" si="695"/>
        <v>39</v>
      </c>
      <c r="AM872" s="167">
        <f t="shared" si="695"/>
        <v>0</v>
      </c>
      <c r="AN872" s="167">
        <f t="shared" si="695"/>
        <v>39</v>
      </c>
      <c r="AO872" s="167">
        <f t="shared" si="695"/>
        <v>0</v>
      </c>
      <c r="AP872" s="167">
        <f t="shared" si="695"/>
        <v>39</v>
      </c>
      <c r="AQ872" s="167">
        <f t="shared" si="695"/>
        <v>0</v>
      </c>
      <c r="AR872" s="167">
        <f t="shared" si="695"/>
        <v>39</v>
      </c>
      <c r="AS872" s="167">
        <f t="shared" si="695"/>
        <v>0</v>
      </c>
      <c r="AT872" s="167">
        <f t="shared" si="695"/>
        <v>39</v>
      </c>
      <c r="AU872" s="167">
        <f t="shared" si="695"/>
        <v>0</v>
      </c>
      <c r="AV872" s="167">
        <f t="shared" si="695"/>
        <v>39</v>
      </c>
      <c r="AW872" s="168"/>
    </row>
    <row r="873" spans="1:49" ht="31.5" hidden="1" outlineLevel="3" x14ac:dyDescent="0.2">
      <c r="A873" s="165" t="s">
        <v>441</v>
      </c>
      <c r="B873" s="165" t="s">
        <v>15</v>
      </c>
      <c r="C873" s="165" t="s">
        <v>98</v>
      </c>
      <c r="D873" s="165"/>
      <c r="E873" s="166" t="s">
        <v>99</v>
      </c>
      <c r="F873" s="167">
        <f t="shared" si="693"/>
        <v>39</v>
      </c>
      <c r="G873" s="167">
        <f t="shared" si="693"/>
        <v>0</v>
      </c>
      <c r="H873" s="167">
        <f t="shared" si="693"/>
        <v>39</v>
      </c>
      <c r="I873" s="167">
        <f t="shared" si="693"/>
        <v>0</v>
      </c>
      <c r="J873" s="167">
        <f t="shared" si="693"/>
        <v>0</v>
      </c>
      <c r="K873" s="167">
        <f t="shared" si="693"/>
        <v>0</v>
      </c>
      <c r="L873" s="167">
        <f t="shared" si="693"/>
        <v>39</v>
      </c>
      <c r="M873" s="167">
        <f t="shared" si="693"/>
        <v>0</v>
      </c>
      <c r="N873" s="167">
        <f t="shared" si="693"/>
        <v>39</v>
      </c>
      <c r="O873" s="167">
        <f t="shared" si="693"/>
        <v>0</v>
      </c>
      <c r="P873" s="167">
        <f t="shared" si="693"/>
        <v>0</v>
      </c>
      <c r="Q873" s="167">
        <f t="shared" si="693"/>
        <v>39</v>
      </c>
      <c r="R873" s="167">
        <f t="shared" si="693"/>
        <v>0</v>
      </c>
      <c r="S873" s="167">
        <f t="shared" si="693"/>
        <v>39</v>
      </c>
      <c r="T873" s="167">
        <f t="shared" si="693"/>
        <v>0</v>
      </c>
      <c r="U873" s="167">
        <f t="shared" si="693"/>
        <v>0</v>
      </c>
      <c r="V873" s="167">
        <f t="shared" si="694"/>
        <v>0</v>
      </c>
      <c r="W873" s="167">
        <f t="shared" si="694"/>
        <v>0</v>
      </c>
      <c r="X873" s="167">
        <f t="shared" si="694"/>
        <v>39</v>
      </c>
      <c r="Y873" s="167">
        <f t="shared" si="694"/>
        <v>39</v>
      </c>
      <c r="Z873" s="167">
        <f t="shared" si="694"/>
        <v>0</v>
      </c>
      <c r="AA873" s="167">
        <f t="shared" si="694"/>
        <v>39</v>
      </c>
      <c r="AB873" s="167">
        <f t="shared" si="694"/>
        <v>0</v>
      </c>
      <c r="AC873" s="167">
        <f t="shared" si="694"/>
        <v>39</v>
      </c>
      <c r="AD873" s="167">
        <f t="shared" si="694"/>
        <v>0</v>
      </c>
      <c r="AE873" s="167">
        <f t="shared" si="694"/>
        <v>39</v>
      </c>
      <c r="AF873" s="167">
        <f t="shared" si="694"/>
        <v>0</v>
      </c>
      <c r="AG873" s="167">
        <f t="shared" si="694"/>
        <v>39</v>
      </c>
      <c r="AH873" s="167">
        <f t="shared" si="694"/>
        <v>0</v>
      </c>
      <c r="AI873" s="167">
        <f t="shared" si="694"/>
        <v>39</v>
      </c>
      <c r="AJ873" s="167">
        <f t="shared" si="694"/>
        <v>0</v>
      </c>
      <c r="AK873" s="167">
        <f t="shared" si="694"/>
        <v>39</v>
      </c>
      <c r="AL873" s="167">
        <f t="shared" si="695"/>
        <v>39</v>
      </c>
      <c r="AM873" s="167">
        <f t="shared" si="695"/>
        <v>0</v>
      </c>
      <c r="AN873" s="167">
        <f t="shared" si="695"/>
        <v>39</v>
      </c>
      <c r="AO873" s="167">
        <f t="shared" si="695"/>
        <v>0</v>
      </c>
      <c r="AP873" s="167">
        <f t="shared" si="695"/>
        <v>39</v>
      </c>
      <c r="AQ873" s="167">
        <f t="shared" si="695"/>
        <v>0</v>
      </c>
      <c r="AR873" s="167">
        <f t="shared" si="695"/>
        <v>39</v>
      </c>
      <c r="AS873" s="167">
        <f t="shared" si="695"/>
        <v>0</v>
      </c>
      <c r="AT873" s="167">
        <f t="shared" si="695"/>
        <v>39</v>
      </c>
      <c r="AU873" s="167">
        <f t="shared" si="695"/>
        <v>0</v>
      </c>
      <c r="AV873" s="167">
        <f t="shared" si="695"/>
        <v>39</v>
      </c>
      <c r="AW873" s="168"/>
    </row>
    <row r="874" spans="1:49" ht="47.25" hidden="1" outlineLevel="4" x14ac:dyDescent="0.2">
      <c r="A874" s="165" t="s">
        <v>441</v>
      </c>
      <c r="B874" s="165" t="s">
        <v>15</v>
      </c>
      <c r="C874" s="165" t="s">
        <v>100</v>
      </c>
      <c r="D874" s="165"/>
      <c r="E874" s="166" t="s">
        <v>101</v>
      </c>
      <c r="F874" s="167">
        <f t="shared" si="693"/>
        <v>39</v>
      </c>
      <c r="G874" s="167">
        <f t="shared" si="693"/>
        <v>0</v>
      </c>
      <c r="H874" s="167">
        <f t="shared" si="693"/>
        <v>39</v>
      </c>
      <c r="I874" s="167">
        <f t="shared" si="693"/>
        <v>0</v>
      </c>
      <c r="J874" s="167">
        <f t="shared" si="693"/>
        <v>0</v>
      </c>
      <c r="K874" s="167">
        <f t="shared" si="693"/>
        <v>0</v>
      </c>
      <c r="L874" s="167">
        <f t="shared" si="693"/>
        <v>39</v>
      </c>
      <c r="M874" s="167">
        <f t="shared" si="693"/>
        <v>0</v>
      </c>
      <c r="N874" s="167">
        <f t="shared" si="693"/>
        <v>39</v>
      </c>
      <c r="O874" s="167">
        <f t="shared" si="693"/>
        <v>0</v>
      </c>
      <c r="P874" s="167">
        <f t="shared" si="693"/>
        <v>0</v>
      </c>
      <c r="Q874" s="167">
        <f t="shared" si="693"/>
        <v>39</v>
      </c>
      <c r="R874" s="167">
        <f t="shared" si="693"/>
        <v>0</v>
      </c>
      <c r="S874" s="167">
        <f t="shared" si="693"/>
        <v>39</v>
      </c>
      <c r="T874" s="167">
        <f t="shared" si="693"/>
        <v>0</v>
      </c>
      <c r="U874" s="167">
        <f t="shared" si="693"/>
        <v>0</v>
      </c>
      <c r="V874" s="167">
        <f t="shared" si="694"/>
        <v>0</v>
      </c>
      <c r="W874" s="167">
        <f t="shared" si="694"/>
        <v>0</v>
      </c>
      <c r="X874" s="167">
        <f t="shared" si="694"/>
        <v>39</v>
      </c>
      <c r="Y874" s="167">
        <f t="shared" si="694"/>
        <v>39</v>
      </c>
      <c r="Z874" s="167">
        <f t="shared" si="694"/>
        <v>0</v>
      </c>
      <c r="AA874" s="167">
        <f t="shared" si="694"/>
        <v>39</v>
      </c>
      <c r="AB874" s="167">
        <f t="shared" si="694"/>
        <v>0</v>
      </c>
      <c r="AC874" s="167">
        <f t="shared" si="694"/>
        <v>39</v>
      </c>
      <c r="AD874" s="167">
        <f t="shared" si="694"/>
        <v>0</v>
      </c>
      <c r="AE874" s="167">
        <f t="shared" si="694"/>
        <v>39</v>
      </c>
      <c r="AF874" s="167">
        <f t="shared" si="694"/>
        <v>0</v>
      </c>
      <c r="AG874" s="167">
        <f t="shared" si="694"/>
        <v>39</v>
      </c>
      <c r="AH874" s="167">
        <f t="shared" si="694"/>
        <v>0</v>
      </c>
      <c r="AI874" s="167">
        <f t="shared" si="694"/>
        <v>39</v>
      </c>
      <c r="AJ874" s="167">
        <f t="shared" si="694"/>
        <v>0</v>
      </c>
      <c r="AK874" s="167">
        <f t="shared" si="694"/>
        <v>39</v>
      </c>
      <c r="AL874" s="167">
        <f t="shared" si="695"/>
        <v>39</v>
      </c>
      <c r="AM874" s="167">
        <f t="shared" si="695"/>
        <v>0</v>
      </c>
      <c r="AN874" s="167">
        <f t="shared" si="695"/>
        <v>39</v>
      </c>
      <c r="AO874" s="167">
        <f t="shared" si="695"/>
        <v>0</v>
      </c>
      <c r="AP874" s="167">
        <f t="shared" si="695"/>
        <v>39</v>
      </c>
      <c r="AQ874" s="167">
        <f t="shared" si="695"/>
        <v>0</v>
      </c>
      <c r="AR874" s="167">
        <f t="shared" si="695"/>
        <v>39</v>
      </c>
      <c r="AS874" s="167">
        <f t="shared" si="695"/>
        <v>0</v>
      </c>
      <c r="AT874" s="167">
        <f t="shared" si="695"/>
        <v>39</v>
      </c>
      <c r="AU874" s="167">
        <f t="shared" si="695"/>
        <v>0</v>
      </c>
      <c r="AV874" s="167">
        <f t="shared" si="695"/>
        <v>39</v>
      </c>
      <c r="AW874" s="168"/>
    </row>
    <row r="875" spans="1:49" ht="15.75" hidden="1" outlineLevel="5" x14ac:dyDescent="0.2">
      <c r="A875" s="165" t="s">
        <v>441</v>
      </c>
      <c r="B875" s="165" t="s">
        <v>15</v>
      </c>
      <c r="C875" s="165" t="s">
        <v>102</v>
      </c>
      <c r="D875" s="165"/>
      <c r="E875" s="166" t="s">
        <v>103</v>
      </c>
      <c r="F875" s="167">
        <f t="shared" si="693"/>
        <v>39</v>
      </c>
      <c r="G875" s="167">
        <f t="shared" si="693"/>
        <v>0</v>
      </c>
      <c r="H875" s="167">
        <f t="shared" si="693"/>
        <v>39</v>
      </c>
      <c r="I875" s="167">
        <f t="shared" si="693"/>
        <v>0</v>
      </c>
      <c r="J875" s="167">
        <f t="shared" si="693"/>
        <v>0</v>
      </c>
      <c r="K875" s="167">
        <f t="shared" si="693"/>
        <v>0</v>
      </c>
      <c r="L875" s="167">
        <f t="shared" si="693"/>
        <v>39</v>
      </c>
      <c r="M875" s="167">
        <f t="shared" si="693"/>
        <v>0</v>
      </c>
      <c r="N875" s="167">
        <f t="shared" si="693"/>
        <v>39</v>
      </c>
      <c r="O875" s="167">
        <f t="shared" si="693"/>
        <v>0</v>
      </c>
      <c r="P875" s="167">
        <f t="shared" si="693"/>
        <v>0</v>
      </c>
      <c r="Q875" s="167">
        <f t="shared" si="693"/>
        <v>39</v>
      </c>
      <c r="R875" s="167">
        <f t="shared" si="693"/>
        <v>0</v>
      </c>
      <c r="S875" s="167">
        <f t="shared" si="693"/>
        <v>39</v>
      </c>
      <c r="T875" s="167">
        <f t="shared" si="693"/>
        <v>0</v>
      </c>
      <c r="U875" s="167">
        <f t="shared" si="693"/>
        <v>0</v>
      </c>
      <c r="V875" s="167">
        <f t="shared" si="694"/>
        <v>0</v>
      </c>
      <c r="W875" s="167">
        <f t="shared" si="694"/>
        <v>0</v>
      </c>
      <c r="X875" s="167">
        <f t="shared" si="694"/>
        <v>39</v>
      </c>
      <c r="Y875" s="167">
        <f t="shared" si="694"/>
        <v>39</v>
      </c>
      <c r="Z875" s="167">
        <f t="shared" si="694"/>
        <v>0</v>
      </c>
      <c r="AA875" s="167">
        <f t="shared" si="694"/>
        <v>39</v>
      </c>
      <c r="AB875" s="167">
        <f t="shared" si="694"/>
        <v>0</v>
      </c>
      <c r="AC875" s="167">
        <f t="shared" si="694"/>
        <v>39</v>
      </c>
      <c r="AD875" s="167">
        <f t="shared" si="694"/>
        <v>0</v>
      </c>
      <c r="AE875" s="167">
        <f t="shared" si="694"/>
        <v>39</v>
      </c>
      <c r="AF875" s="167">
        <f t="shared" si="694"/>
        <v>0</v>
      </c>
      <c r="AG875" s="167">
        <f t="shared" si="694"/>
        <v>39</v>
      </c>
      <c r="AH875" s="167">
        <f t="shared" si="694"/>
        <v>0</v>
      </c>
      <c r="AI875" s="167">
        <f t="shared" si="694"/>
        <v>39</v>
      </c>
      <c r="AJ875" s="167">
        <f t="shared" si="694"/>
        <v>0</v>
      </c>
      <c r="AK875" s="167">
        <f t="shared" si="694"/>
        <v>39</v>
      </c>
      <c r="AL875" s="167">
        <f t="shared" si="695"/>
        <v>39</v>
      </c>
      <c r="AM875" s="167">
        <f t="shared" si="695"/>
        <v>0</v>
      </c>
      <c r="AN875" s="167">
        <f t="shared" si="695"/>
        <v>39</v>
      </c>
      <c r="AO875" s="167">
        <f t="shared" si="695"/>
        <v>0</v>
      </c>
      <c r="AP875" s="167">
        <f t="shared" si="695"/>
        <v>39</v>
      </c>
      <c r="AQ875" s="167">
        <f t="shared" si="695"/>
        <v>0</v>
      </c>
      <c r="AR875" s="167">
        <f t="shared" si="695"/>
        <v>39</v>
      </c>
      <c r="AS875" s="167">
        <f t="shared" si="695"/>
        <v>0</v>
      </c>
      <c r="AT875" s="167">
        <f t="shared" si="695"/>
        <v>39</v>
      </c>
      <c r="AU875" s="167">
        <f t="shared" si="695"/>
        <v>0</v>
      </c>
      <c r="AV875" s="167">
        <f t="shared" si="695"/>
        <v>39</v>
      </c>
      <c r="AW875" s="168"/>
    </row>
    <row r="876" spans="1:49" ht="31.5" hidden="1" outlineLevel="7" x14ac:dyDescent="0.2">
      <c r="A876" s="170" t="s">
        <v>441</v>
      </c>
      <c r="B876" s="170" t="s">
        <v>15</v>
      </c>
      <c r="C876" s="170" t="s">
        <v>102</v>
      </c>
      <c r="D876" s="170" t="s">
        <v>11</v>
      </c>
      <c r="E876" s="171" t="s">
        <v>12</v>
      </c>
      <c r="F876" s="172">
        <v>39</v>
      </c>
      <c r="G876" s="172"/>
      <c r="H876" s="172">
        <f>SUM(F876:G876)</f>
        <v>39</v>
      </c>
      <c r="I876" s="172"/>
      <c r="J876" s="172"/>
      <c r="K876" s="172"/>
      <c r="L876" s="172">
        <f>SUM(H876:K876)</f>
        <v>39</v>
      </c>
      <c r="M876" s="172"/>
      <c r="N876" s="172">
        <f>SUM(L876:M876)</f>
        <v>39</v>
      </c>
      <c r="O876" s="172"/>
      <c r="P876" s="172"/>
      <c r="Q876" s="172">
        <f>SUM(N876:P876)</f>
        <v>39</v>
      </c>
      <c r="R876" s="172"/>
      <c r="S876" s="172">
        <f>SUM(Q876:R876)</f>
        <v>39</v>
      </c>
      <c r="T876" s="172"/>
      <c r="U876" s="172"/>
      <c r="V876" s="172"/>
      <c r="W876" s="172"/>
      <c r="X876" s="172">
        <f>SUM(S876:W876)</f>
        <v>39</v>
      </c>
      <c r="Y876" s="172">
        <v>39</v>
      </c>
      <c r="Z876" s="172"/>
      <c r="AA876" s="172">
        <f>SUM(Y876:Z876)</f>
        <v>39</v>
      </c>
      <c r="AB876" s="172"/>
      <c r="AC876" s="172">
        <f>SUM(AA876:AB876)</f>
        <v>39</v>
      </c>
      <c r="AD876" s="172"/>
      <c r="AE876" s="172">
        <f>SUM(AC876:AD876)</f>
        <v>39</v>
      </c>
      <c r="AF876" s="172"/>
      <c r="AG876" s="172">
        <f>SUM(AE876:AF876)</f>
        <v>39</v>
      </c>
      <c r="AH876" s="172"/>
      <c r="AI876" s="172">
        <f>SUM(AG876:AH876)</f>
        <v>39</v>
      </c>
      <c r="AJ876" s="172"/>
      <c r="AK876" s="172">
        <f>SUM(AI876:AJ876)</f>
        <v>39</v>
      </c>
      <c r="AL876" s="172">
        <v>39</v>
      </c>
      <c r="AM876" s="172"/>
      <c r="AN876" s="172">
        <f>SUM(AL876:AM876)</f>
        <v>39</v>
      </c>
      <c r="AO876" s="172"/>
      <c r="AP876" s="172">
        <f>SUM(AN876:AO876)</f>
        <v>39</v>
      </c>
      <c r="AQ876" s="172"/>
      <c r="AR876" s="172">
        <f>SUM(AP876:AQ876)</f>
        <v>39</v>
      </c>
      <c r="AS876" s="172"/>
      <c r="AT876" s="172">
        <f>SUM(AR876:AS876)</f>
        <v>39</v>
      </c>
      <c r="AU876" s="172"/>
      <c r="AV876" s="172">
        <f>SUM(AT876:AU876)</f>
        <v>39</v>
      </c>
      <c r="AW876" s="168"/>
    </row>
    <row r="877" spans="1:49" ht="15.75" hidden="1" outlineLevel="7" x14ac:dyDescent="0.2">
      <c r="A877" s="165" t="s">
        <v>441</v>
      </c>
      <c r="B877" s="165" t="s">
        <v>558</v>
      </c>
      <c r="C877" s="170"/>
      <c r="D877" s="170"/>
      <c r="E877" s="8" t="s">
        <v>539</v>
      </c>
      <c r="F877" s="167">
        <f t="shared" ref="F877:U881" si="696">F878</f>
        <v>200</v>
      </c>
      <c r="G877" s="167">
        <f t="shared" si="696"/>
        <v>0</v>
      </c>
      <c r="H877" s="167">
        <f t="shared" si="696"/>
        <v>200</v>
      </c>
      <c r="I877" s="167">
        <f t="shared" si="696"/>
        <v>0</v>
      </c>
      <c r="J877" s="167">
        <f t="shared" si="696"/>
        <v>0</v>
      </c>
      <c r="K877" s="167">
        <f t="shared" si="696"/>
        <v>0</v>
      </c>
      <c r="L877" s="167">
        <f t="shared" si="696"/>
        <v>200</v>
      </c>
      <c r="M877" s="167">
        <f t="shared" si="696"/>
        <v>0</v>
      </c>
      <c r="N877" s="167">
        <f t="shared" si="696"/>
        <v>200</v>
      </c>
      <c r="O877" s="167">
        <f t="shared" si="696"/>
        <v>0</v>
      </c>
      <c r="P877" s="167">
        <f t="shared" si="696"/>
        <v>0</v>
      </c>
      <c r="Q877" s="167">
        <f t="shared" si="696"/>
        <v>200</v>
      </c>
      <c r="R877" s="167">
        <f t="shared" si="696"/>
        <v>0</v>
      </c>
      <c r="S877" s="167">
        <f t="shared" si="696"/>
        <v>200</v>
      </c>
      <c r="T877" s="167">
        <f t="shared" si="696"/>
        <v>0</v>
      </c>
      <c r="U877" s="167">
        <f t="shared" si="696"/>
        <v>0</v>
      </c>
      <c r="V877" s="167">
        <f t="shared" ref="V877:AK881" si="697">V878</f>
        <v>0</v>
      </c>
      <c r="W877" s="167">
        <f t="shared" si="697"/>
        <v>0</v>
      </c>
      <c r="X877" s="167">
        <f t="shared" si="697"/>
        <v>200</v>
      </c>
      <c r="Y877" s="167">
        <f t="shared" si="697"/>
        <v>200</v>
      </c>
      <c r="Z877" s="167">
        <f t="shared" si="697"/>
        <v>0</v>
      </c>
      <c r="AA877" s="167">
        <f t="shared" si="697"/>
        <v>200</v>
      </c>
      <c r="AB877" s="167">
        <f t="shared" si="697"/>
        <v>0</v>
      </c>
      <c r="AC877" s="167">
        <f t="shared" si="697"/>
        <v>200</v>
      </c>
      <c r="AD877" s="167">
        <f t="shared" si="697"/>
        <v>0</v>
      </c>
      <c r="AE877" s="167">
        <f t="shared" si="697"/>
        <v>200</v>
      </c>
      <c r="AF877" s="167">
        <f t="shared" si="697"/>
        <v>0</v>
      </c>
      <c r="AG877" s="167">
        <f t="shared" si="697"/>
        <v>200</v>
      </c>
      <c r="AH877" s="167">
        <f t="shared" si="697"/>
        <v>0</v>
      </c>
      <c r="AI877" s="167">
        <f t="shared" si="697"/>
        <v>200</v>
      </c>
      <c r="AJ877" s="167">
        <f t="shared" si="697"/>
        <v>0</v>
      </c>
      <c r="AK877" s="167">
        <f t="shared" si="697"/>
        <v>200</v>
      </c>
      <c r="AL877" s="167">
        <f t="shared" ref="AL877:AV881" si="698">AL878</f>
        <v>200</v>
      </c>
      <c r="AM877" s="167">
        <f t="shared" si="698"/>
        <v>0</v>
      </c>
      <c r="AN877" s="167">
        <f t="shared" si="698"/>
        <v>200</v>
      </c>
      <c r="AO877" s="167">
        <f t="shared" si="698"/>
        <v>0</v>
      </c>
      <c r="AP877" s="167">
        <f t="shared" si="698"/>
        <v>200</v>
      </c>
      <c r="AQ877" s="167">
        <f t="shared" si="698"/>
        <v>0</v>
      </c>
      <c r="AR877" s="167">
        <f t="shared" si="698"/>
        <v>200</v>
      </c>
      <c r="AS877" s="167">
        <f t="shared" si="698"/>
        <v>0</v>
      </c>
      <c r="AT877" s="167">
        <f t="shared" si="698"/>
        <v>200</v>
      </c>
      <c r="AU877" s="167">
        <f t="shared" si="698"/>
        <v>0</v>
      </c>
      <c r="AV877" s="167">
        <f t="shared" si="698"/>
        <v>200</v>
      </c>
      <c r="AW877" s="168"/>
    </row>
    <row r="878" spans="1:49" ht="15.75" hidden="1" outlineLevel="1" x14ac:dyDescent="0.2">
      <c r="A878" s="165" t="s">
        <v>441</v>
      </c>
      <c r="B878" s="165" t="s">
        <v>203</v>
      </c>
      <c r="C878" s="165"/>
      <c r="D878" s="165"/>
      <c r="E878" s="166" t="s">
        <v>204</v>
      </c>
      <c r="F878" s="167">
        <f t="shared" si="696"/>
        <v>200</v>
      </c>
      <c r="G878" s="167">
        <f t="shared" si="696"/>
        <v>0</v>
      </c>
      <c r="H878" s="167">
        <f t="shared" si="696"/>
        <v>200</v>
      </c>
      <c r="I878" s="167">
        <f t="shared" si="696"/>
        <v>0</v>
      </c>
      <c r="J878" s="167">
        <f t="shared" si="696"/>
        <v>0</v>
      </c>
      <c r="K878" s="167">
        <f t="shared" si="696"/>
        <v>0</v>
      </c>
      <c r="L878" s="167">
        <f t="shared" si="696"/>
        <v>200</v>
      </c>
      <c r="M878" s="167">
        <f t="shared" si="696"/>
        <v>0</v>
      </c>
      <c r="N878" s="167">
        <f t="shared" si="696"/>
        <v>200</v>
      </c>
      <c r="O878" s="167">
        <f t="shared" si="696"/>
        <v>0</v>
      </c>
      <c r="P878" s="167">
        <f t="shared" si="696"/>
        <v>0</v>
      </c>
      <c r="Q878" s="167">
        <f t="shared" si="696"/>
        <v>200</v>
      </c>
      <c r="R878" s="167">
        <f t="shared" si="696"/>
        <v>0</v>
      </c>
      <c r="S878" s="167">
        <f t="shared" si="696"/>
        <v>200</v>
      </c>
      <c r="T878" s="167">
        <f t="shared" si="696"/>
        <v>0</v>
      </c>
      <c r="U878" s="167">
        <f t="shared" si="696"/>
        <v>0</v>
      </c>
      <c r="V878" s="167">
        <f t="shared" si="697"/>
        <v>0</v>
      </c>
      <c r="W878" s="167">
        <f t="shared" si="697"/>
        <v>0</v>
      </c>
      <c r="X878" s="167">
        <f t="shared" si="697"/>
        <v>200</v>
      </c>
      <c r="Y878" s="167">
        <f t="shared" si="697"/>
        <v>200</v>
      </c>
      <c r="Z878" s="167">
        <f t="shared" si="697"/>
        <v>0</v>
      </c>
      <c r="AA878" s="167">
        <f t="shared" si="697"/>
        <v>200</v>
      </c>
      <c r="AB878" s="167">
        <f t="shared" si="697"/>
        <v>0</v>
      </c>
      <c r="AC878" s="167">
        <f t="shared" si="697"/>
        <v>200</v>
      </c>
      <c r="AD878" s="167">
        <f t="shared" si="697"/>
        <v>0</v>
      </c>
      <c r="AE878" s="167">
        <f t="shared" si="697"/>
        <v>200</v>
      </c>
      <c r="AF878" s="167">
        <f t="shared" si="697"/>
        <v>0</v>
      </c>
      <c r="AG878" s="167">
        <f t="shared" si="697"/>
        <v>200</v>
      </c>
      <c r="AH878" s="167">
        <f t="shared" si="697"/>
        <v>0</v>
      </c>
      <c r="AI878" s="167">
        <f t="shared" si="697"/>
        <v>200</v>
      </c>
      <c r="AJ878" s="167">
        <f t="shared" si="697"/>
        <v>0</v>
      </c>
      <c r="AK878" s="167">
        <f t="shared" si="697"/>
        <v>200</v>
      </c>
      <c r="AL878" s="167">
        <f t="shared" si="698"/>
        <v>200</v>
      </c>
      <c r="AM878" s="167">
        <f t="shared" si="698"/>
        <v>0</v>
      </c>
      <c r="AN878" s="167">
        <f t="shared" si="698"/>
        <v>200</v>
      </c>
      <c r="AO878" s="167">
        <f t="shared" si="698"/>
        <v>0</v>
      </c>
      <c r="AP878" s="167">
        <f t="shared" si="698"/>
        <v>200</v>
      </c>
      <c r="AQ878" s="167">
        <f t="shared" si="698"/>
        <v>0</v>
      </c>
      <c r="AR878" s="167">
        <f t="shared" si="698"/>
        <v>200</v>
      </c>
      <c r="AS878" s="167">
        <f t="shared" si="698"/>
        <v>0</v>
      </c>
      <c r="AT878" s="167">
        <f t="shared" si="698"/>
        <v>200</v>
      </c>
      <c r="AU878" s="167">
        <f t="shared" si="698"/>
        <v>0</v>
      </c>
      <c r="AV878" s="167">
        <f t="shared" si="698"/>
        <v>200</v>
      </c>
      <c r="AW878" s="168"/>
    </row>
    <row r="879" spans="1:49" ht="31.5" hidden="1" outlineLevel="2" x14ac:dyDescent="0.2">
      <c r="A879" s="165" t="s">
        <v>441</v>
      </c>
      <c r="B879" s="165" t="s">
        <v>203</v>
      </c>
      <c r="C879" s="165" t="s">
        <v>205</v>
      </c>
      <c r="D879" s="165"/>
      <c r="E879" s="166" t="s">
        <v>206</v>
      </c>
      <c r="F879" s="167">
        <f t="shared" si="696"/>
        <v>200</v>
      </c>
      <c r="G879" s="167">
        <f t="shared" si="696"/>
        <v>0</v>
      </c>
      <c r="H879" s="167">
        <f t="shared" si="696"/>
        <v>200</v>
      </c>
      <c r="I879" s="167">
        <f t="shared" si="696"/>
        <v>0</v>
      </c>
      <c r="J879" s="167">
        <f t="shared" si="696"/>
        <v>0</v>
      </c>
      <c r="K879" s="167">
        <f t="shared" si="696"/>
        <v>0</v>
      </c>
      <c r="L879" s="167">
        <f t="shared" si="696"/>
        <v>200</v>
      </c>
      <c r="M879" s="167">
        <f t="shared" si="696"/>
        <v>0</v>
      </c>
      <c r="N879" s="167">
        <f t="shared" si="696"/>
        <v>200</v>
      </c>
      <c r="O879" s="167">
        <f t="shared" si="696"/>
        <v>0</v>
      </c>
      <c r="P879" s="167">
        <f t="shared" si="696"/>
        <v>0</v>
      </c>
      <c r="Q879" s="167">
        <f t="shared" si="696"/>
        <v>200</v>
      </c>
      <c r="R879" s="167">
        <f t="shared" si="696"/>
        <v>0</v>
      </c>
      <c r="S879" s="167">
        <f t="shared" si="696"/>
        <v>200</v>
      </c>
      <c r="T879" s="167">
        <f t="shared" si="696"/>
        <v>0</v>
      </c>
      <c r="U879" s="167">
        <f t="shared" si="696"/>
        <v>0</v>
      </c>
      <c r="V879" s="167">
        <f t="shared" si="697"/>
        <v>0</v>
      </c>
      <c r="W879" s="167">
        <f t="shared" si="697"/>
        <v>0</v>
      </c>
      <c r="X879" s="167">
        <f t="shared" si="697"/>
        <v>200</v>
      </c>
      <c r="Y879" s="167">
        <f t="shared" si="697"/>
        <v>200</v>
      </c>
      <c r="Z879" s="167">
        <f t="shared" si="697"/>
        <v>0</v>
      </c>
      <c r="AA879" s="167">
        <f t="shared" si="697"/>
        <v>200</v>
      </c>
      <c r="AB879" s="167">
        <f t="shared" si="697"/>
        <v>0</v>
      </c>
      <c r="AC879" s="167">
        <f t="shared" si="697"/>
        <v>200</v>
      </c>
      <c r="AD879" s="167">
        <f t="shared" si="697"/>
        <v>0</v>
      </c>
      <c r="AE879" s="167">
        <f t="shared" si="697"/>
        <v>200</v>
      </c>
      <c r="AF879" s="167">
        <f t="shared" si="697"/>
        <v>0</v>
      </c>
      <c r="AG879" s="167">
        <f t="shared" si="697"/>
        <v>200</v>
      </c>
      <c r="AH879" s="167">
        <f t="shared" si="697"/>
        <v>0</v>
      </c>
      <c r="AI879" s="167">
        <f t="shared" si="697"/>
        <v>200</v>
      </c>
      <c r="AJ879" s="167">
        <f t="shared" si="697"/>
        <v>0</v>
      </c>
      <c r="AK879" s="167">
        <f t="shared" si="697"/>
        <v>200</v>
      </c>
      <c r="AL879" s="167">
        <f t="shared" si="698"/>
        <v>200</v>
      </c>
      <c r="AM879" s="167">
        <f t="shared" si="698"/>
        <v>0</v>
      </c>
      <c r="AN879" s="167">
        <f t="shared" si="698"/>
        <v>200</v>
      </c>
      <c r="AO879" s="167">
        <f t="shared" si="698"/>
        <v>0</v>
      </c>
      <c r="AP879" s="167">
        <f t="shared" si="698"/>
        <v>200</v>
      </c>
      <c r="AQ879" s="167">
        <f t="shared" si="698"/>
        <v>0</v>
      </c>
      <c r="AR879" s="167">
        <f t="shared" si="698"/>
        <v>200</v>
      </c>
      <c r="AS879" s="167">
        <f t="shared" si="698"/>
        <v>0</v>
      </c>
      <c r="AT879" s="167">
        <f t="shared" si="698"/>
        <v>200</v>
      </c>
      <c r="AU879" s="167">
        <f t="shared" si="698"/>
        <v>0</v>
      </c>
      <c r="AV879" s="167">
        <f t="shared" si="698"/>
        <v>200</v>
      </c>
      <c r="AW879" s="168"/>
    </row>
    <row r="880" spans="1:49" ht="31.5" hidden="1" outlineLevel="3" x14ac:dyDescent="0.2">
      <c r="A880" s="165" t="s">
        <v>441</v>
      </c>
      <c r="B880" s="165" t="s">
        <v>203</v>
      </c>
      <c r="C880" s="165" t="s">
        <v>207</v>
      </c>
      <c r="D880" s="165"/>
      <c r="E880" s="166" t="s">
        <v>208</v>
      </c>
      <c r="F880" s="167">
        <f t="shared" si="696"/>
        <v>200</v>
      </c>
      <c r="G880" s="167">
        <f t="shared" si="696"/>
        <v>0</v>
      </c>
      <c r="H880" s="167">
        <f t="shared" si="696"/>
        <v>200</v>
      </c>
      <c r="I880" s="167">
        <f t="shared" si="696"/>
        <v>0</v>
      </c>
      <c r="J880" s="167">
        <f t="shared" si="696"/>
        <v>0</v>
      </c>
      <c r="K880" s="167">
        <f t="shared" si="696"/>
        <v>0</v>
      </c>
      <c r="L880" s="167">
        <f t="shared" si="696"/>
        <v>200</v>
      </c>
      <c r="M880" s="167">
        <f t="shared" si="696"/>
        <v>0</v>
      </c>
      <c r="N880" s="167">
        <f t="shared" si="696"/>
        <v>200</v>
      </c>
      <c r="O880" s="167">
        <f t="shared" si="696"/>
        <v>0</v>
      </c>
      <c r="P880" s="167">
        <f t="shared" si="696"/>
        <v>0</v>
      </c>
      <c r="Q880" s="167">
        <f t="shared" si="696"/>
        <v>200</v>
      </c>
      <c r="R880" s="167">
        <f t="shared" si="696"/>
        <v>0</v>
      </c>
      <c r="S880" s="167">
        <f t="shared" si="696"/>
        <v>200</v>
      </c>
      <c r="T880" s="167">
        <f t="shared" si="696"/>
        <v>0</v>
      </c>
      <c r="U880" s="167">
        <f t="shared" si="696"/>
        <v>0</v>
      </c>
      <c r="V880" s="167">
        <f t="shared" si="697"/>
        <v>0</v>
      </c>
      <c r="W880" s="167">
        <f t="shared" si="697"/>
        <v>0</v>
      </c>
      <c r="X880" s="167">
        <f t="shared" si="697"/>
        <v>200</v>
      </c>
      <c r="Y880" s="167">
        <f t="shared" si="697"/>
        <v>200</v>
      </c>
      <c r="Z880" s="167">
        <f t="shared" si="697"/>
        <v>0</v>
      </c>
      <c r="AA880" s="167">
        <f t="shared" si="697"/>
        <v>200</v>
      </c>
      <c r="AB880" s="167">
        <f t="shared" si="697"/>
        <v>0</v>
      </c>
      <c r="AC880" s="167">
        <f t="shared" si="697"/>
        <v>200</v>
      </c>
      <c r="AD880" s="167">
        <f t="shared" si="697"/>
        <v>0</v>
      </c>
      <c r="AE880" s="167">
        <f t="shared" si="697"/>
        <v>200</v>
      </c>
      <c r="AF880" s="167">
        <f t="shared" si="697"/>
        <v>0</v>
      </c>
      <c r="AG880" s="167">
        <f t="shared" si="697"/>
        <v>200</v>
      </c>
      <c r="AH880" s="167">
        <f t="shared" si="697"/>
        <v>0</v>
      </c>
      <c r="AI880" s="167">
        <f t="shared" si="697"/>
        <v>200</v>
      </c>
      <c r="AJ880" s="167">
        <f t="shared" si="697"/>
        <v>0</v>
      </c>
      <c r="AK880" s="167">
        <f t="shared" si="697"/>
        <v>200</v>
      </c>
      <c r="AL880" s="167">
        <f t="shared" si="698"/>
        <v>200</v>
      </c>
      <c r="AM880" s="167">
        <f t="shared" si="698"/>
        <v>0</v>
      </c>
      <c r="AN880" s="167">
        <f t="shared" si="698"/>
        <v>200</v>
      </c>
      <c r="AO880" s="167">
        <f t="shared" si="698"/>
        <v>0</v>
      </c>
      <c r="AP880" s="167">
        <f t="shared" si="698"/>
        <v>200</v>
      </c>
      <c r="AQ880" s="167">
        <f t="shared" si="698"/>
        <v>0</v>
      </c>
      <c r="AR880" s="167">
        <f t="shared" si="698"/>
        <v>200</v>
      </c>
      <c r="AS880" s="167">
        <f t="shared" si="698"/>
        <v>0</v>
      </c>
      <c r="AT880" s="167">
        <f t="shared" si="698"/>
        <v>200</v>
      </c>
      <c r="AU880" s="167">
        <f t="shared" si="698"/>
        <v>0</v>
      </c>
      <c r="AV880" s="167">
        <f t="shared" si="698"/>
        <v>200</v>
      </c>
      <c r="AW880" s="168"/>
    </row>
    <row r="881" spans="1:49" ht="47.25" hidden="1" outlineLevel="4" x14ac:dyDescent="0.2">
      <c r="A881" s="165" t="s">
        <v>441</v>
      </c>
      <c r="B881" s="165" t="s">
        <v>203</v>
      </c>
      <c r="C881" s="165" t="s">
        <v>209</v>
      </c>
      <c r="D881" s="165"/>
      <c r="E881" s="166" t="s">
        <v>612</v>
      </c>
      <c r="F881" s="167">
        <f t="shared" si="696"/>
        <v>200</v>
      </c>
      <c r="G881" s="167">
        <f t="shared" si="696"/>
        <v>0</v>
      </c>
      <c r="H881" s="167">
        <f t="shared" si="696"/>
        <v>200</v>
      </c>
      <c r="I881" s="167">
        <f t="shared" si="696"/>
        <v>0</v>
      </c>
      <c r="J881" s="167">
        <f t="shared" si="696"/>
        <v>0</v>
      </c>
      <c r="K881" s="167">
        <f t="shared" si="696"/>
        <v>0</v>
      </c>
      <c r="L881" s="167">
        <f t="shared" si="696"/>
        <v>200</v>
      </c>
      <c r="M881" s="167">
        <f t="shared" si="696"/>
        <v>0</v>
      </c>
      <c r="N881" s="167">
        <f t="shared" si="696"/>
        <v>200</v>
      </c>
      <c r="O881" s="167">
        <f t="shared" si="696"/>
        <v>0</v>
      </c>
      <c r="P881" s="167">
        <f t="shared" si="696"/>
        <v>0</v>
      </c>
      <c r="Q881" s="167">
        <f t="shared" si="696"/>
        <v>200</v>
      </c>
      <c r="R881" s="167">
        <f t="shared" si="696"/>
        <v>0</v>
      </c>
      <c r="S881" s="167">
        <f t="shared" si="696"/>
        <v>200</v>
      </c>
      <c r="T881" s="167">
        <f t="shared" si="696"/>
        <v>0</v>
      </c>
      <c r="U881" s="167">
        <f t="shared" si="696"/>
        <v>0</v>
      </c>
      <c r="V881" s="167">
        <f t="shared" si="697"/>
        <v>0</v>
      </c>
      <c r="W881" s="167">
        <f t="shared" si="697"/>
        <v>0</v>
      </c>
      <c r="X881" s="167">
        <f t="shared" si="697"/>
        <v>200</v>
      </c>
      <c r="Y881" s="167">
        <f t="shared" si="697"/>
        <v>200</v>
      </c>
      <c r="Z881" s="167">
        <f t="shared" si="697"/>
        <v>0</v>
      </c>
      <c r="AA881" s="167">
        <f t="shared" si="697"/>
        <v>200</v>
      </c>
      <c r="AB881" s="167">
        <f t="shared" si="697"/>
        <v>0</v>
      </c>
      <c r="AC881" s="167">
        <f t="shared" si="697"/>
        <v>200</v>
      </c>
      <c r="AD881" s="167">
        <f t="shared" si="697"/>
        <v>0</v>
      </c>
      <c r="AE881" s="167">
        <f t="shared" si="697"/>
        <v>200</v>
      </c>
      <c r="AF881" s="167">
        <f t="shared" si="697"/>
        <v>0</v>
      </c>
      <c r="AG881" s="167">
        <f t="shared" si="697"/>
        <v>200</v>
      </c>
      <c r="AH881" s="167">
        <f t="shared" si="697"/>
        <v>0</v>
      </c>
      <c r="AI881" s="167">
        <f t="shared" si="697"/>
        <v>200</v>
      </c>
      <c r="AJ881" s="167">
        <f t="shared" si="697"/>
        <v>0</v>
      </c>
      <c r="AK881" s="167">
        <f t="shared" si="697"/>
        <v>200</v>
      </c>
      <c r="AL881" s="167">
        <f t="shared" si="698"/>
        <v>200</v>
      </c>
      <c r="AM881" s="167">
        <f t="shared" si="698"/>
        <v>0</v>
      </c>
      <c r="AN881" s="167">
        <f t="shared" si="698"/>
        <v>200</v>
      </c>
      <c r="AO881" s="167">
        <f t="shared" si="698"/>
        <v>0</v>
      </c>
      <c r="AP881" s="167">
        <f t="shared" si="698"/>
        <v>200</v>
      </c>
      <c r="AQ881" s="167">
        <f t="shared" si="698"/>
        <v>0</v>
      </c>
      <c r="AR881" s="167">
        <f t="shared" si="698"/>
        <v>200</v>
      </c>
      <c r="AS881" s="167">
        <f t="shared" si="698"/>
        <v>0</v>
      </c>
      <c r="AT881" s="167">
        <f t="shared" si="698"/>
        <v>200</v>
      </c>
      <c r="AU881" s="167">
        <f t="shared" si="698"/>
        <v>0</v>
      </c>
      <c r="AV881" s="167">
        <f t="shared" si="698"/>
        <v>200</v>
      </c>
      <c r="AW881" s="168"/>
    </row>
    <row r="882" spans="1:49" ht="31.5" hidden="1" outlineLevel="5" x14ac:dyDescent="0.2">
      <c r="A882" s="165" t="s">
        <v>441</v>
      </c>
      <c r="B882" s="165" t="s">
        <v>203</v>
      </c>
      <c r="C882" s="165" t="s">
        <v>443</v>
      </c>
      <c r="D882" s="165"/>
      <c r="E882" s="166" t="s">
        <v>444</v>
      </c>
      <c r="F882" s="167">
        <f t="shared" ref="F882:AV882" si="699">F883+F884+F885</f>
        <v>200</v>
      </c>
      <c r="G882" s="167">
        <f t="shared" si="699"/>
        <v>0</v>
      </c>
      <c r="H882" s="167">
        <f t="shared" si="699"/>
        <v>200</v>
      </c>
      <c r="I882" s="167">
        <f t="shared" si="699"/>
        <v>0</v>
      </c>
      <c r="J882" s="167">
        <f t="shared" si="699"/>
        <v>0</v>
      </c>
      <c r="K882" s="167">
        <f t="shared" si="699"/>
        <v>0</v>
      </c>
      <c r="L882" s="167">
        <f t="shared" si="699"/>
        <v>200</v>
      </c>
      <c r="M882" s="167">
        <f t="shared" si="699"/>
        <v>0</v>
      </c>
      <c r="N882" s="167">
        <f t="shared" si="699"/>
        <v>200</v>
      </c>
      <c r="O882" s="167">
        <f t="shared" si="699"/>
        <v>0</v>
      </c>
      <c r="P882" s="167">
        <f t="shared" si="699"/>
        <v>0</v>
      </c>
      <c r="Q882" s="167">
        <f t="shared" si="699"/>
        <v>200</v>
      </c>
      <c r="R882" s="167">
        <f t="shared" si="699"/>
        <v>0</v>
      </c>
      <c r="S882" s="167">
        <f t="shared" si="699"/>
        <v>200</v>
      </c>
      <c r="T882" s="167">
        <f t="shared" si="699"/>
        <v>0</v>
      </c>
      <c r="U882" s="167">
        <f t="shared" si="699"/>
        <v>0</v>
      </c>
      <c r="V882" s="167">
        <f t="shared" si="699"/>
        <v>0</v>
      </c>
      <c r="W882" s="167">
        <f t="shared" si="699"/>
        <v>0</v>
      </c>
      <c r="X882" s="167">
        <f t="shared" si="699"/>
        <v>200</v>
      </c>
      <c r="Y882" s="167">
        <f t="shared" si="699"/>
        <v>200</v>
      </c>
      <c r="Z882" s="167">
        <f t="shared" si="699"/>
        <v>0</v>
      </c>
      <c r="AA882" s="167">
        <f t="shared" si="699"/>
        <v>200</v>
      </c>
      <c r="AB882" s="167">
        <f t="shared" si="699"/>
        <v>0</v>
      </c>
      <c r="AC882" s="167">
        <f t="shared" si="699"/>
        <v>200</v>
      </c>
      <c r="AD882" s="167">
        <f t="shared" si="699"/>
        <v>0</v>
      </c>
      <c r="AE882" s="167">
        <f t="shared" si="699"/>
        <v>200</v>
      </c>
      <c r="AF882" s="167">
        <f t="shared" si="699"/>
        <v>0</v>
      </c>
      <c r="AG882" s="167">
        <f t="shared" si="699"/>
        <v>200</v>
      </c>
      <c r="AH882" s="167">
        <f t="shared" si="699"/>
        <v>0</v>
      </c>
      <c r="AI882" s="167">
        <f t="shared" si="699"/>
        <v>200</v>
      </c>
      <c r="AJ882" s="167">
        <f t="shared" si="699"/>
        <v>0</v>
      </c>
      <c r="AK882" s="167">
        <f t="shared" si="699"/>
        <v>200</v>
      </c>
      <c r="AL882" s="167">
        <f t="shared" si="699"/>
        <v>200</v>
      </c>
      <c r="AM882" s="167">
        <f t="shared" si="699"/>
        <v>0</v>
      </c>
      <c r="AN882" s="167">
        <f t="shared" si="699"/>
        <v>200</v>
      </c>
      <c r="AO882" s="167">
        <f t="shared" si="699"/>
        <v>0</v>
      </c>
      <c r="AP882" s="167">
        <f t="shared" si="699"/>
        <v>200</v>
      </c>
      <c r="AQ882" s="167">
        <f t="shared" si="699"/>
        <v>0</v>
      </c>
      <c r="AR882" s="167">
        <f t="shared" si="699"/>
        <v>200</v>
      </c>
      <c r="AS882" s="167">
        <f t="shared" si="699"/>
        <v>0</v>
      </c>
      <c r="AT882" s="167">
        <f t="shared" si="699"/>
        <v>200</v>
      </c>
      <c r="AU882" s="167">
        <f t="shared" si="699"/>
        <v>0</v>
      </c>
      <c r="AV882" s="167">
        <f t="shared" si="699"/>
        <v>200</v>
      </c>
      <c r="AW882" s="168"/>
    </row>
    <row r="883" spans="1:49" ht="31.5" hidden="1" outlineLevel="7" x14ac:dyDescent="0.2">
      <c r="A883" s="170" t="s">
        <v>441</v>
      </c>
      <c r="B883" s="170" t="s">
        <v>203</v>
      </c>
      <c r="C883" s="170" t="s">
        <v>443</v>
      </c>
      <c r="D883" s="170" t="s">
        <v>11</v>
      </c>
      <c r="E883" s="171" t="s">
        <v>12</v>
      </c>
      <c r="F883" s="172">
        <v>100</v>
      </c>
      <c r="G883" s="172"/>
      <c r="H883" s="172">
        <f>SUM(F883:G883)</f>
        <v>100</v>
      </c>
      <c r="I883" s="172"/>
      <c r="J883" s="172"/>
      <c r="K883" s="172"/>
      <c r="L883" s="172">
        <f>SUM(H883:K883)</f>
        <v>100</v>
      </c>
      <c r="M883" s="172"/>
      <c r="N883" s="172">
        <f>SUM(L883:M883)</f>
        <v>100</v>
      </c>
      <c r="O883" s="172"/>
      <c r="P883" s="172"/>
      <c r="Q883" s="172">
        <f>SUM(N883:P883)</f>
        <v>100</v>
      </c>
      <c r="R883" s="172"/>
      <c r="S883" s="172">
        <f>SUM(Q883:R883)</f>
        <v>100</v>
      </c>
      <c r="T883" s="172"/>
      <c r="U883" s="172"/>
      <c r="V883" s="172"/>
      <c r="W883" s="172"/>
      <c r="X883" s="172">
        <f>SUM(S883:W883)</f>
        <v>100</v>
      </c>
      <c r="Y883" s="172">
        <v>100</v>
      </c>
      <c r="Z883" s="172"/>
      <c r="AA883" s="172">
        <f>SUM(Y883:Z883)</f>
        <v>100</v>
      </c>
      <c r="AB883" s="172"/>
      <c r="AC883" s="172">
        <f>SUM(AA883:AB883)</f>
        <v>100</v>
      </c>
      <c r="AD883" s="172"/>
      <c r="AE883" s="172">
        <f>SUM(AC883:AD883)</f>
        <v>100</v>
      </c>
      <c r="AF883" s="172"/>
      <c r="AG883" s="172">
        <f>SUM(AE883:AF883)</f>
        <v>100</v>
      </c>
      <c r="AH883" s="172"/>
      <c r="AI883" s="172">
        <f>SUM(AG883:AH883)</f>
        <v>100</v>
      </c>
      <c r="AJ883" s="172"/>
      <c r="AK883" s="172">
        <f>SUM(AI883:AJ883)</f>
        <v>100</v>
      </c>
      <c r="AL883" s="172">
        <v>100</v>
      </c>
      <c r="AM883" s="172"/>
      <c r="AN883" s="172">
        <f>SUM(AL883:AM883)</f>
        <v>100</v>
      </c>
      <c r="AO883" s="172"/>
      <c r="AP883" s="172">
        <f>SUM(AN883:AO883)</f>
        <v>100</v>
      </c>
      <c r="AQ883" s="172"/>
      <c r="AR883" s="172">
        <f>SUM(AP883:AQ883)</f>
        <v>100</v>
      </c>
      <c r="AS883" s="172"/>
      <c r="AT883" s="172">
        <f>SUM(AR883:AS883)</f>
        <v>100</v>
      </c>
      <c r="AU883" s="172"/>
      <c r="AV883" s="172">
        <f>SUM(AT883:AU883)</f>
        <v>100</v>
      </c>
      <c r="AW883" s="168"/>
    </row>
    <row r="884" spans="1:49" ht="31.5" hidden="1" outlineLevel="7" x14ac:dyDescent="0.2">
      <c r="A884" s="170" t="s">
        <v>441</v>
      </c>
      <c r="B884" s="170" t="s">
        <v>203</v>
      </c>
      <c r="C884" s="170" t="s">
        <v>443</v>
      </c>
      <c r="D884" s="170" t="s">
        <v>92</v>
      </c>
      <c r="E884" s="171" t="s">
        <v>93</v>
      </c>
      <c r="F884" s="172">
        <v>30</v>
      </c>
      <c r="G884" s="172"/>
      <c r="H884" s="172">
        <f>SUM(F884:G884)</f>
        <v>30</v>
      </c>
      <c r="I884" s="172"/>
      <c r="J884" s="172"/>
      <c r="K884" s="172"/>
      <c r="L884" s="172">
        <f>SUM(H884:K884)</f>
        <v>30</v>
      </c>
      <c r="M884" s="172"/>
      <c r="N884" s="172">
        <f>SUM(L884:M884)</f>
        <v>30</v>
      </c>
      <c r="O884" s="172"/>
      <c r="P884" s="172"/>
      <c r="Q884" s="172">
        <f>SUM(N884:P884)</f>
        <v>30</v>
      </c>
      <c r="R884" s="172"/>
      <c r="S884" s="172">
        <f>SUM(Q884:R884)</f>
        <v>30</v>
      </c>
      <c r="T884" s="172"/>
      <c r="U884" s="172"/>
      <c r="V884" s="172"/>
      <c r="W884" s="172"/>
      <c r="X884" s="172">
        <f>SUM(S884:W884)</f>
        <v>30</v>
      </c>
      <c r="Y884" s="172">
        <v>30</v>
      </c>
      <c r="Z884" s="172"/>
      <c r="AA884" s="172">
        <f>SUM(Y884:Z884)</f>
        <v>30</v>
      </c>
      <c r="AB884" s="172"/>
      <c r="AC884" s="172">
        <f>SUM(AA884:AB884)</f>
        <v>30</v>
      </c>
      <c r="AD884" s="172"/>
      <c r="AE884" s="172">
        <f>SUM(AC884:AD884)</f>
        <v>30</v>
      </c>
      <c r="AF884" s="172"/>
      <c r="AG884" s="172">
        <f>SUM(AE884:AF884)</f>
        <v>30</v>
      </c>
      <c r="AH884" s="172"/>
      <c r="AI884" s="172">
        <f>SUM(AG884:AH884)</f>
        <v>30</v>
      </c>
      <c r="AJ884" s="172"/>
      <c r="AK884" s="172">
        <f>SUM(AI884:AJ884)</f>
        <v>30</v>
      </c>
      <c r="AL884" s="172">
        <v>30</v>
      </c>
      <c r="AM884" s="172"/>
      <c r="AN884" s="172">
        <f>SUM(AL884:AM884)</f>
        <v>30</v>
      </c>
      <c r="AO884" s="172"/>
      <c r="AP884" s="172">
        <f>SUM(AN884:AO884)</f>
        <v>30</v>
      </c>
      <c r="AQ884" s="172"/>
      <c r="AR884" s="172">
        <f>SUM(AP884:AQ884)</f>
        <v>30</v>
      </c>
      <c r="AS884" s="172"/>
      <c r="AT884" s="172">
        <f>SUM(AR884:AS884)</f>
        <v>30</v>
      </c>
      <c r="AU884" s="172"/>
      <c r="AV884" s="172">
        <f>SUM(AT884:AU884)</f>
        <v>30</v>
      </c>
      <c r="AW884" s="168"/>
    </row>
    <row r="885" spans="1:49" ht="15.75" hidden="1" outlineLevel="7" x14ac:dyDescent="0.2">
      <c r="A885" s="170" t="s">
        <v>441</v>
      </c>
      <c r="B885" s="170" t="s">
        <v>203</v>
      </c>
      <c r="C885" s="170" t="s">
        <v>443</v>
      </c>
      <c r="D885" s="170" t="s">
        <v>27</v>
      </c>
      <c r="E885" s="171" t="s">
        <v>28</v>
      </c>
      <c r="F885" s="172">
        <v>70</v>
      </c>
      <c r="G885" s="172"/>
      <c r="H885" s="172">
        <f>SUM(F885:G885)</f>
        <v>70</v>
      </c>
      <c r="I885" s="172"/>
      <c r="J885" s="172"/>
      <c r="K885" s="172"/>
      <c r="L885" s="172">
        <f>SUM(H885:K885)</f>
        <v>70</v>
      </c>
      <c r="M885" s="172"/>
      <c r="N885" s="172">
        <f>SUM(L885:M885)</f>
        <v>70</v>
      </c>
      <c r="O885" s="172"/>
      <c r="P885" s="172"/>
      <c r="Q885" s="172">
        <f>SUM(N885:P885)</f>
        <v>70</v>
      </c>
      <c r="R885" s="172"/>
      <c r="S885" s="172">
        <f>SUM(Q885:R885)</f>
        <v>70</v>
      </c>
      <c r="T885" s="172"/>
      <c r="U885" s="172"/>
      <c r="V885" s="172"/>
      <c r="W885" s="172"/>
      <c r="X885" s="172">
        <f>SUM(S885:W885)</f>
        <v>70</v>
      </c>
      <c r="Y885" s="172">
        <v>70</v>
      </c>
      <c r="Z885" s="172"/>
      <c r="AA885" s="172">
        <f>SUM(Y885:Z885)</f>
        <v>70</v>
      </c>
      <c r="AB885" s="172"/>
      <c r="AC885" s="172">
        <f>SUM(AA885:AB885)</f>
        <v>70</v>
      </c>
      <c r="AD885" s="172"/>
      <c r="AE885" s="172">
        <f>SUM(AC885:AD885)</f>
        <v>70</v>
      </c>
      <c r="AF885" s="172"/>
      <c r="AG885" s="172">
        <f>SUM(AE885:AF885)</f>
        <v>70</v>
      </c>
      <c r="AH885" s="172"/>
      <c r="AI885" s="172">
        <f>SUM(AG885:AH885)</f>
        <v>70</v>
      </c>
      <c r="AJ885" s="172"/>
      <c r="AK885" s="172">
        <f>SUM(AI885:AJ885)</f>
        <v>70</v>
      </c>
      <c r="AL885" s="172">
        <v>70</v>
      </c>
      <c r="AM885" s="172"/>
      <c r="AN885" s="172">
        <f>SUM(AL885:AM885)</f>
        <v>70</v>
      </c>
      <c r="AO885" s="172"/>
      <c r="AP885" s="172">
        <f>SUM(AN885:AO885)</f>
        <v>70</v>
      </c>
      <c r="AQ885" s="172"/>
      <c r="AR885" s="172">
        <f>SUM(AP885:AQ885)</f>
        <v>70</v>
      </c>
      <c r="AS885" s="172"/>
      <c r="AT885" s="172">
        <f>SUM(AR885:AS885)</f>
        <v>70</v>
      </c>
      <c r="AU885" s="172"/>
      <c r="AV885" s="172">
        <f>SUM(AT885:AU885)</f>
        <v>70</v>
      </c>
      <c r="AW885" s="168"/>
    </row>
    <row r="886" spans="1:49" ht="15.75" hidden="1" outlineLevel="7" x14ac:dyDescent="0.2">
      <c r="A886" s="165" t="s">
        <v>441</v>
      </c>
      <c r="B886" s="165" t="s">
        <v>553</v>
      </c>
      <c r="C886" s="170"/>
      <c r="D886" s="170"/>
      <c r="E886" s="8" t="s">
        <v>537</v>
      </c>
      <c r="F886" s="167">
        <f t="shared" ref="F886:AV886" si="700">F887+F897</f>
        <v>45355.8</v>
      </c>
      <c r="G886" s="167">
        <f t="shared" si="700"/>
        <v>0</v>
      </c>
      <c r="H886" s="167">
        <f t="shared" si="700"/>
        <v>45355.8</v>
      </c>
      <c r="I886" s="167">
        <f t="shared" si="700"/>
        <v>0</v>
      </c>
      <c r="J886" s="167">
        <f t="shared" si="700"/>
        <v>0</v>
      </c>
      <c r="K886" s="167">
        <f t="shared" si="700"/>
        <v>0</v>
      </c>
      <c r="L886" s="167">
        <f t="shared" si="700"/>
        <v>45355.8</v>
      </c>
      <c r="M886" s="167">
        <f t="shared" si="700"/>
        <v>0</v>
      </c>
      <c r="N886" s="167">
        <f t="shared" si="700"/>
        <v>45355.8</v>
      </c>
      <c r="O886" s="167">
        <f t="shared" si="700"/>
        <v>0</v>
      </c>
      <c r="P886" s="167">
        <f t="shared" si="700"/>
        <v>0</v>
      </c>
      <c r="Q886" s="167">
        <f t="shared" si="700"/>
        <v>45355.8</v>
      </c>
      <c r="R886" s="167">
        <f t="shared" si="700"/>
        <v>7929</v>
      </c>
      <c r="S886" s="167">
        <f t="shared" si="700"/>
        <v>53284.800000000003</v>
      </c>
      <c r="T886" s="167">
        <f t="shared" si="700"/>
        <v>300</v>
      </c>
      <c r="U886" s="167">
        <f t="shared" si="700"/>
        <v>0</v>
      </c>
      <c r="V886" s="167">
        <f t="shared" si="700"/>
        <v>0</v>
      </c>
      <c r="W886" s="167">
        <f t="shared" si="700"/>
        <v>0</v>
      </c>
      <c r="X886" s="167">
        <f t="shared" si="700"/>
        <v>53584.800000000003</v>
      </c>
      <c r="Y886" s="167">
        <f t="shared" si="700"/>
        <v>43017</v>
      </c>
      <c r="Z886" s="167">
        <f t="shared" si="700"/>
        <v>0</v>
      </c>
      <c r="AA886" s="167">
        <f t="shared" si="700"/>
        <v>43017</v>
      </c>
      <c r="AB886" s="167">
        <f t="shared" si="700"/>
        <v>0</v>
      </c>
      <c r="AC886" s="167">
        <f t="shared" si="700"/>
        <v>43017</v>
      </c>
      <c r="AD886" s="167">
        <f t="shared" si="700"/>
        <v>0</v>
      </c>
      <c r="AE886" s="167">
        <f t="shared" si="700"/>
        <v>43017</v>
      </c>
      <c r="AF886" s="167">
        <f t="shared" si="700"/>
        <v>0</v>
      </c>
      <c r="AG886" s="167">
        <f t="shared" si="700"/>
        <v>43017</v>
      </c>
      <c r="AH886" s="167">
        <f t="shared" si="700"/>
        <v>0</v>
      </c>
      <c r="AI886" s="167">
        <f t="shared" si="700"/>
        <v>43017</v>
      </c>
      <c r="AJ886" s="167">
        <f t="shared" si="700"/>
        <v>0</v>
      </c>
      <c r="AK886" s="167">
        <f t="shared" si="700"/>
        <v>43017</v>
      </c>
      <c r="AL886" s="167">
        <f t="shared" si="700"/>
        <v>43017</v>
      </c>
      <c r="AM886" s="167">
        <f t="shared" si="700"/>
        <v>0</v>
      </c>
      <c r="AN886" s="167">
        <f t="shared" si="700"/>
        <v>43017</v>
      </c>
      <c r="AO886" s="167">
        <f t="shared" si="700"/>
        <v>0</v>
      </c>
      <c r="AP886" s="167">
        <f t="shared" si="700"/>
        <v>43017</v>
      </c>
      <c r="AQ886" s="167">
        <f t="shared" si="700"/>
        <v>0</v>
      </c>
      <c r="AR886" s="167">
        <f t="shared" si="700"/>
        <v>43017</v>
      </c>
      <c r="AS886" s="167">
        <f t="shared" si="700"/>
        <v>0</v>
      </c>
      <c r="AT886" s="167">
        <f t="shared" si="700"/>
        <v>43017</v>
      </c>
      <c r="AU886" s="167">
        <f t="shared" si="700"/>
        <v>0</v>
      </c>
      <c r="AV886" s="167">
        <f t="shared" si="700"/>
        <v>43017</v>
      </c>
      <c r="AW886" s="168"/>
    </row>
    <row r="887" spans="1:49" ht="15.75" hidden="1" outlineLevel="1" x14ac:dyDescent="0.2">
      <c r="A887" s="165" t="s">
        <v>441</v>
      </c>
      <c r="B887" s="165" t="s">
        <v>414</v>
      </c>
      <c r="C887" s="165"/>
      <c r="D887" s="165"/>
      <c r="E887" s="166" t="s">
        <v>415</v>
      </c>
      <c r="F887" s="167">
        <f t="shared" ref="F887:AV887" si="701">F888</f>
        <v>43833</v>
      </c>
      <c r="G887" s="167">
        <f t="shared" si="701"/>
        <v>0</v>
      </c>
      <c r="H887" s="167">
        <f t="shared" si="701"/>
        <v>43833</v>
      </c>
      <c r="I887" s="167">
        <f t="shared" si="701"/>
        <v>0</v>
      </c>
      <c r="J887" s="167">
        <f t="shared" si="701"/>
        <v>0</v>
      </c>
      <c r="K887" s="167">
        <f t="shared" si="701"/>
        <v>0</v>
      </c>
      <c r="L887" s="167">
        <f t="shared" si="701"/>
        <v>43833</v>
      </c>
      <c r="M887" s="167">
        <f t="shared" si="701"/>
        <v>0</v>
      </c>
      <c r="N887" s="167">
        <f t="shared" si="701"/>
        <v>43833</v>
      </c>
      <c r="O887" s="167">
        <f t="shared" si="701"/>
        <v>0</v>
      </c>
      <c r="P887" s="167">
        <f t="shared" si="701"/>
        <v>0</v>
      </c>
      <c r="Q887" s="167">
        <f t="shared" si="701"/>
        <v>43833</v>
      </c>
      <c r="R887" s="167">
        <f t="shared" si="701"/>
        <v>7500</v>
      </c>
      <c r="S887" s="167">
        <f t="shared" si="701"/>
        <v>51333</v>
      </c>
      <c r="T887" s="167">
        <f t="shared" si="701"/>
        <v>0</v>
      </c>
      <c r="U887" s="167">
        <f t="shared" si="701"/>
        <v>0</v>
      </c>
      <c r="V887" s="167">
        <f t="shared" si="701"/>
        <v>0</v>
      </c>
      <c r="W887" s="167">
        <f t="shared" si="701"/>
        <v>0</v>
      </c>
      <c r="X887" s="167">
        <f t="shared" si="701"/>
        <v>51333</v>
      </c>
      <c r="Y887" s="167">
        <f t="shared" si="701"/>
        <v>41645</v>
      </c>
      <c r="Z887" s="167">
        <f t="shared" si="701"/>
        <v>0</v>
      </c>
      <c r="AA887" s="167">
        <f t="shared" si="701"/>
        <v>41645</v>
      </c>
      <c r="AB887" s="167">
        <f t="shared" si="701"/>
        <v>0</v>
      </c>
      <c r="AC887" s="167">
        <f t="shared" si="701"/>
        <v>41645</v>
      </c>
      <c r="AD887" s="167">
        <f t="shared" si="701"/>
        <v>0</v>
      </c>
      <c r="AE887" s="167">
        <f t="shared" si="701"/>
        <v>41645</v>
      </c>
      <c r="AF887" s="167">
        <f t="shared" si="701"/>
        <v>0</v>
      </c>
      <c r="AG887" s="167">
        <f t="shared" si="701"/>
        <v>41645</v>
      </c>
      <c r="AH887" s="167">
        <f t="shared" si="701"/>
        <v>0</v>
      </c>
      <c r="AI887" s="167">
        <f t="shared" si="701"/>
        <v>41645</v>
      </c>
      <c r="AJ887" s="167">
        <f t="shared" si="701"/>
        <v>0</v>
      </c>
      <c r="AK887" s="167">
        <f t="shared" si="701"/>
        <v>41645</v>
      </c>
      <c r="AL887" s="167">
        <f t="shared" si="701"/>
        <v>41645</v>
      </c>
      <c r="AM887" s="167">
        <f t="shared" si="701"/>
        <v>0</v>
      </c>
      <c r="AN887" s="167">
        <f t="shared" si="701"/>
        <v>41645</v>
      </c>
      <c r="AO887" s="167">
        <f t="shared" si="701"/>
        <v>0</v>
      </c>
      <c r="AP887" s="167">
        <f t="shared" si="701"/>
        <v>41645</v>
      </c>
      <c r="AQ887" s="167">
        <f t="shared" si="701"/>
        <v>0</v>
      </c>
      <c r="AR887" s="167">
        <f t="shared" si="701"/>
        <v>41645</v>
      </c>
      <c r="AS887" s="167">
        <f t="shared" si="701"/>
        <v>0</v>
      </c>
      <c r="AT887" s="167">
        <f t="shared" si="701"/>
        <v>41645</v>
      </c>
      <c r="AU887" s="167">
        <f t="shared" si="701"/>
        <v>0</v>
      </c>
      <c r="AV887" s="167">
        <f t="shared" si="701"/>
        <v>41645</v>
      </c>
      <c r="AW887" s="168"/>
    </row>
    <row r="888" spans="1:49" ht="31.5" hidden="1" outlineLevel="2" x14ac:dyDescent="0.2">
      <c r="A888" s="165" t="s">
        <v>441</v>
      </c>
      <c r="B888" s="165" t="s">
        <v>414</v>
      </c>
      <c r="C888" s="165" t="s">
        <v>205</v>
      </c>
      <c r="D888" s="165"/>
      <c r="E888" s="166" t="s">
        <v>206</v>
      </c>
      <c r="F888" s="167">
        <f t="shared" ref="F888:M888" si="702">F893</f>
        <v>43833</v>
      </c>
      <c r="G888" s="167">
        <f t="shared" si="702"/>
        <v>0</v>
      </c>
      <c r="H888" s="167">
        <f t="shared" si="702"/>
        <v>43833</v>
      </c>
      <c r="I888" s="167">
        <f t="shared" si="702"/>
        <v>0</v>
      </c>
      <c r="J888" s="167">
        <f t="shared" si="702"/>
        <v>0</v>
      </c>
      <c r="K888" s="167">
        <f t="shared" si="702"/>
        <v>0</v>
      </c>
      <c r="L888" s="167">
        <f t="shared" si="702"/>
        <v>43833</v>
      </c>
      <c r="M888" s="167">
        <f t="shared" si="702"/>
        <v>0</v>
      </c>
      <c r="N888" s="167">
        <f t="shared" ref="N888:AV888" si="703">N893+N889</f>
        <v>43833</v>
      </c>
      <c r="O888" s="167">
        <f t="shared" si="703"/>
        <v>0</v>
      </c>
      <c r="P888" s="167">
        <f t="shared" si="703"/>
        <v>0</v>
      </c>
      <c r="Q888" s="167">
        <f t="shared" si="703"/>
        <v>43833</v>
      </c>
      <c r="R888" s="167">
        <f t="shared" si="703"/>
        <v>7500</v>
      </c>
      <c r="S888" s="167">
        <f t="shared" si="703"/>
        <v>51333</v>
      </c>
      <c r="T888" s="167">
        <f t="shared" si="703"/>
        <v>0</v>
      </c>
      <c r="U888" s="167">
        <f t="shared" si="703"/>
        <v>0</v>
      </c>
      <c r="V888" s="167">
        <f t="shared" si="703"/>
        <v>0</v>
      </c>
      <c r="W888" s="167">
        <f t="shared" si="703"/>
        <v>0</v>
      </c>
      <c r="X888" s="167">
        <f t="shared" si="703"/>
        <v>51333</v>
      </c>
      <c r="Y888" s="167">
        <f t="shared" si="703"/>
        <v>41645</v>
      </c>
      <c r="Z888" s="167">
        <f t="shared" si="703"/>
        <v>0</v>
      </c>
      <c r="AA888" s="167">
        <f t="shared" si="703"/>
        <v>41645</v>
      </c>
      <c r="AB888" s="167">
        <f t="shared" si="703"/>
        <v>0</v>
      </c>
      <c r="AC888" s="167">
        <f t="shared" si="703"/>
        <v>41645</v>
      </c>
      <c r="AD888" s="167">
        <f t="shared" si="703"/>
        <v>0</v>
      </c>
      <c r="AE888" s="167">
        <f t="shared" si="703"/>
        <v>41645</v>
      </c>
      <c r="AF888" s="167">
        <f t="shared" si="703"/>
        <v>0</v>
      </c>
      <c r="AG888" s="167">
        <f t="shared" si="703"/>
        <v>41645</v>
      </c>
      <c r="AH888" s="167">
        <f t="shared" si="703"/>
        <v>0</v>
      </c>
      <c r="AI888" s="167">
        <f t="shared" si="703"/>
        <v>41645</v>
      </c>
      <c r="AJ888" s="167">
        <f t="shared" si="703"/>
        <v>0</v>
      </c>
      <c r="AK888" s="167">
        <f t="shared" si="703"/>
        <v>41645</v>
      </c>
      <c r="AL888" s="167">
        <f t="shared" si="703"/>
        <v>41645</v>
      </c>
      <c r="AM888" s="167">
        <f t="shared" si="703"/>
        <v>0</v>
      </c>
      <c r="AN888" s="167">
        <f t="shared" si="703"/>
        <v>41645</v>
      </c>
      <c r="AO888" s="167">
        <f t="shared" si="703"/>
        <v>0</v>
      </c>
      <c r="AP888" s="167">
        <f t="shared" si="703"/>
        <v>41645</v>
      </c>
      <c r="AQ888" s="167">
        <f t="shared" si="703"/>
        <v>0</v>
      </c>
      <c r="AR888" s="167">
        <f t="shared" si="703"/>
        <v>41645</v>
      </c>
      <c r="AS888" s="167">
        <f t="shared" si="703"/>
        <v>0</v>
      </c>
      <c r="AT888" s="167">
        <f t="shared" si="703"/>
        <v>41645</v>
      </c>
      <c r="AU888" s="167">
        <f t="shared" si="703"/>
        <v>0</v>
      </c>
      <c r="AV888" s="167">
        <f t="shared" si="703"/>
        <v>41645</v>
      </c>
      <c r="AW888" s="168"/>
    </row>
    <row r="889" spans="1:49" ht="31.5" hidden="1" outlineLevel="2" x14ac:dyDescent="0.2">
      <c r="A889" s="165" t="s">
        <v>441</v>
      </c>
      <c r="B889" s="165" t="s">
        <v>414</v>
      </c>
      <c r="C889" s="165" t="s">
        <v>301</v>
      </c>
      <c r="D889" s="165"/>
      <c r="E889" s="166" t="s">
        <v>302</v>
      </c>
      <c r="F889" s="167"/>
      <c r="G889" s="167"/>
      <c r="H889" s="167"/>
      <c r="I889" s="167"/>
      <c r="J889" s="167"/>
      <c r="K889" s="167"/>
      <c r="L889" s="167"/>
      <c r="M889" s="167"/>
      <c r="N889" s="167"/>
      <c r="O889" s="167">
        <f t="shared" ref="O889:S891" si="704">O890</f>
        <v>0</v>
      </c>
      <c r="P889" s="167">
        <f t="shared" si="704"/>
        <v>0</v>
      </c>
      <c r="Q889" s="167">
        <f t="shared" si="704"/>
        <v>0</v>
      </c>
      <c r="R889" s="167">
        <f t="shared" si="704"/>
        <v>0</v>
      </c>
      <c r="S889" s="167">
        <f t="shared" si="704"/>
        <v>0</v>
      </c>
      <c r="T889" s="167"/>
      <c r="U889" s="167"/>
      <c r="V889" s="167"/>
      <c r="W889" s="167"/>
      <c r="X889" s="167"/>
      <c r="Y889" s="167"/>
      <c r="Z889" s="167"/>
      <c r="AA889" s="167"/>
      <c r="AB889" s="167"/>
      <c r="AC889" s="167"/>
      <c r="AD889" s="167"/>
      <c r="AE889" s="167"/>
      <c r="AF889" s="167"/>
      <c r="AG889" s="167"/>
      <c r="AH889" s="167"/>
      <c r="AI889" s="167"/>
      <c r="AJ889" s="167"/>
      <c r="AK889" s="167"/>
      <c r="AL889" s="167"/>
      <c r="AM889" s="167"/>
      <c r="AN889" s="167"/>
      <c r="AO889" s="167"/>
      <c r="AP889" s="167"/>
      <c r="AQ889" s="167"/>
      <c r="AR889" s="167"/>
      <c r="AS889" s="167"/>
      <c r="AT889" s="167"/>
      <c r="AU889" s="167"/>
      <c r="AV889" s="167"/>
      <c r="AW889" s="168"/>
    </row>
    <row r="890" spans="1:49" ht="31.5" hidden="1" outlineLevel="2" x14ac:dyDescent="0.2">
      <c r="A890" s="165" t="s">
        <v>441</v>
      </c>
      <c r="B890" s="165" t="s">
        <v>414</v>
      </c>
      <c r="C890" s="165" t="s">
        <v>303</v>
      </c>
      <c r="D890" s="165"/>
      <c r="E890" s="166" t="s">
        <v>604</v>
      </c>
      <c r="F890" s="167"/>
      <c r="G890" s="167"/>
      <c r="H890" s="167"/>
      <c r="I890" s="167"/>
      <c r="J890" s="167"/>
      <c r="K890" s="167"/>
      <c r="L890" s="167"/>
      <c r="M890" s="167"/>
      <c r="N890" s="167"/>
      <c r="O890" s="167">
        <f t="shared" si="704"/>
        <v>0</v>
      </c>
      <c r="P890" s="167">
        <f t="shared" si="704"/>
        <v>0</v>
      </c>
      <c r="Q890" s="167">
        <f t="shared" si="704"/>
        <v>0</v>
      </c>
      <c r="R890" s="167">
        <f t="shared" si="704"/>
        <v>0</v>
      </c>
      <c r="S890" s="167">
        <f t="shared" si="704"/>
        <v>0</v>
      </c>
      <c r="T890" s="167"/>
      <c r="U890" s="167"/>
      <c r="V890" s="167"/>
      <c r="W890" s="167"/>
      <c r="X890" s="167"/>
      <c r="Y890" s="167"/>
      <c r="Z890" s="167"/>
      <c r="AA890" s="167"/>
      <c r="AB890" s="167"/>
      <c r="AC890" s="167"/>
      <c r="AD890" s="167"/>
      <c r="AE890" s="167"/>
      <c r="AF890" s="167"/>
      <c r="AG890" s="167"/>
      <c r="AH890" s="167"/>
      <c r="AI890" s="167"/>
      <c r="AJ890" s="167"/>
      <c r="AK890" s="167"/>
      <c r="AL890" s="167"/>
      <c r="AM890" s="167"/>
      <c r="AN890" s="167"/>
      <c r="AO890" s="167"/>
      <c r="AP890" s="167"/>
      <c r="AQ890" s="167"/>
      <c r="AR890" s="167"/>
      <c r="AS890" s="167"/>
      <c r="AT890" s="167"/>
      <c r="AU890" s="167"/>
      <c r="AV890" s="167"/>
      <c r="AW890" s="168"/>
    </row>
    <row r="891" spans="1:49" ht="31.5" hidden="1" outlineLevel="2" x14ac:dyDescent="0.2">
      <c r="A891" s="165" t="s">
        <v>441</v>
      </c>
      <c r="B891" s="165" t="s">
        <v>414</v>
      </c>
      <c r="C891" s="165" t="s">
        <v>707</v>
      </c>
      <c r="D891" s="173"/>
      <c r="E891" s="174" t="s">
        <v>706</v>
      </c>
      <c r="F891" s="167"/>
      <c r="G891" s="167"/>
      <c r="H891" s="167"/>
      <c r="I891" s="167"/>
      <c r="J891" s="167"/>
      <c r="K891" s="167"/>
      <c r="L891" s="167"/>
      <c r="M891" s="167"/>
      <c r="N891" s="167"/>
      <c r="O891" s="167">
        <f t="shared" si="704"/>
        <v>0</v>
      </c>
      <c r="P891" s="167">
        <f t="shared" si="704"/>
        <v>0</v>
      </c>
      <c r="Q891" s="167">
        <f t="shared" si="704"/>
        <v>0</v>
      </c>
      <c r="R891" s="167">
        <f t="shared" si="704"/>
        <v>0</v>
      </c>
      <c r="S891" s="167">
        <f t="shared" si="704"/>
        <v>0</v>
      </c>
      <c r="T891" s="167"/>
      <c r="U891" s="167"/>
      <c r="V891" s="167"/>
      <c r="W891" s="167"/>
      <c r="X891" s="167"/>
      <c r="Y891" s="167"/>
      <c r="Z891" s="167"/>
      <c r="AA891" s="167"/>
      <c r="AB891" s="167"/>
      <c r="AC891" s="167"/>
      <c r="AD891" s="167"/>
      <c r="AE891" s="167"/>
      <c r="AF891" s="167"/>
      <c r="AG891" s="167"/>
      <c r="AH891" s="167"/>
      <c r="AI891" s="167"/>
      <c r="AJ891" s="167"/>
      <c r="AK891" s="167"/>
      <c r="AL891" s="167"/>
      <c r="AM891" s="167"/>
      <c r="AN891" s="167"/>
      <c r="AO891" s="167"/>
      <c r="AP891" s="167"/>
      <c r="AQ891" s="167"/>
      <c r="AR891" s="167"/>
      <c r="AS891" s="167"/>
      <c r="AT891" s="167"/>
      <c r="AU891" s="167"/>
      <c r="AV891" s="167"/>
      <c r="AW891" s="168"/>
    </row>
    <row r="892" spans="1:49" ht="31.5" hidden="1" outlineLevel="2" x14ac:dyDescent="0.2">
      <c r="A892" s="170" t="s">
        <v>441</v>
      </c>
      <c r="B892" s="170" t="s">
        <v>414</v>
      </c>
      <c r="C892" s="170" t="s">
        <v>707</v>
      </c>
      <c r="D892" s="175" t="s">
        <v>92</v>
      </c>
      <c r="E892" s="176" t="s">
        <v>584</v>
      </c>
      <c r="F892" s="167"/>
      <c r="G892" s="167"/>
      <c r="H892" s="167"/>
      <c r="I892" s="167"/>
      <c r="J892" s="167"/>
      <c r="K892" s="167"/>
      <c r="L892" s="167"/>
      <c r="M892" s="167"/>
      <c r="N892" s="167"/>
      <c r="O892" s="172"/>
      <c r="P892" s="172"/>
      <c r="Q892" s="172">
        <f>SUM(N892:P892)</f>
        <v>0</v>
      </c>
      <c r="R892" s="172"/>
      <c r="S892" s="172">
        <f>SUM(Q892:R892)</f>
        <v>0</v>
      </c>
      <c r="T892" s="167"/>
      <c r="U892" s="167"/>
      <c r="V892" s="167"/>
      <c r="W892" s="167"/>
      <c r="X892" s="167"/>
      <c r="Y892" s="167"/>
      <c r="Z892" s="167"/>
      <c r="AA892" s="167"/>
      <c r="AB892" s="167"/>
      <c r="AC892" s="167"/>
      <c r="AD892" s="167"/>
      <c r="AE892" s="167"/>
      <c r="AF892" s="167"/>
      <c r="AG892" s="167"/>
      <c r="AH892" s="167"/>
      <c r="AI892" s="167"/>
      <c r="AJ892" s="167"/>
      <c r="AK892" s="167"/>
      <c r="AL892" s="167"/>
      <c r="AM892" s="167"/>
      <c r="AN892" s="167"/>
      <c r="AO892" s="167"/>
      <c r="AP892" s="167"/>
      <c r="AQ892" s="167"/>
      <c r="AR892" s="167"/>
      <c r="AS892" s="167"/>
      <c r="AT892" s="167"/>
      <c r="AU892" s="167"/>
      <c r="AV892" s="167"/>
      <c r="AW892" s="168"/>
    </row>
    <row r="893" spans="1:49" ht="47.25" hidden="1" outlineLevel="3" x14ac:dyDescent="0.2">
      <c r="A893" s="165" t="s">
        <v>441</v>
      </c>
      <c r="B893" s="165" t="s">
        <v>414</v>
      </c>
      <c r="C893" s="165" t="s">
        <v>445</v>
      </c>
      <c r="D893" s="165"/>
      <c r="E893" s="166" t="s">
        <v>446</v>
      </c>
      <c r="F893" s="167">
        <f t="shared" ref="F893:U895" si="705">F894</f>
        <v>43833</v>
      </c>
      <c r="G893" s="167">
        <f t="shared" si="705"/>
        <v>0</v>
      </c>
      <c r="H893" s="167">
        <f t="shared" si="705"/>
        <v>43833</v>
      </c>
      <c r="I893" s="167">
        <f t="shared" si="705"/>
        <v>0</v>
      </c>
      <c r="J893" s="167">
        <f t="shared" si="705"/>
        <v>0</v>
      </c>
      <c r="K893" s="167">
        <f t="shared" si="705"/>
        <v>0</v>
      </c>
      <c r="L893" s="167">
        <f t="shared" si="705"/>
        <v>43833</v>
      </c>
      <c r="M893" s="167">
        <f t="shared" si="705"/>
        <v>0</v>
      </c>
      <c r="N893" s="167">
        <f t="shared" si="705"/>
        <v>43833</v>
      </c>
      <c r="O893" s="167">
        <f t="shared" si="705"/>
        <v>0</v>
      </c>
      <c r="P893" s="167">
        <f t="shared" si="705"/>
        <v>0</v>
      </c>
      <c r="Q893" s="167">
        <f t="shared" si="705"/>
        <v>43833</v>
      </c>
      <c r="R893" s="167">
        <f t="shared" si="705"/>
        <v>7500</v>
      </c>
      <c r="S893" s="167">
        <f t="shared" si="705"/>
        <v>51333</v>
      </c>
      <c r="T893" s="167">
        <f t="shared" si="705"/>
        <v>0</v>
      </c>
      <c r="U893" s="167">
        <f t="shared" si="705"/>
        <v>0</v>
      </c>
      <c r="V893" s="167">
        <f t="shared" ref="V893:AK895" si="706">V894</f>
        <v>0</v>
      </c>
      <c r="W893" s="167">
        <f t="shared" si="706"/>
        <v>0</v>
      </c>
      <c r="X893" s="167">
        <f t="shared" si="706"/>
        <v>51333</v>
      </c>
      <c r="Y893" s="167">
        <f t="shared" si="706"/>
        <v>41645</v>
      </c>
      <c r="Z893" s="167">
        <f t="shared" si="706"/>
        <v>0</v>
      </c>
      <c r="AA893" s="167">
        <f t="shared" si="706"/>
        <v>41645</v>
      </c>
      <c r="AB893" s="167">
        <f t="shared" si="706"/>
        <v>0</v>
      </c>
      <c r="AC893" s="167">
        <f t="shared" si="706"/>
        <v>41645</v>
      </c>
      <c r="AD893" s="167">
        <f t="shared" si="706"/>
        <v>0</v>
      </c>
      <c r="AE893" s="167">
        <f t="shared" si="706"/>
        <v>41645</v>
      </c>
      <c r="AF893" s="167">
        <f t="shared" si="706"/>
        <v>0</v>
      </c>
      <c r="AG893" s="167">
        <f t="shared" si="706"/>
        <v>41645</v>
      </c>
      <c r="AH893" s="167">
        <f t="shared" si="706"/>
        <v>0</v>
      </c>
      <c r="AI893" s="167">
        <f t="shared" si="706"/>
        <v>41645</v>
      </c>
      <c r="AJ893" s="167">
        <f t="shared" si="706"/>
        <v>0</v>
      </c>
      <c r="AK893" s="167">
        <f t="shared" si="706"/>
        <v>41645</v>
      </c>
      <c r="AL893" s="167">
        <f t="shared" ref="AL893:AV895" si="707">AL894</f>
        <v>41645</v>
      </c>
      <c r="AM893" s="167">
        <f t="shared" si="707"/>
        <v>0</v>
      </c>
      <c r="AN893" s="167">
        <f t="shared" si="707"/>
        <v>41645</v>
      </c>
      <c r="AO893" s="167">
        <f t="shared" si="707"/>
        <v>0</v>
      </c>
      <c r="AP893" s="167">
        <f t="shared" si="707"/>
        <v>41645</v>
      </c>
      <c r="AQ893" s="167">
        <f t="shared" si="707"/>
        <v>0</v>
      </c>
      <c r="AR893" s="167">
        <f t="shared" si="707"/>
        <v>41645</v>
      </c>
      <c r="AS893" s="167">
        <f t="shared" si="707"/>
        <v>0</v>
      </c>
      <c r="AT893" s="167">
        <f t="shared" si="707"/>
        <v>41645</v>
      </c>
      <c r="AU893" s="167">
        <f t="shared" si="707"/>
        <v>0</v>
      </c>
      <c r="AV893" s="167">
        <f t="shared" si="707"/>
        <v>41645</v>
      </c>
      <c r="AW893" s="168"/>
    </row>
    <row r="894" spans="1:49" ht="31.5" hidden="1" outlineLevel="4" x14ac:dyDescent="0.2">
      <c r="A894" s="165" t="s">
        <v>441</v>
      </c>
      <c r="B894" s="165" t="s">
        <v>414</v>
      </c>
      <c r="C894" s="165" t="s">
        <v>447</v>
      </c>
      <c r="D894" s="165"/>
      <c r="E894" s="166" t="s">
        <v>57</v>
      </c>
      <c r="F894" s="167">
        <f t="shared" si="705"/>
        <v>43833</v>
      </c>
      <c r="G894" s="167">
        <f t="shared" si="705"/>
        <v>0</v>
      </c>
      <c r="H894" s="167">
        <f t="shared" si="705"/>
        <v>43833</v>
      </c>
      <c r="I894" s="167">
        <f t="shared" si="705"/>
        <v>0</v>
      </c>
      <c r="J894" s="167">
        <f t="shared" si="705"/>
        <v>0</v>
      </c>
      <c r="K894" s="167">
        <f t="shared" si="705"/>
        <v>0</v>
      </c>
      <c r="L894" s="167">
        <f t="shared" si="705"/>
        <v>43833</v>
      </c>
      <c r="M894" s="167">
        <f t="shared" si="705"/>
        <v>0</v>
      </c>
      <c r="N894" s="167">
        <f t="shared" si="705"/>
        <v>43833</v>
      </c>
      <c r="O894" s="167">
        <f t="shared" si="705"/>
        <v>0</v>
      </c>
      <c r="P894" s="167">
        <f t="shared" si="705"/>
        <v>0</v>
      </c>
      <c r="Q894" s="167">
        <f t="shared" si="705"/>
        <v>43833</v>
      </c>
      <c r="R894" s="167">
        <f t="shared" si="705"/>
        <v>7500</v>
      </c>
      <c r="S894" s="167">
        <f t="shared" si="705"/>
        <v>51333</v>
      </c>
      <c r="T894" s="167">
        <f t="shared" si="705"/>
        <v>0</v>
      </c>
      <c r="U894" s="167">
        <f t="shared" si="705"/>
        <v>0</v>
      </c>
      <c r="V894" s="167">
        <f t="shared" si="706"/>
        <v>0</v>
      </c>
      <c r="W894" s="167">
        <f t="shared" si="706"/>
        <v>0</v>
      </c>
      <c r="X894" s="167">
        <f t="shared" si="706"/>
        <v>51333</v>
      </c>
      <c r="Y894" s="167">
        <f t="shared" si="706"/>
        <v>41645</v>
      </c>
      <c r="Z894" s="167">
        <f t="shared" si="706"/>
        <v>0</v>
      </c>
      <c r="AA894" s="167">
        <f t="shared" si="706"/>
        <v>41645</v>
      </c>
      <c r="AB894" s="167">
        <f t="shared" si="706"/>
        <v>0</v>
      </c>
      <c r="AC894" s="167">
        <f t="shared" si="706"/>
        <v>41645</v>
      </c>
      <c r="AD894" s="167">
        <f t="shared" si="706"/>
        <v>0</v>
      </c>
      <c r="AE894" s="167">
        <f t="shared" si="706"/>
        <v>41645</v>
      </c>
      <c r="AF894" s="167">
        <f t="shared" si="706"/>
        <v>0</v>
      </c>
      <c r="AG894" s="167">
        <f t="shared" si="706"/>
        <v>41645</v>
      </c>
      <c r="AH894" s="167">
        <f t="shared" si="706"/>
        <v>0</v>
      </c>
      <c r="AI894" s="167">
        <f t="shared" si="706"/>
        <v>41645</v>
      </c>
      <c r="AJ894" s="167">
        <f t="shared" si="706"/>
        <v>0</v>
      </c>
      <c r="AK894" s="167">
        <f t="shared" si="706"/>
        <v>41645</v>
      </c>
      <c r="AL894" s="167">
        <f t="shared" si="707"/>
        <v>41645</v>
      </c>
      <c r="AM894" s="167">
        <f t="shared" si="707"/>
        <v>0</v>
      </c>
      <c r="AN894" s="167">
        <f t="shared" si="707"/>
        <v>41645</v>
      </c>
      <c r="AO894" s="167">
        <f t="shared" si="707"/>
        <v>0</v>
      </c>
      <c r="AP894" s="167">
        <f t="shared" si="707"/>
        <v>41645</v>
      </c>
      <c r="AQ894" s="167">
        <f t="shared" si="707"/>
        <v>0</v>
      </c>
      <c r="AR894" s="167">
        <f t="shared" si="707"/>
        <v>41645</v>
      </c>
      <c r="AS894" s="167">
        <f t="shared" si="707"/>
        <v>0</v>
      </c>
      <c r="AT894" s="167">
        <f t="shared" si="707"/>
        <v>41645</v>
      </c>
      <c r="AU894" s="167">
        <f t="shared" si="707"/>
        <v>0</v>
      </c>
      <c r="AV894" s="167">
        <f t="shared" si="707"/>
        <v>41645</v>
      </c>
      <c r="AW894" s="168"/>
    </row>
    <row r="895" spans="1:49" ht="18" hidden="1" customHeight="1" outlineLevel="5" x14ac:dyDescent="0.2">
      <c r="A895" s="165" t="s">
        <v>441</v>
      </c>
      <c r="B895" s="165" t="s">
        <v>414</v>
      </c>
      <c r="C895" s="165" t="s">
        <v>448</v>
      </c>
      <c r="D895" s="165"/>
      <c r="E895" s="166" t="s">
        <v>417</v>
      </c>
      <c r="F895" s="167">
        <f t="shared" si="705"/>
        <v>43833</v>
      </c>
      <c r="G895" s="167">
        <f t="shared" si="705"/>
        <v>0</v>
      </c>
      <c r="H895" s="167">
        <f t="shared" si="705"/>
        <v>43833</v>
      </c>
      <c r="I895" s="167">
        <f t="shared" si="705"/>
        <v>0</v>
      </c>
      <c r="J895" s="167">
        <f t="shared" si="705"/>
        <v>0</v>
      </c>
      <c r="K895" s="167">
        <f t="shared" si="705"/>
        <v>0</v>
      </c>
      <c r="L895" s="167">
        <f t="shared" si="705"/>
        <v>43833</v>
      </c>
      <c r="M895" s="167">
        <f t="shared" si="705"/>
        <v>0</v>
      </c>
      <c r="N895" s="167">
        <f t="shared" si="705"/>
        <v>43833</v>
      </c>
      <c r="O895" s="167">
        <f t="shared" si="705"/>
        <v>0</v>
      </c>
      <c r="P895" s="167">
        <f t="shared" si="705"/>
        <v>0</v>
      </c>
      <c r="Q895" s="167">
        <f t="shared" si="705"/>
        <v>43833</v>
      </c>
      <c r="R895" s="167">
        <f t="shared" si="705"/>
        <v>7500</v>
      </c>
      <c r="S895" s="167">
        <f t="shared" si="705"/>
        <v>51333</v>
      </c>
      <c r="T895" s="167">
        <f t="shared" si="705"/>
        <v>0</v>
      </c>
      <c r="U895" s="167">
        <f t="shared" si="705"/>
        <v>0</v>
      </c>
      <c r="V895" s="167">
        <f t="shared" si="706"/>
        <v>0</v>
      </c>
      <c r="W895" s="167">
        <f t="shared" si="706"/>
        <v>0</v>
      </c>
      <c r="X895" s="167">
        <f t="shared" si="706"/>
        <v>51333</v>
      </c>
      <c r="Y895" s="167">
        <f t="shared" si="706"/>
        <v>41645</v>
      </c>
      <c r="Z895" s="167">
        <f t="shared" si="706"/>
        <v>0</v>
      </c>
      <c r="AA895" s="167">
        <f t="shared" si="706"/>
        <v>41645</v>
      </c>
      <c r="AB895" s="167">
        <f t="shared" si="706"/>
        <v>0</v>
      </c>
      <c r="AC895" s="167">
        <f t="shared" si="706"/>
        <v>41645</v>
      </c>
      <c r="AD895" s="167">
        <f t="shared" si="706"/>
        <v>0</v>
      </c>
      <c r="AE895" s="167">
        <f t="shared" si="706"/>
        <v>41645</v>
      </c>
      <c r="AF895" s="167">
        <f t="shared" si="706"/>
        <v>0</v>
      </c>
      <c r="AG895" s="167">
        <f t="shared" si="706"/>
        <v>41645</v>
      </c>
      <c r="AH895" s="167">
        <f t="shared" si="706"/>
        <v>0</v>
      </c>
      <c r="AI895" s="167">
        <f t="shared" si="706"/>
        <v>41645</v>
      </c>
      <c r="AJ895" s="167">
        <f t="shared" si="706"/>
        <v>0</v>
      </c>
      <c r="AK895" s="167">
        <f t="shared" si="706"/>
        <v>41645</v>
      </c>
      <c r="AL895" s="167">
        <f t="shared" si="707"/>
        <v>41645</v>
      </c>
      <c r="AM895" s="167">
        <f t="shared" si="707"/>
        <v>0</v>
      </c>
      <c r="AN895" s="167">
        <f t="shared" si="707"/>
        <v>41645</v>
      </c>
      <c r="AO895" s="167">
        <f t="shared" si="707"/>
        <v>0</v>
      </c>
      <c r="AP895" s="167">
        <f t="shared" si="707"/>
        <v>41645</v>
      </c>
      <c r="AQ895" s="167">
        <f t="shared" si="707"/>
        <v>0</v>
      </c>
      <c r="AR895" s="167">
        <f t="shared" si="707"/>
        <v>41645</v>
      </c>
      <c r="AS895" s="167">
        <f t="shared" si="707"/>
        <v>0</v>
      </c>
      <c r="AT895" s="167">
        <f t="shared" si="707"/>
        <v>41645</v>
      </c>
      <c r="AU895" s="167">
        <f t="shared" si="707"/>
        <v>0</v>
      </c>
      <c r="AV895" s="167">
        <f t="shared" si="707"/>
        <v>41645</v>
      </c>
      <c r="AW895" s="168"/>
    </row>
    <row r="896" spans="1:49" ht="31.5" hidden="1" outlineLevel="7" x14ac:dyDescent="0.2">
      <c r="A896" s="170" t="s">
        <v>441</v>
      </c>
      <c r="B896" s="170" t="s">
        <v>414</v>
      </c>
      <c r="C896" s="170" t="s">
        <v>448</v>
      </c>
      <c r="D896" s="170" t="s">
        <v>92</v>
      </c>
      <c r="E896" s="171" t="s">
        <v>93</v>
      </c>
      <c r="F896" s="172">
        <v>43833</v>
      </c>
      <c r="G896" s="172"/>
      <c r="H896" s="172">
        <f>SUM(F896:G896)</f>
        <v>43833</v>
      </c>
      <c r="I896" s="172"/>
      <c r="J896" s="172"/>
      <c r="K896" s="172"/>
      <c r="L896" s="172">
        <f>SUM(H896:K896)</f>
        <v>43833</v>
      </c>
      <c r="M896" s="172"/>
      <c r="N896" s="172">
        <f>SUM(L896:M896)</f>
        <v>43833</v>
      </c>
      <c r="O896" s="172"/>
      <c r="P896" s="172"/>
      <c r="Q896" s="172">
        <f>SUM(N896:P896)</f>
        <v>43833</v>
      </c>
      <c r="R896" s="172">
        <v>7500</v>
      </c>
      <c r="S896" s="172">
        <f>SUM(Q896:R896)</f>
        <v>51333</v>
      </c>
      <c r="T896" s="172"/>
      <c r="U896" s="172"/>
      <c r="V896" s="172"/>
      <c r="W896" s="172"/>
      <c r="X896" s="172">
        <f>SUM(S896:W896)</f>
        <v>51333</v>
      </c>
      <c r="Y896" s="172">
        <v>41645</v>
      </c>
      <c r="Z896" s="172"/>
      <c r="AA896" s="172">
        <f>SUM(Y896:Z896)</f>
        <v>41645</v>
      </c>
      <c r="AB896" s="172"/>
      <c r="AC896" s="172">
        <f>SUM(AA896:AB896)</f>
        <v>41645</v>
      </c>
      <c r="AD896" s="172"/>
      <c r="AE896" s="172">
        <f>SUM(AC896:AD896)</f>
        <v>41645</v>
      </c>
      <c r="AF896" s="172"/>
      <c r="AG896" s="172">
        <f>SUM(AE896:AF896)</f>
        <v>41645</v>
      </c>
      <c r="AH896" s="172"/>
      <c r="AI896" s="172">
        <f>SUM(AG896:AH896)</f>
        <v>41645</v>
      </c>
      <c r="AJ896" s="172"/>
      <c r="AK896" s="172">
        <f>SUM(AI896:AJ896)</f>
        <v>41645</v>
      </c>
      <c r="AL896" s="172">
        <v>41645</v>
      </c>
      <c r="AM896" s="172"/>
      <c r="AN896" s="172">
        <f>SUM(AL896:AM896)</f>
        <v>41645</v>
      </c>
      <c r="AO896" s="172"/>
      <c r="AP896" s="172">
        <f>SUM(AN896:AO896)</f>
        <v>41645</v>
      </c>
      <c r="AQ896" s="172"/>
      <c r="AR896" s="172">
        <f>SUM(AP896:AQ896)</f>
        <v>41645</v>
      </c>
      <c r="AS896" s="172"/>
      <c r="AT896" s="172">
        <f>SUM(AR896:AS896)</f>
        <v>41645</v>
      </c>
      <c r="AU896" s="172"/>
      <c r="AV896" s="172">
        <f>SUM(AT896:AU896)</f>
        <v>41645</v>
      </c>
      <c r="AW896" s="168"/>
    </row>
    <row r="897" spans="1:49" ht="15.75" outlineLevel="1" x14ac:dyDescent="0.2">
      <c r="A897" s="165" t="s">
        <v>441</v>
      </c>
      <c r="B897" s="165" t="s">
        <v>418</v>
      </c>
      <c r="C897" s="165"/>
      <c r="D897" s="165"/>
      <c r="E897" s="166" t="s">
        <v>419</v>
      </c>
      <c r="F897" s="167">
        <f t="shared" ref="F897:AV897" si="708">F898</f>
        <v>1522.8</v>
      </c>
      <c r="G897" s="167">
        <f t="shared" si="708"/>
        <v>0</v>
      </c>
      <c r="H897" s="167">
        <f t="shared" si="708"/>
        <v>1522.8</v>
      </c>
      <c r="I897" s="167">
        <f t="shared" si="708"/>
        <v>0</v>
      </c>
      <c r="J897" s="167">
        <f t="shared" si="708"/>
        <v>0</v>
      </c>
      <c r="K897" s="167">
        <f t="shared" si="708"/>
        <v>0</v>
      </c>
      <c r="L897" s="167">
        <f t="shared" si="708"/>
        <v>1522.8</v>
      </c>
      <c r="M897" s="167">
        <f t="shared" si="708"/>
        <v>0</v>
      </c>
      <c r="N897" s="167">
        <f t="shared" si="708"/>
        <v>1522.8</v>
      </c>
      <c r="O897" s="167">
        <f t="shared" si="708"/>
        <v>0</v>
      </c>
      <c r="P897" s="167">
        <f t="shared" si="708"/>
        <v>0</v>
      </c>
      <c r="Q897" s="167">
        <f t="shared" si="708"/>
        <v>1522.8</v>
      </c>
      <c r="R897" s="167">
        <f t="shared" si="708"/>
        <v>429</v>
      </c>
      <c r="S897" s="167">
        <f t="shared" si="708"/>
        <v>1951.8</v>
      </c>
      <c r="T897" s="167">
        <f t="shared" si="708"/>
        <v>300</v>
      </c>
      <c r="U897" s="167">
        <f t="shared" si="708"/>
        <v>0</v>
      </c>
      <c r="V897" s="167">
        <f t="shared" si="708"/>
        <v>0</v>
      </c>
      <c r="W897" s="167">
        <f t="shared" si="708"/>
        <v>0</v>
      </c>
      <c r="X897" s="167">
        <f t="shared" si="708"/>
        <v>2251.8000000000002</v>
      </c>
      <c r="Y897" s="167">
        <f t="shared" si="708"/>
        <v>1372</v>
      </c>
      <c r="Z897" s="167">
        <f t="shared" si="708"/>
        <v>0</v>
      </c>
      <c r="AA897" s="167">
        <f t="shared" si="708"/>
        <v>1372</v>
      </c>
      <c r="AB897" s="167">
        <f t="shared" si="708"/>
        <v>0</v>
      </c>
      <c r="AC897" s="167">
        <f t="shared" si="708"/>
        <v>1372</v>
      </c>
      <c r="AD897" s="167">
        <f t="shared" si="708"/>
        <v>0</v>
      </c>
      <c r="AE897" s="167">
        <f t="shared" si="708"/>
        <v>1372</v>
      </c>
      <c r="AF897" s="167">
        <f t="shared" si="708"/>
        <v>0</v>
      </c>
      <c r="AG897" s="167">
        <f t="shared" si="708"/>
        <v>1372</v>
      </c>
      <c r="AH897" s="167">
        <f t="shared" si="708"/>
        <v>0</v>
      </c>
      <c r="AI897" s="167">
        <f t="shared" si="708"/>
        <v>1372</v>
      </c>
      <c r="AJ897" s="167">
        <f t="shared" si="708"/>
        <v>0</v>
      </c>
      <c r="AK897" s="167">
        <f t="shared" si="708"/>
        <v>1372</v>
      </c>
      <c r="AL897" s="167">
        <f t="shared" si="708"/>
        <v>1372</v>
      </c>
      <c r="AM897" s="167">
        <f t="shared" si="708"/>
        <v>0</v>
      </c>
      <c r="AN897" s="167">
        <f t="shared" si="708"/>
        <v>1372</v>
      </c>
      <c r="AO897" s="167">
        <f t="shared" si="708"/>
        <v>0</v>
      </c>
      <c r="AP897" s="167">
        <f t="shared" si="708"/>
        <v>1372</v>
      </c>
      <c r="AQ897" s="167">
        <f t="shared" si="708"/>
        <v>0</v>
      </c>
      <c r="AR897" s="167">
        <f t="shared" si="708"/>
        <v>1372</v>
      </c>
      <c r="AS897" s="167">
        <f t="shared" si="708"/>
        <v>0</v>
      </c>
      <c r="AT897" s="167">
        <f t="shared" si="708"/>
        <v>1372</v>
      </c>
      <c r="AU897" s="167">
        <f t="shared" si="708"/>
        <v>0</v>
      </c>
      <c r="AV897" s="167">
        <f t="shared" si="708"/>
        <v>1372</v>
      </c>
      <c r="AW897" s="168"/>
    </row>
    <row r="898" spans="1:49" ht="31.5" outlineLevel="2" x14ac:dyDescent="0.2">
      <c r="A898" s="165" t="s">
        <v>441</v>
      </c>
      <c r="B898" s="165" t="s">
        <v>418</v>
      </c>
      <c r="C898" s="165" t="s">
        <v>205</v>
      </c>
      <c r="D898" s="165"/>
      <c r="E898" s="166" t="s">
        <v>206</v>
      </c>
      <c r="F898" s="167">
        <f t="shared" ref="F898:AV898" si="709">F899+F907</f>
        <v>1522.8</v>
      </c>
      <c r="G898" s="167">
        <f t="shared" si="709"/>
        <v>0</v>
      </c>
      <c r="H898" s="167">
        <f t="shared" si="709"/>
        <v>1522.8</v>
      </c>
      <c r="I898" s="167">
        <f t="shared" si="709"/>
        <v>0</v>
      </c>
      <c r="J898" s="167">
        <f t="shared" si="709"/>
        <v>0</v>
      </c>
      <c r="K898" s="167">
        <f t="shared" si="709"/>
        <v>0</v>
      </c>
      <c r="L898" s="167">
        <f t="shared" si="709"/>
        <v>1522.8</v>
      </c>
      <c r="M898" s="167">
        <f t="shared" si="709"/>
        <v>0</v>
      </c>
      <c r="N898" s="167">
        <f t="shared" si="709"/>
        <v>1522.8</v>
      </c>
      <c r="O898" s="167">
        <f t="shared" si="709"/>
        <v>0</v>
      </c>
      <c r="P898" s="167">
        <f t="shared" si="709"/>
        <v>0</v>
      </c>
      <c r="Q898" s="167">
        <f t="shared" si="709"/>
        <v>1522.8</v>
      </c>
      <c r="R898" s="167">
        <f t="shared" si="709"/>
        <v>429</v>
      </c>
      <c r="S898" s="167">
        <f t="shared" si="709"/>
        <v>1951.8</v>
      </c>
      <c r="T898" s="167">
        <f t="shared" si="709"/>
        <v>300</v>
      </c>
      <c r="U898" s="167">
        <f t="shared" si="709"/>
        <v>0</v>
      </c>
      <c r="V898" s="167">
        <f t="shared" si="709"/>
        <v>0</v>
      </c>
      <c r="W898" s="167">
        <f t="shared" si="709"/>
        <v>0</v>
      </c>
      <c r="X898" s="167">
        <f t="shared" si="709"/>
        <v>2251.8000000000002</v>
      </c>
      <c r="Y898" s="167">
        <f t="shared" si="709"/>
        <v>1372</v>
      </c>
      <c r="Z898" s="167">
        <f t="shared" si="709"/>
        <v>0</v>
      </c>
      <c r="AA898" s="167">
        <f t="shared" si="709"/>
        <v>1372</v>
      </c>
      <c r="AB898" s="167">
        <f t="shared" si="709"/>
        <v>0</v>
      </c>
      <c r="AC898" s="167">
        <f t="shared" si="709"/>
        <v>1372</v>
      </c>
      <c r="AD898" s="167">
        <f t="shared" si="709"/>
        <v>0</v>
      </c>
      <c r="AE898" s="167">
        <f t="shared" si="709"/>
        <v>1372</v>
      </c>
      <c r="AF898" s="167">
        <f t="shared" si="709"/>
        <v>0</v>
      </c>
      <c r="AG898" s="167">
        <f t="shared" si="709"/>
        <v>1372</v>
      </c>
      <c r="AH898" s="167">
        <f t="shared" si="709"/>
        <v>0</v>
      </c>
      <c r="AI898" s="167">
        <f t="shared" si="709"/>
        <v>1372</v>
      </c>
      <c r="AJ898" s="167">
        <f t="shared" si="709"/>
        <v>0</v>
      </c>
      <c r="AK898" s="167">
        <f t="shared" si="709"/>
        <v>1372</v>
      </c>
      <c r="AL898" s="167">
        <f t="shared" si="709"/>
        <v>1372</v>
      </c>
      <c r="AM898" s="167">
        <f t="shared" si="709"/>
        <v>0</v>
      </c>
      <c r="AN898" s="167">
        <f t="shared" si="709"/>
        <v>1372</v>
      </c>
      <c r="AO898" s="167">
        <f t="shared" si="709"/>
        <v>0</v>
      </c>
      <c r="AP898" s="167">
        <f t="shared" si="709"/>
        <v>1372</v>
      </c>
      <c r="AQ898" s="167">
        <f t="shared" si="709"/>
        <v>0</v>
      </c>
      <c r="AR898" s="167">
        <f t="shared" si="709"/>
        <v>1372</v>
      </c>
      <c r="AS898" s="167">
        <f t="shared" si="709"/>
        <v>0</v>
      </c>
      <c r="AT898" s="167">
        <f t="shared" si="709"/>
        <v>1372</v>
      </c>
      <c r="AU898" s="167">
        <f t="shared" si="709"/>
        <v>0</v>
      </c>
      <c r="AV898" s="167">
        <f t="shared" si="709"/>
        <v>1372</v>
      </c>
      <c r="AW898" s="168"/>
    </row>
    <row r="899" spans="1:49" ht="31.5" outlineLevel="3" x14ac:dyDescent="0.2">
      <c r="A899" s="165" t="s">
        <v>441</v>
      </c>
      <c r="B899" s="165" t="s">
        <v>418</v>
      </c>
      <c r="C899" s="165" t="s">
        <v>449</v>
      </c>
      <c r="D899" s="165"/>
      <c r="E899" s="166" t="s">
        <v>450</v>
      </c>
      <c r="F899" s="167">
        <f t="shared" ref="F899:U901" si="710">F900</f>
        <v>500</v>
      </c>
      <c r="G899" s="167">
        <f t="shared" si="710"/>
        <v>0</v>
      </c>
      <c r="H899" s="167">
        <f t="shared" si="710"/>
        <v>500</v>
      </c>
      <c r="I899" s="167">
        <f t="shared" si="710"/>
        <v>0</v>
      </c>
      <c r="J899" s="167">
        <f t="shared" si="710"/>
        <v>0</v>
      </c>
      <c r="K899" s="167">
        <f t="shared" si="710"/>
        <v>0</v>
      </c>
      <c r="L899" s="167">
        <f t="shared" si="710"/>
        <v>500</v>
      </c>
      <c r="M899" s="167">
        <f t="shared" si="710"/>
        <v>0</v>
      </c>
      <c r="N899" s="167">
        <f t="shared" si="710"/>
        <v>500</v>
      </c>
      <c r="O899" s="167">
        <f t="shared" si="710"/>
        <v>0</v>
      </c>
      <c r="P899" s="167">
        <f t="shared" si="710"/>
        <v>0</v>
      </c>
      <c r="Q899" s="167">
        <f t="shared" si="710"/>
        <v>500</v>
      </c>
      <c r="R899" s="167">
        <f t="shared" si="710"/>
        <v>0</v>
      </c>
      <c r="S899" s="167">
        <f t="shared" si="710"/>
        <v>500</v>
      </c>
      <c r="T899" s="167">
        <f t="shared" si="710"/>
        <v>300</v>
      </c>
      <c r="U899" s="167">
        <f t="shared" si="710"/>
        <v>0</v>
      </c>
      <c r="V899" s="167">
        <f t="shared" ref="V899:AK899" si="711">V900</f>
        <v>0</v>
      </c>
      <c r="W899" s="167">
        <f t="shared" si="711"/>
        <v>0</v>
      </c>
      <c r="X899" s="167">
        <f t="shared" si="711"/>
        <v>800</v>
      </c>
      <c r="Y899" s="167">
        <f t="shared" si="711"/>
        <v>400</v>
      </c>
      <c r="Z899" s="167">
        <f t="shared" si="711"/>
        <v>0</v>
      </c>
      <c r="AA899" s="167">
        <f t="shared" si="711"/>
        <v>400</v>
      </c>
      <c r="AB899" s="167">
        <f t="shared" si="711"/>
        <v>0</v>
      </c>
      <c r="AC899" s="167">
        <f t="shared" si="711"/>
        <v>400</v>
      </c>
      <c r="AD899" s="167">
        <f t="shared" si="711"/>
        <v>0</v>
      </c>
      <c r="AE899" s="167">
        <f t="shared" si="711"/>
        <v>400</v>
      </c>
      <c r="AF899" s="167">
        <f t="shared" si="711"/>
        <v>0</v>
      </c>
      <c r="AG899" s="167">
        <f t="shared" si="711"/>
        <v>400</v>
      </c>
      <c r="AH899" s="167">
        <f t="shared" si="711"/>
        <v>0</v>
      </c>
      <c r="AI899" s="167">
        <f t="shared" si="711"/>
        <v>400</v>
      </c>
      <c r="AJ899" s="167">
        <f t="shared" si="711"/>
        <v>0</v>
      </c>
      <c r="AK899" s="167">
        <f t="shared" si="711"/>
        <v>400</v>
      </c>
      <c r="AL899" s="167">
        <f t="shared" ref="AL899:AV901" si="712">AL900</f>
        <v>400</v>
      </c>
      <c r="AM899" s="167">
        <f t="shared" si="712"/>
        <v>0</v>
      </c>
      <c r="AN899" s="167">
        <f t="shared" si="712"/>
        <v>400</v>
      </c>
      <c r="AO899" s="167">
        <f t="shared" si="712"/>
        <v>0</v>
      </c>
      <c r="AP899" s="167">
        <f t="shared" si="712"/>
        <v>400</v>
      </c>
      <c r="AQ899" s="167">
        <f t="shared" si="712"/>
        <v>0</v>
      </c>
      <c r="AR899" s="167">
        <f t="shared" si="712"/>
        <v>400</v>
      </c>
      <c r="AS899" s="167">
        <f t="shared" si="712"/>
        <v>0</v>
      </c>
      <c r="AT899" s="167">
        <f t="shared" si="712"/>
        <v>400</v>
      </c>
      <c r="AU899" s="167">
        <f t="shared" si="712"/>
        <v>0</v>
      </c>
      <c r="AV899" s="167">
        <f t="shared" si="712"/>
        <v>400</v>
      </c>
      <c r="AW899" s="168"/>
    </row>
    <row r="900" spans="1:49" ht="47.25" outlineLevel="4" x14ac:dyDescent="0.2">
      <c r="A900" s="165" t="s">
        <v>441</v>
      </c>
      <c r="B900" s="165" t="s">
        <v>418</v>
      </c>
      <c r="C900" s="165" t="s">
        <v>451</v>
      </c>
      <c r="D900" s="165"/>
      <c r="E900" s="166" t="s">
        <v>452</v>
      </c>
      <c r="F900" s="167">
        <f t="shared" si="710"/>
        <v>500</v>
      </c>
      <c r="G900" s="167">
        <f t="shared" si="710"/>
        <v>0</v>
      </c>
      <c r="H900" s="167">
        <f t="shared" si="710"/>
        <v>500</v>
      </c>
      <c r="I900" s="167">
        <f t="shared" si="710"/>
        <v>0</v>
      </c>
      <c r="J900" s="167">
        <f t="shared" si="710"/>
        <v>0</v>
      </c>
      <c r="K900" s="167">
        <f t="shared" si="710"/>
        <v>0</v>
      </c>
      <c r="L900" s="167">
        <f t="shared" si="710"/>
        <v>500</v>
      </c>
      <c r="M900" s="167">
        <f t="shared" si="710"/>
        <v>0</v>
      </c>
      <c r="N900" s="167">
        <f t="shared" si="710"/>
        <v>500</v>
      </c>
      <c r="O900" s="167">
        <f t="shared" si="710"/>
        <v>0</v>
      </c>
      <c r="P900" s="167">
        <f t="shared" si="710"/>
        <v>0</v>
      </c>
      <c r="Q900" s="167">
        <f t="shared" si="710"/>
        <v>500</v>
      </c>
      <c r="R900" s="167">
        <f t="shared" si="710"/>
        <v>0</v>
      </c>
      <c r="S900" s="167">
        <f t="shared" si="710"/>
        <v>500</v>
      </c>
      <c r="T900" s="167">
        <f>T901+T903+T905</f>
        <v>300</v>
      </c>
      <c r="U900" s="167">
        <f t="shared" ref="U900:X900" si="713">U901+U903+U905</f>
        <v>0</v>
      </c>
      <c r="V900" s="167">
        <f t="shared" si="713"/>
        <v>0</v>
      </c>
      <c r="W900" s="167">
        <f t="shared" si="713"/>
        <v>0</v>
      </c>
      <c r="X900" s="167">
        <f t="shared" si="713"/>
        <v>800</v>
      </c>
      <c r="Y900" s="167">
        <f t="shared" ref="Y900:AV900" si="714">Y901+Y903</f>
        <v>400</v>
      </c>
      <c r="Z900" s="167">
        <f t="shared" si="714"/>
        <v>0</v>
      </c>
      <c r="AA900" s="167">
        <f t="shared" si="714"/>
        <v>400</v>
      </c>
      <c r="AB900" s="167">
        <f t="shared" si="714"/>
        <v>0</v>
      </c>
      <c r="AC900" s="167">
        <f t="shared" si="714"/>
        <v>400</v>
      </c>
      <c r="AD900" s="167">
        <f t="shared" si="714"/>
        <v>0</v>
      </c>
      <c r="AE900" s="167">
        <f t="shared" si="714"/>
        <v>400</v>
      </c>
      <c r="AF900" s="167">
        <f t="shared" si="714"/>
        <v>0</v>
      </c>
      <c r="AG900" s="167">
        <f t="shared" si="714"/>
        <v>400</v>
      </c>
      <c r="AH900" s="167">
        <f t="shared" si="714"/>
        <v>0</v>
      </c>
      <c r="AI900" s="167">
        <f t="shared" si="714"/>
        <v>400</v>
      </c>
      <c r="AJ900" s="167">
        <f t="shared" si="714"/>
        <v>0</v>
      </c>
      <c r="AK900" s="167">
        <f t="shared" si="714"/>
        <v>400</v>
      </c>
      <c r="AL900" s="167">
        <f t="shared" si="714"/>
        <v>400</v>
      </c>
      <c r="AM900" s="167">
        <f t="shared" si="714"/>
        <v>0</v>
      </c>
      <c r="AN900" s="167">
        <f t="shared" si="714"/>
        <v>400</v>
      </c>
      <c r="AO900" s="167">
        <f t="shared" si="714"/>
        <v>0</v>
      </c>
      <c r="AP900" s="167">
        <f t="shared" si="714"/>
        <v>400</v>
      </c>
      <c r="AQ900" s="167">
        <f t="shared" si="714"/>
        <v>0</v>
      </c>
      <c r="AR900" s="167">
        <f t="shared" si="714"/>
        <v>400</v>
      </c>
      <c r="AS900" s="167">
        <f t="shared" si="714"/>
        <v>0</v>
      </c>
      <c r="AT900" s="167">
        <f t="shared" si="714"/>
        <v>400</v>
      </c>
      <c r="AU900" s="167">
        <f t="shared" si="714"/>
        <v>0</v>
      </c>
      <c r="AV900" s="167">
        <f t="shared" si="714"/>
        <v>400</v>
      </c>
      <c r="AW900" s="168"/>
    </row>
    <row r="901" spans="1:49" ht="15.75" outlineLevel="5" x14ac:dyDescent="0.2">
      <c r="A901" s="165" t="s">
        <v>441</v>
      </c>
      <c r="B901" s="165" t="s">
        <v>418</v>
      </c>
      <c r="C901" s="165" t="s">
        <v>453</v>
      </c>
      <c r="D901" s="165"/>
      <c r="E901" s="166" t="s">
        <v>454</v>
      </c>
      <c r="F901" s="167">
        <f t="shared" si="710"/>
        <v>500</v>
      </c>
      <c r="G901" s="167">
        <f t="shared" si="710"/>
        <v>0</v>
      </c>
      <c r="H901" s="167">
        <f t="shared" si="710"/>
        <v>500</v>
      </c>
      <c r="I901" s="167">
        <f t="shared" si="710"/>
        <v>0</v>
      </c>
      <c r="J901" s="167">
        <f t="shared" si="710"/>
        <v>0</v>
      </c>
      <c r="K901" s="167">
        <f t="shared" si="710"/>
        <v>0</v>
      </c>
      <c r="L901" s="167">
        <f t="shared" si="710"/>
        <v>500</v>
      </c>
      <c r="M901" s="167">
        <f t="shared" si="710"/>
        <v>0</v>
      </c>
      <c r="N901" s="167">
        <f t="shared" si="710"/>
        <v>500</v>
      </c>
      <c r="O901" s="167">
        <f t="shared" si="710"/>
        <v>0</v>
      </c>
      <c r="P901" s="167">
        <f t="shared" si="710"/>
        <v>0</v>
      </c>
      <c r="Q901" s="167">
        <f t="shared" si="710"/>
        <v>500</v>
      </c>
      <c r="R901" s="167">
        <f t="shared" si="710"/>
        <v>0</v>
      </c>
      <c r="S901" s="167">
        <f t="shared" si="710"/>
        <v>500</v>
      </c>
      <c r="T901" s="167">
        <f t="shared" si="710"/>
        <v>0</v>
      </c>
      <c r="U901" s="167">
        <f t="shared" si="710"/>
        <v>0</v>
      </c>
      <c r="V901" s="167">
        <f t="shared" ref="V901:AK901" si="715">V902</f>
        <v>-100</v>
      </c>
      <c r="W901" s="167">
        <f t="shared" si="715"/>
        <v>0</v>
      </c>
      <c r="X901" s="167">
        <f t="shared" si="715"/>
        <v>400</v>
      </c>
      <c r="Y901" s="167">
        <f t="shared" si="715"/>
        <v>400</v>
      </c>
      <c r="Z901" s="167">
        <f t="shared" si="715"/>
        <v>0</v>
      </c>
      <c r="AA901" s="167">
        <f t="shared" si="715"/>
        <v>400</v>
      </c>
      <c r="AB901" s="167">
        <f t="shared" si="715"/>
        <v>0</v>
      </c>
      <c r="AC901" s="167">
        <f t="shared" si="715"/>
        <v>400</v>
      </c>
      <c r="AD901" s="167">
        <f t="shared" si="715"/>
        <v>0</v>
      </c>
      <c r="AE901" s="167">
        <f t="shared" si="715"/>
        <v>400</v>
      </c>
      <c r="AF901" s="167">
        <f t="shared" si="715"/>
        <v>0</v>
      </c>
      <c r="AG901" s="167">
        <f t="shared" si="715"/>
        <v>400</v>
      </c>
      <c r="AH901" s="167">
        <f t="shared" si="715"/>
        <v>0</v>
      </c>
      <c r="AI901" s="167">
        <f t="shared" si="715"/>
        <v>400</v>
      </c>
      <c r="AJ901" s="167">
        <f t="shared" si="715"/>
        <v>0</v>
      </c>
      <c r="AK901" s="167">
        <f t="shared" si="715"/>
        <v>400</v>
      </c>
      <c r="AL901" s="167">
        <f t="shared" ref="AL901:AP901" si="716">AL902</f>
        <v>400</v>
      </c>
      <c r="AM901" s="167">
        <f t="shared" si="716"/>
        <v>0</v>
      </c>
      <c r="AN901" s="167">
        <f t="shared" si="716"/>
        <v>400</v>
      </c>
      <c r="AO901" s="167">
        <f t="shared" si="716"/>
        <v>0</v>
      </c>
      <c r="AP901" s="167">
        <f t="shared" si="716"/>
        <v>400</v>
      </c>
      <c r="AQ901" s="167">
        <f t="shared" si="712"/>
        <v>0</v>
      </c>
      <c r="AR901" s="167">
        <f t="shared" si="712"/>
        <v>400</v>
      </c>
      <c r="AS901" s="167">
        <f t="shared" si="712"/>
        <v>0</v>
      </c>
      <c r="AT901" s="167">
        <f t="shared" si="712"/>
        <v>400</v>
      </c>
      <c r="AU901" s="167">
        <f t="shared" si="712"/>
        <v>0</v>
      </c>
      <c r="AV901" s="167">
        <f t="shared" si="712"/>
        <v>400</v>
      </c>
      <c r="AW901" s="168"/>
    </row>
    <row r="902" spans="1:49" ht="31.5" outlineLevel="7" x14ac:dyDescent="0.2">
      <c r="A902" s="170" t="s">
        <v>441</v>
      </c>
      <c r="B902" s="170" t="s">
        <v>418</v>
      </c>
      <c r="C902" s="170" t="s">
        <v>453</v>
      </c>
      <c r="D902" s="170" t="s">
        <v>11</v>
      </c>
      <c r="E902" s="171" t="s">
        <v>12</v>
      </c>
      <c r="F902" s="172">
        <v>500</v>
      </c>
      <c r="G902" s="172"/>
      <c r="H902" s="172">
        <f>SUM(F902:G902)</f>
        <v>500</v>
      </c>
      <c r="I902" s="172"/>
      <c r="J902" s="172"/>
      <c r="K902" s="172"/>
      <c r="L902" s="172">
        <f>SUM(H902:K902)</f>
        <v>500</v>
      </c>
      <c r="M902" s="172"/>
      <c r="N902" s="172">
        <f>SUM(L902:M902)</f>
        <v>500</v>
      </c>
      <c r="O902" s="172"/>
      <c r="P902" s="172"/>
      <c r="Q902" s="172">
        <f>SUM(N902:P902)</f>
        <v>500</v>
      </c>
      <c r="R902" s="172"/>
      <c r="S902" s="172">
        <f>SUM(Q902:R902)</f>
        <v>500</v>
      </c>
      <c r="T902" s="172"/>
      <c r="U902" s="172"/>
      <c r="V902" s="172">
        <v>-100</v>
      </c>
      <c r="W902" s="172"/>
      <c r="X902" s="172">
        <f>SUM(S902:W902)</f>
        <v>400</v>
      </c>
      <c r="Y902" s="172">
        <v>400</v>
      </c>
      <c r="Z902" s="172"/>
      <c r="AA902" s="172">
        <f>SUM(Y902:Z902)</f>
        <v>400</v>
      </c>
      <c r="AB902" s="172"/>
      <c r="AC902" s="172">
        <f>SUM(AA902:AB902)</f>
        <v>400</v>
      </c>
      <c r="AD902" s="172"/>
      <c r="AE902" s="172">
        <f>SUM(AC902:AD902)</f>
        <v>400</v>
      </c>
      <c r="AF902" s="172"/>
      <c r="AG902" s="172">
        <f>SUM(AE902:AF902)</f>
        <v>400</v>
      </c>
      <c r="AH902" s="172"/>
      <c r="AI902" s="172">
        <f>SUM(AG902:AH902)</f>
        <v>400</v>
      </c>
      <c r="AJ902" s="172"/>
      <c r="AK902" s="172">
        <f>SUM(AI902:AJ902)</f>
        <v>400</v>
      </c>
      <c r="AL902" s="172">
        <v>400</v>
      </c>
      <c r="AM902" s="172"/>
      <c r="AN902" s="172">
        <f>SUM(AL902:AM902)</f>
        <v>400</v>
      </c>
      <c r="AO902" s="172"/>
      <c r="AP902" s="172">
        <f>SUM(AN902:AO902)</f>
        <v>400</v>
      </c>
      <c r="AQ902" s="172"/>
      <c r="AR902" s="172">
        <f>SUM(AP902:AQ902)</f>
        <v>400</v>
      </c>
      <c r="AS902" s="172"/>
      <c r="AT902" s="172">
        <f>SUM(AR902:AS902)</f>
        <v>400</v>
      </c>
      <c r="AU902" s="172"/>
      <c r="AV902" s="172">
        <f>SUM(AT902:AU902)</f>
        <v>400</v>
      </c>
      <c r="AW902" s="168"/>
    </row>
    <row r="903" spans="1:49" s="164" customFormat="1" ht="31.5" outlineLevel="7" x14ac:dyDescent="0.2">
      <c r="A903" s="165" t="s">
        <v>441</v>
      </c>
      <c r="B903" s="165" t="s">
        <v>418</v>
      </c>
      <c r="C903" s="165" t="s">
        <v>816</v>
      </c>
      <c r="D903" s="165" t="s">
        <v>663</v>
      </c>
      <c r="E903" s="166" t="s">
        <v>817</v>
      </c>
      <c r="F903" s="167"/>
      <c r="G903" s="167"/>
      <c r="H903" s="167"/>
      <c r="I903" s="167"/>
      <c r="J903" s="167"/>
      <c r="K903" s="167"/>
      <c r="L903" s="167"/>
      <c r="M903" s="167"/>
      <c r="N903" s="167"/>
      <c r="O903" s="167"/>
      <c r="P903" s="167"/>
      <c r="Q903" s="167"/>
      <c r="R903" s="167"/>
      <c r="S903" s="167"/>
      <c r="T903" s="167">
        <f t="shared" ref="T903:X905" si="717">T904</f>
        <v>0</v>
      </c>
      <c r="U903" s="167">
        <f t="shared" si="717"/>
        <v>0</v>
      </c>
      <c r="V903" s="167">
        <f t="shared" si="717"/>
        <v>100</v>
      </c>
      <c r="W903" s="167">
        <f t="shared" si="717"/>
        <v>0</v>
      </c>
      <c r="X903" s="167">
        <f t="shared" si="717"/>
        <v>100</v>
      </c>
      <c r="Y903" s="167"/>
      <c r="Z903" s="167"/>
      <c r="AA903" s="167"/>
      <c r="AB903" s="167"/>
      <c r="AC903" s="167"/>
      <c r="AD903" s="167"/>
      <c r="AE903" s="167"/>
      <c r="AF903" s="167"/>
      <c r="AG903" s="167"/>
      <c r="AH903" s="167"/>
      <c r="AI903" s="167"/>
      <c r="AJ903" s="167"/>
      <c r="AK903" s="167"/>
      <c r="AL903" s="167"/>
      <c r="AM903" s="167"/>
      <c r="AN903" s="167"/>
      <c r="AO903" s="167"/>
      <c r="AP903" s="167"/>
      <c r="AQ903" s="167"/>
      <c r="AR903" s="167"/>
      <c r="AS903" s="167"/>
      <c r="AT903" s="167"/>
      <c r="AU903" s="167"/>
      <c r="AV903" s="167"/>
      <c r="AW903" s="190"/>
    </row>
    <row r="904" spans="1:49" ht="15.75" outlineLevel="7" x14ac:dyDescent="0.2">
      <c r="A904" s="170" t="s">
        <v>441</v>
      </c>
      <c r="B904" s="170" t="s">
        <v>418</v>
      </c>
      <c r="C904" s="170" t="s">
        <v>816</v>
      </c>
      <c r="D904" s="170" t="s">
        <v>11</v>
      </c>
      <c r="E904" s="171" t="s">
        <v>591</v>
      </c>
      <c r="F904" s="172"/>
      <c r="G904" s="172"/>
      <c r="H904" s="172"/>
      <c r="I904" s="172"/>
      <c r="J904" s="172"/>
      <c r="K904" s="172"/>
      <c r="L904" s="172"/>
      <c r="M904" s="172"/>
      <c r="N904" s="172"/>
      <c r="O904" s="172"/>
      <c r="P904" s="172"/>
      <c r="Q904" s="172"/>
      <c r="R904" s="172"/>
      <c r="S904" s="172"/>
      <c r="T904" s="172"/>
      <c r="U904" s="172"/>
      <c r="V904" s="172">
        <v>100</v>
      </c>
      <c r="W904" s="172"/>
      <c r="X904" s="172">
        <f>SUM(S904:W904)</f>
        <v>100</v>
      </c>
      <c r="Y904" s="172"/>
      <c r="Z904" s="172"/>
      <c r="AA904" s="172"/>
      <c r="AB904" s="172"/>
      <c r="AC904" s="172"/>
      <c r="AD904" s="172"/>
      <c r="AE904" s="172"/>
      <c r="AF904" s="172"/>
      <c r="AG904" s="172"/>
      <c r="AH904" s="172"/>
      <c r="AI904" s="172"/>
      <c r="AJ904" s="172"/>
      <c r="AK904" s="172"/>
      <c r="AL904" s="172"/>
      <c r="AM904" s="172"/>
      <c r="AN904" s="172"/>
      <c r="AO904" s="172"/>
      <c r="AP904" s="172"/>
      <c r="AQ904" s="172"/>
      <c r="AR904" s="172"/>
      <c r="AS904" s="172"/>
      <c r="AT904" s="172"/>
      <c r="AU904" s="172"/>
      <c r="AV904" s="172"/>
      <c r="AW904" s="168"/>
    </row>
    <row r="905" spans="1:49" ht="31.5" outlineLevel="7" x14ac:dyDescent="0.2">
      <c r="A905" s="165" t="s">
        <v>441</v>
      </c>
      <c r="B905" s="165" t="s">
        <v>418</v>
      </c>
      <c r="C905" s="165" t="s">
        <v>816</v>
      </c>
      <c r="D905" s="165" t="s">
        <v>663</v>
      </c>
      <c r="E905" s="166" t="s">
        <v>884</v>
      </c>
      <c r="F905" s="172"/>
      <c r="G905" s="172"/>
      <c r="H905" s="172"/>
      <c r="I905" s="172"/>
      <c r="J905" s="172"/>
      <c r="K905" s="172"/>
      <c r="L905" s="172"/>
      <c r="M905" s="172"/>
      <c r="N905" s="172"/>
      <c r="O905" s="172"/>
      <c r="P905" s="172"/>
      <c r="Q905" s="172"/>
      <c r="R905" s="172"/>
      <c r="S905" s="172"/>
      <c r="T905" s="167">
        <f t="shared" si="717"/>
        <v>300</v>
      </c>
      <c r="U905" s="167">
        <f t="shared" si="717"/>
        <v>0</v>
      </c>
      <c r="V905" s="167">
        <f t="shared" si="717"/>
        <v>0</v>
      </c>
      <c r="W905" s="167">
        <f t="shared" si="717"/>
        <v>0</v>
      </c>
      <c r="X905" s="167">
        <f t="shared" si="717"/>
        <v>300</v>
      </c>
      <c r="Y905" s="172"/>
      <c r="Z905" s="172"/>
      <c r="AA905" s="172"/>
      <c r="AB905" s="172"/>
      <c r="AC905" s="172"/>
      <c r="AD905" s="172"/>
      <c r="AE905" s="172"/>
      <c r="AF905" s="172"/>
      <c r="AG905" s="172"/>
      <c r="AH905" s="172"/>
      <c r="AI905" s="172"/>
      <c r="AJ905" s="172"/>
      <c r="AK905" s="172"/>
      <c r="AL905" s="172"/>
      <c r="AM905" s="172"/>
      <c r="AN905" s="172"/>
      <c r="AO905" s="172"/>
      <c r="AP905" s="172"/>
      <c r="AQ905" s="172"/>
      <c r="AR905" s="172"/>
      <c r="AS905" s="172"/>
      <c r="AT905" s="172"/>
      <c r="AU905" s="172"/>
      <c r="AV905" s="172"/>
      <c r="AW905" s="168"/>
    </row>
    <row r="906" spans="1:49" ht="15.75" outlineLevel="7" x14ac:dyDescent="0.2">
      <c r="A906" s="170" t="s">
        <v>441</v>
      </c>
      <c r="B906" s="170" t="s">
        <v>418</v>
      </c>
      <c r="C906" s="170" t="s">
        <v>816</v>
      </c>
      <c r="D906" s="170" t="s">
        <v>11</v>
      </c>
      <c r="E906" s="171" t="s">
        <v>591</v>
      </c>
      <c r="F906" s="172"/>
      <c r="G906" s="172"/>
      <c r="H906" s="172"/>
      <c r="I906" s="172"/>
      <c r="J906" s="172"/>
      <c r="K906" s="172"/>
      <c r="L906" s="172"/>
      <c r="M906" s="172"/>
      <c r="N906" s="172"/>
      <c r="O906" s="172"/>
      <c r="P906" s="172"/>
      <c r="Q906" s="172"/>
      <c r="R906" s="172"/>
      <c r="S906" s="172"/>
      <c r="T906" s="172">
        <v>300</v>
      </c>
      <c r="U906" s="172"/>
      <c r="V906" s="172"/>
      <c r="W906" s="172"/>
      <c r="X906" s="172">
        <f>SUM(S906:W906)</f>
        <v>300</v>
      </c>
      <c r="Y906" s="172"/>
      <c r="Z906" s="172"/>
      <c r="AA906" s="172"/>
      <c r="AB906" s="172"/>
      <c r="AC906" s="172"/>
      <c r="AD906" s="172"/>
      <c r="AE906" s="172"/>
      <c r="AF906" s="172"/>
      <c r="AG906" s="172"/>
      <c r="AH906" s="172"/>
      <c r="AI906" s="172"/>
      <c r="AJ906" s="172"/>
      <c r="AK906" s="172"/>
      <c r="AL906" s="172"/>
      <c r="AM906" s="172"/>
      <c r="AN906" s="172"/>
      <c r="AO906" s="172"/>
      <c r="AP906" s="172"/>
      <c r="AQ906" s="172"/>
      <c r="AR906" s="172"/>
      <c r="AS906" s="172"/>
      <c r="AT906" s="172"/>
      <c r="AU906" s="172"/>
      <c r="AV906" s="172"/>
      <c r="AW906" s="168"/>
    </row>
    <row r="907" spans="1:49" ht="47.25" hidden="1" outlineLevel="3" x14ac:dyDescent="0.2">
      <c r="A907" s="165" t="s">
        <v>441</v>
      </c>
      <c r="B907" s="165" t="s">
        <v>418</v>
      </c>
      <c r="C907" s="165" t="s">
        <v>445</v>
      </c>
      <c r="D907" s="165"/>
      <c r="E907" s="166" t="s">
        <v>446</v>
      </c>
      <c r="F907" s="167">
        <f t="shared" ref="F907:U909" si="718">F908</f>
        <v>1022.8</v>
      </c>
      <c r="G907" s="167">
        <f t="shared" si="718"/>
        <v>0</v>
      </c>
      <c r="H907" s="167">
        <f t="shared" si="718"/>
        <v>1022.8</v>
      </c>
      <c r="I907" s="167">
        <f t="shared" si="718"/>
        <v>0</v>
      </c>
      <c r="J907" s="167">
        <f t="shared" si="718"/>
        <v>0</v>
      </c>
      <c r="K907" s="167">
        <f t="shared" si="718"/>
        <v>0</v>
      </c>
      <c r="L907" s="167">
        <f t="shared" si="718"/>
        <v>1022.8</v>
      </c>
      <c r="M907" s="167">
        <f t="shared" si="718"/>
        <v>0</v>
      </c>
      <c r="N907" s="167">
        <f t="shared" si="718"/>
        <v>1022.8</v>
      </c>
      <c r="O907" s="167">
        <f t="shared" si="718"/>
        <v>0</v>
      </c>
      <c r="P907" s="167">
        <f t="shared" si="718"/>
        <v>0</v>
      </c>
      <c r="Q907" s="167">
        <f t="shared" si="718"/>
        <v>1022.8</v>
      </c>
      <c r="R907" s="167">
        <f t="shared" si="718"/>
        <v>429</v>
      </c>
      <c r="S907" s="167">
        <f t="shared" si="718"/>
        <v>1451.8</v>
      </c>
      <c r="T907" s="167">
        <f t="shared" si="718"/>
        <v>0</v>
      </c>
      <c r="U907" s="167">
        <f t="shared" si="718"/>
        <v>0</v>
      </c>
      <c r="V907" s="167">
        <f t="shared" ref="V907:AK909" si="719">V908</f>
        <v>0</v>
      </c>
      <c r="W907" s="167">
        <f t="shared" si="719"/>
        <v>0</v>
      </c>
      <c r="X907" s="167">
        <f t="shared" si="719"/>
        <v>1451.8</v>
      </c>
      <c r="Y907" s="167">
        <f t="shared" si="719"/>
        <v>972</v>
      </c>
      <c r="Z907" s="167">
        <f t="shared" si="719"/>
        <v>0</v>
      </c>
      <c r="AA907" s="167">
        <f t="shared" si="719"/>
        <v>972</v>
      </c>
      <c r="AB907" s="167">
        <f t="shared" si="719"/>
        <v>0</v>
      </c>
      <c r="AC907" s="167">
        <f t="shared" si="719"/>
        <v>972</v>
      </c>
      <c r="AD907" s="167">
        <f t="shared" si="719"/>
        <v>0</v>
      </c>
      <c r="AE907" s="167">
        <f t="shared" si="719"/>
        <v>972</v>
      </c>
      <c r="AF907" s="167">
        <f t="shared" si="719"/>
        <v>0</v>
      </c>
      <c r="AG907" s="167">
        <f t="shared" si="719"/>
        <v>972</v>
      </c>
      <c r="AH907" s="167">
        <f t="shared" si="719"/>
        <v>0</v>
      </c>
      <c r="AI907" s="167">
        <f t="shared" si="719"/>
        <v>972</v>
      </c>
      <c r="AJ907" s="167">
        <f t="shared" si="719"/>
        <v>0</v>
      </c>
      <c r="AK907" s="167">
        <f t="shared" si="719"/>
        <v>972</v>
      </c>
      <c r="AL907" s="167">
        <f t="shared" ref="AL907:AV909" si="720">AL908</f>
        <v>972</v>
      </c>
      <c r="AM907" s="167">
        <f t="shared" si="720"/>
        <v>0</v>
      </c>
      <c r="AN907" s="167">
        <f t="shared" si="720"/>
        <v>972</v>
      </c>
      <c r="AO907" s="167">
        <f t="shared" si="720"/>
        <v>0</v>
      </c>
      <c r="AP907" s="167">
        <f t="shared" si="720"/>
        <v>972</v>
      </c>
      <c r="AQ907" s="167">
        <f t="shared" si="720"/>
        <v>0</v>
      </c>
      <c r="AR907" s="167">
        <f t="shared" si="720"/>
        <v>972</v>
      </c>
      <c r="AS907" s="167">
        <f t="shared" si="720"/>
        <v>0</v>
      </c>
      <c r="AT907" s="167">
        <f t="shared" si="720"/>
        <v>972</v>
      </c>
      <c r="AU907" s="167">
        <f t="shared" si="720"/>
        <v>0</v>
      </c>
      <c r="AV907" s="167">
        <f t="shared" si="720"/>
        <v>972</v>
      </c>
      <c r="AW907" s="168"/>
    </row>
    <row r="908" spans="1:49" ht="31.5" hidden="1" outlineLevel="4" x14ac:dyDescent="0.2">
      <c r="A908" s="165" t="s">
        <v>441</v>
      </c>
      <c r="B908" s="165" t="s">
        <v>418</v>
      </c>
      <c r="C908" s="165" t="s">
        <v>447</v>
      </c>
      <c r="D908" s="165"/>
      <c r="E908" s="166" t="s">
        <v>57</v>
      </c>
      <c r="F908" s="167">
        <f t="shared" si="718"/>
        <v>1022.8</v>
      </c>
      <c r="G908" s="167">
        <f t="shared" si="718"/>
        <v>0</v>
      </c>
      <c r="H908" s="167">
        <f t="shared" si="718"/>
        <v>1022.8</v>
      </c>
      <c r="I908" s="167">
        <f t="shared" si="718"/>
        <v>0</v>
      </c>
      <c r="J908" s="167">
        <f t="shared" si="718"/>
        <v>0</v>
      </c>
      <c r="K908" s="167">
        <f t="shared" si="718"/>
        <v>0</v>
      </c>
      <c r="L908" s="167">
        <f t="shared" si="718"/>
        <v>1022.8</v>
      </c>
      <c r="M908" s="167">
        <f t="shared" si="718"/>
        <v>0</v>
      </c>
      <c r="N908" s="167">
        <f t="shared" si="718"/>
        <v>1022.8</v>
      </c>
      <c r="O908" s="167">
        <f t="shared" si="718"/>
        <v>0</v>
      </c>
      <c r="P908" s="167">
        <f t="shared" si="718"/>
        <v>0</v>
      </c>
      <c r="Q908" s="167">
        <f t="shared" si="718"/>
        <v>1022.8</v>
      </c>
      <c r="R908" s="167">
        <f t="shared" si="718"/>
        <v>429</v>
      </c>
      <c r="S908" s="167">
        <f t="shared" si="718"/>
        <v>1451.8</v>
      </c>
      <c r="T908" s="167">
        <f t="shared" si="718"/>
        <v>0</v>
      </c>
      <c r="U908" s="167">
        <f t="shared" si="718"/>
        <v>0</v>
      </c>
      <c r="V908" s="167">
        <f t="shared" si="719"/>
        <v>0</v>
      </c>
      <c r="W908" s="167">
        <f t="shared" si="719"/>
        <v>0</v>
      </c>
      <c r="X908" s="167">
        <f t="shared" si="719"/>
        <v>1451.8</v>
      </c>
      <c r="Y908" s="167">
        <f t="shared" si="719"/>
        <v>972</v>
      </c>
      <c r="Z908" s="167">
        <f t="shared" si="719"/>
        <v>0</v>
      </c>
      <c r="AA908" s="167">
        <f t="shared" si="719"/>
        <v>972</v>
      </c>
      <c r="AB908" s="167">
        <f t="shared" si="719"/>
        <v>0</v>
      </c>
      <c r="AC908" s="167">
        <f t="shared" si="719"/>
        <v>972</v>
      </c>
      <c r="AD908" s="167">
        <f t="shared" si="719"/>
        <v>0</v>
      </c>
      <c r="AE908" s="167">
        <f t="shared" si="719"/>
        <v>972</v>
      </c>
      <c r="AF908" s="167">
        <f t="shared" si="719"/>
        <v>0</v>
      </c>
      <c r="AG908" s="167">
        <f t="shared" si="719"/>
        <v>972</v>
      </c>
      <c r="AH908" s="167">
        <f t="shared" si="719"/>
        <v>0</v>
      </c>
      <c r="AI908" s="167">
        <f t="shared" si="719"/>
        <v>972</v>
      </c>
      <c r="AJ908" s="167">
        <f t="shared" si="719"/>
        <v>0</v>
      </c>
      <c r="AK908" s="167">
        <f t="shared" si="719"/>
        <v>972</v>
      </c>
      <c r="AL908" s="167">
        <f t="shared" si="720"/>
        <v>972</v>
      </c>
      <c r="AM908" s="167">
        <f t="shared" si="720"/>
        <v>0</v>
      </c>
      <c r="AN908" s="167">
        <f t="shared" si="720"/>
        <v>972</v>
      </c>
      <c r="AO908" s="167">
        <f t="shared" si="720"/>
        <v>0</v>
      </c>
      <c r="AP908" s="167">
        <f t="shared" si="720"/>
        <v>972</v>
      </c>
      <c r="AQ908" s="167">
        <f t="shared" si="720"/>
        <v>0</v>
      </c>
      <c r="AR908" s="167">
        <f t="shared" si="720"/>
        <v>972</v>
      </c>
      <c r="AS908" s="167">
        <f t="shared" si="720"/>
        <v>0</v>
      </c>
      <c r="AT908" s="167">
        <f t="shared" si="720"/>
        <v>972</v>
      </c>
      <c r="AU908" s="167">
        <f t="shared" si="720"/>
        <v>0</v>
      </c>
      <c r="AV908" s="167">
        <f t="shared" si="720"/>
        <v>972</v>
      </c>
      <c r="AW908" s="168"/>
    </row>
    <row r="909" spans="1:49" ht="17.25" hidden="1" customHeight="1" outlineLevel="5" x14ac:dyDescent="0.2">
      <c r="A909" s="165" t="s">
        <v>441</v>
      </c>
      <c r="B909" s="165" t="s">
        <v>418</v>
      </c>
      <c r="C909" s="165" t="s">
        <v>455</v>
      </c>
      <c r="D909" s="165"/>
      <c r="E909" s="166" t="s">
        <v>456</v>
      </c>
      <c r="F909" s="167">
        <f t="shared" si="718"/>
        <v>1022.8</v>
      </c>
      <c r="G909" s="167">
        <f t="shared" si="718"/>
        <v>0</v>
      </c>
      <c r="H909" s="167">
        <f t="shared" si="718"/>
        <v>1022.8</v>
      </c>
      <c r="I909" s="167">
        <f t="shared" si="718"/>
        <v>0</v>
      </c>
      <c r="J909" s="167">
        <f t="shared" si="718"/>
        <v>0</v>
      </c>
      <c r="K909" s="167">
        <f t="shared" si="718"/>
        <v>0</v>
      </c>
      <c r="L909" s="167">
        <f t="shared" si="718"/>
        <v>1022.8</v>
      </c>
      <c r="M909" s="167">
        <f t="shared" si="718"/>
        <v>0</v>
      </c>
      <c r="N909" s="167">
        <f t="shared" si="718"/>
        <v>1022.8</v>
      </c>
      <c r="O909" s="167">
        <f t="shared" si="718"/>
        <v>0</v>
      </c>
      <c r="P909" s="167">
        <f t="shared" si="718"/>
        <v>0</v>
      </c>
      <c r="Q909" s="167">
        <f t="shared" si="718"/>
        <v>1022.8</v>
      </c>
      <c r="R909" s="167">
        <f t="shared" si="718"/>
        <v>429</v>
      </c>
      <c r="S909" s="167">
        <f t="shared" si="718"/>
        <v>1451.8</v>
      </c>
      <c r="T909" s="167">
        <f t="shared" si="718"/>
        <v>0</v>
      </c>
      <c r="U909" s="167">
        <f t="shared" si="718"/>
        <v>0</v>
      </c>
      <c r="V909" s="167">
        <f t="shared" si="719"/>
        <v>0</v>
      </c>
      <c r="W909" s="167">
        <f t="shared" si="719"/>
        <v>0</v>
      </c>
      <c r="X909" s="167">
        <f t="shared" si="719"/>
        <v>1451.8</v>
      </c>
      <c r="Y909" s="167">
        <f t="shared" si="719"/>
        <v>972</v>
      </c>
      <c r="Z909" s="167">
        <f t="shared" si="719"/>
        <v>0</v>
      </c>
      <c r="AA909" s="167">
        <f t="shared" si="719"/>
        <v>972</v>
      </c>
      <c r="AB909" s="167">
        <f t="shared" si="719"/>
        <v>0</v>
      </c>
      <c r="AC909" s="167">
        <f t="shared" si="719"/>
        <v>972</v>
      </c>
      <c r="AD909" s="167">
        <f t="shared" si="719"/>
        <v>0</v>
      </c>
      <c r="AE909" s="167">
        <f t="shared" si="719"/>
        <v>972</v>
      </c>
      <c r="AF909" s="167">
        <f t="shared" si="719"/>
        <v>0</v>
      </c>
      <c r="AG909" s="167">
        <f t="shared" si="719"/>
        <v>972</v>
      </c>
      <c r="AH909" s="167">
        <f t="shared" si="719"/>
        <v>0</v>
      </c>
      <c r="AI909" s="167">
        <f t="shared" si="719"/>
        <v>972</v>
      </c>
      <c r="AJ909" s="167">
        <f t="shared" si="719"/>
        <v>0</v>
      </c>
      <c r="AK909" s="167">
        <f t="shared" si="719"/>
        <v>972</v>
      </c>
      <c r="AL909" s="167">
        <f t="shared" si="720"/>
        <v>972</v>
      </c>
      <c r="AM909" s="167">
        <f t="shared" si="720"/>
        <v>0</v>
      </c>
      <c r="AN909" s="167">
        <f t="shared" si="720"/>
        <v>972</v>
      </c>
      <c r="AO909" s="167">
        <f t="shared" si="720"/>
        <v>0</v>
      </c>
      <c r="AP909" s="167">
        <f t="shared" si="720"/>
        <v>972</v>
      </c>
      <c r="AQ909" s="167">
        <f t="shared" si="720"/>
        <v>0</v>
      </c>
      <c r="AR909" s="167">
        <f t="shared" si="720"/>
        <v>972</v>
      </c>
      <c r="AS909" s="167">
        <f t="shared" si="720"/>
        <v>0</v>
      </c>
      <c r="AT909" s="167">
        <f t="shared" si="720"/>
        <v>972</v>
      </c>
      <c r="AU909" s="167">
        <f t="shared" si="720"/>
        <v>0</v>
      </c>
      <c r="AV909" s="167">
        <f t="shared" si="720"/>
        <v>972</v>
      </c>
      <c r="AW909" s="168"/>
    </row>
    <row r="910" spans="1:49" ht="31.5" hidden="1" outlineLevel="7" x14ac:dyDescent="0.2">
      <c r="A910" s="170" t="s">
        <v>441</v>
      </c>
      <c r="B910" s="170" t="s">
        <v>418</v>
      </c>
      <c r="C910" s="170" t="s">
        <v>455</v>
      </c>
      <c r="D910" s="170" t="s">
        <v>92</v>
      </c>
      <c r="E910" s="171" t="s">
        <v>93</v>
      </c>
      <c r="F910" s="172">
        <v>1022.8</v>
      </c>
      <c r="G910" s="172"/>
      <c r="H910" s="172">
        <f>SUM(F910:G910)</f>
        <v>1022.8</v>
      </c>
      <c r="I910" s="172"/>
      <c r="J910" s="172"/>
      <c r="K910" s="172"/>
      <c r="L910" s="172">
        <f>SUM(H910:K910)</f>
        <v>1022.8</v>
      </c>
      <c r="M910" s="172"/>
      <c r="N910" s="172">
        <f>SUM(L910:M910)</f>
        <v>1022.8</v>
      </c>
      <c r="O910" s="172"/>
      <c r="P910" s="172"/>
      <c r="Q910" s="172">
        <f>SUM(N910:P910)</f>
        <v>1022.8</v>
      </c>
      <c r="R910" s="172">
        <v>429</v>
      </c>
      <c r="S910" s="172">
        <f>SUM(Q910:R910)</f>
        <v>1451.8</v>
      </c>
      <c r="T910" s="172"/>
      <c r="U910" s="172"/>
      <c r="V910" s="172"/>
      <c r="W910" s="172"/>
      <c r="X910" s="172">
        <f>SUM(S910:W910)</f>
        <v>1451.8</v>
      </c>
      <c r="Y910" s="172">
        <v>972</v>
      </c>
      <c r="Z910" s="172"/>
      <c r="AA910" s="172">
        <f>SUM(Y910:Z910)</f>
        <v>972</v>
      </c>
      <c r="AB910" s="172"/>
      <c r="AC910" s="172">
        <f>SUM(AA910:AB910)</f>
        <v>972</v>
      </c>
      <c r="AD910" s="172"/>
      <c r="AE910" s="172">
        <f>SUM(AC910:AD910)</f>
        <v>972</v>
      </c>
      <c r="AF910" s="172"/>
      <c r="AG910" s="172">
        <f>SUM(AE910:AF910)</f>
        <v>972</v>
      </c>
      <c r="AH910" s="172"/>
      <c r="AI910" s="172">
        <f>SUM(AG910:AH910)</f>
        <v>972</v>
      </c>
      <c r="AJ910" s="172"/>
      <c r="AK910" s="172">
        <f>SUM(AI910:AJ910)</f>
        <v>972</v>
      </c>
      <c r="AL910" s="172">
        <v>972</v>
      </c>
      <c r="AM910" s="172"/>
      <c r="AN910" s="172">
        <f>SUM(AL910:AM910)</f>
        <v>972</v>
      </c>
      <c r="AO910" s="172"/>
      <c r="AP910" s="172">
        <f>SUM(AN910:AO910)</f>
        <v>972</v>
      </c>
      <c r="AQ910" s="172"/>
      <c r="AR910" s="172">
        <f>SUM(AP910:AQ910)</f>
        <v>972</v>
      </c>
      <c r="AS910" s="172"/>
      <c r="AT910" s="172">
        <f>SUM(AR910:AS910)</f>
        <v>972</v>
      </c>
      <c r="AU910" s="172"/>
      <c r="AV910" s="172">
        <f>SUM(AT910:AU910)</f>
        <v>972</v>
      </c>
      <c r="AW910" s="168"/>
    </row>
    <row r="911" spans="1:49" ht="15.75" outlineLevel="7" x14ac:dyDescent="0.2">
      <c r="A911" s="165" t="s">
        <v>441</v>
      </c>
      <c r="B911" s="165" t="s">
        <v>562</v>
      </c>
      <c r="C911" s="170"/>
      <c r="D911" s="170"/>
      <c r="E911" s="8" t="s">
        <v>545</v>
      </c>
      <c r="F911" s="167">
        <f t="shared" ref="F911:AV911" si="721">F912+F962</f>
        <v>163709.4</v>
      </c>
      <c r="G911" s="167">
        <f t="shared" si="721"/>
        <v>413.02924999999999</v>
      </c>
      <c r="H911" s="167">
        <f t="shared" si="721"/>
        <v>164122.42924999999</v>
      </c>
      <c r="I911" s="167">
        <f t="shared" si="721"/>
        <v>1455.7353499999999</v>
      </c>
      <c r="J911" s="167">
        <f t="shared" si="721"/>
        <v>7020.5835900000002</v>
      </c>
      <c r="K911" s="167">
        <f t="shared" si="721"/>
        <v>224.0549</v>
      </c>
      <c r="L911" s="167">
        <f t="shared" si="721"/>
        <v>172822.80309</v>
      </c>
      <c r="M911" s="167">
        <f t="shared" si="721"/>
        <v>1339.99045</v>
      </c>
      <c r="N911" s="167">
        <f t="shared" si="721"/>
        <v>174162.79353999998</v>
      </c>
      <c r="O911" s="167">
        <f t="shared" si="721"/>
        <v>14799.6</v>
      </c>
      <c r="P911" s="167">
        <f t="shared" si="721"/>
        <v>19.460789999999999</v>
      </c>
      <c r="Q911" s="167">
        <f t="shared" si="721"/>
        <v>188981.85433</v>
      </c>
      <c r="R911" s="167">
        <f t="shared" si="721"/>
        <v>7010</v>
      </c>
      <c r="S911" s="167">
        <f t="shared" si="721"/>
        <v>195991.85433</v>
      </c>
      <c r="T911" s="167">
        <f t="shared" si="721"/>
        <v>1409.74746</v>
      </c>
      <c r="U911" s="167">
        <f t="shared" si="721"/>
        <v>0</v>
      </c>
      <c r="V911" s="167">
        <f t="shared" si="721"/>
        <v>-2.9999999999997584E-2</v>
      </c>
      <c r="W911" s="167">
        <f t="shared" si="721"/>
        <v>0</v>
      </c>
      <c r="X911" s="167">
        <f t="shared" si="721"/>
        <v>197401.57179000002</v>
      </c>
      <c r="Y911" s="167">
        <f t="shared" si="721"/>
        <v>156812.6</v>
      </c>
      <c r="Z911" s="167">
        <f t="shared" si="721"/>
        <v>0</v>
      </c>
      <c r="AA911" s="167">
        <f t="shared" si="721"/>
        <v>156812.6</v>
      </c>
      <c r="AB911" s="167">
        <f t="shared" si="721"/>
        <v>0</v>
      </c>
      <c r="AC911" s="167">
        <f t="shared" si="721"/>
        <v>156812.6</v>
      </c>
      <c r="AD911" s="167">
        <f t="shared" si="721"/>
        <v>0</v>
      </c>
      <c r="AE911" s="167">
        <f t="shared" si="721"/>
        <v>156812.6</v>
      </c>
      <c r="AF911" s="167">
        <f t="shared" si="721"/>
        <v>0</v>
      </c>
      <c r="AG911" s="167">
        <f t="shared" si="721"/>
        <v>156812.6</v>
      </c>
      <c r="AH911" s="167">
        <f t="shared" si="721"/>
        <v>0</v>
      </c>
      <c r="AI911" s="167">
        <f t="shared" si="721"/>
        <v>156812.6</v>
      </c>
      <c r="AJ911" s="167">
        <f t="shared" si="721"/>
        <v>0</v>
      </c>
      <c r="AK911" s="167">
        <f t="shared" si="721"/>
        <v>156812.6</v>
      </c>
      <c r="AL911" s="167">
        <f t="shared" si="721"/>
        <v>156580.5</v>
      </c>
      <c r="AM911" s="167">
        <f t="shared" si="721"/>
        <v>0</v>
      </c>
      <c r="AN911" s="167">
        <f t="shared" si="721"/>
        <v>156580.5</v>
      </c>
      <c r="AO911" s="167">
        <f t="shared" si="721"/>
        <v>0</v>
      </c>
      <c r="AP911" s="167">
        <f t="shared" si="721"/>
        <v>156580.5</v>
      </c>
      <c r="AQ911" s="167">
        <f t="shared" si="721"/>
        <v>0</v>
      </c>
      <c r="AR911" s="167">
        <f t="shared" si="721"/>
        <v>156580.5</v>
      </c>
      <c r="AS911" s="167">
        <f t="shared" si="721"/>
        <v>0</v>
      </c>
      <c r="AT911" s="167">
        <f t="shared" si="721"/>
        <v>156580.5</v>
      </c>
      <c r="AU911" s="167">
        <f t="shared" si="721"/>
        <v>0</v>
      </c>
      <c r="AV911" s="167">
        <f t="shared" si="721"/>
        <v>156580.5</v>
      </c>
      <c r="AW911" s="168"/>
    </row>
    <row r="912" spans="1:49" ht="15.75" outlineLevel="1" x14ac:dyDescent="0.2">
      <c r="A912" s="165" t="s">
        <v>441</v>
      </c>
      <c r="B912" s="165" t="s">
        <v>457</v>
      </c>
      <c r="C912" s="165"/>
      <c r="D912" s="165"/>
      <c r="E912" s="166" t="s">
        <v>458</v>
      </c>
      <c r="F912" s="167">
        <f>F913</f>
        <v>144465.9</v>
      </c>
      <c r="G912" s="167">
        <f>G913</f>
        <v>413.02924999999999</v>
      </c>
      <c r="H912" s="167">
        <f>H913</f>
        <v>144878.92924999999</v>
      </c>
      <c r="I912" s="167">
        <f t="shared" ref="I912:AV912" si="722">I913+I953</f>
        <v>1455.7353499999999</v>
      </c>
      <c r="J912" s="167">
        <f t="shared" si="722"/>
        <v>6555.9435899999999</v>
      </c>
      <c r="K912" s="167">
        <f t="shared" si="722"/>
        <v>224.0549</v>
      </c>
      <c r="L912" s="167">
        <f t="shared" si="722"/>
        <v>153114.66308999999</v>
      </c>
      <c r="M912" s="167">
        <f t="shared" si="722"/>
        <v>1339.99045</v>
      </c>
      <c r="N912" s="167">
        <f t="shared" si="722"/>
        <v>154454.65354</v>
      </c>
      <c r="O912" s="167">
        <f t="shared" si="722"/>
        <v>14799.6</v>
      </c>
      <c r="P912" s="167">
        <f t="shared" si="722"/>
        <v>19.460789999999999</v>
      </c>
      <c r="Q912" s="167">
        <f t="shared" si="722"/>
        <v>169273.71432999999</v>
      </c>
      <c r="R912" s="167">
        <f t="shared" si="722"/>
        <v>7000</v>
      </c>
      <c r="S912" s="167">
        <f t="shared" si="722"/>
        <v>176273.71432999999</v>
      </c>
      <c r="T912" s="167">
        <f t="shared" si="722"/>
        <v>1409.74746</v>
      </c>
      <c r="U912" s="167">
        <f t="shared" si="722"/>
        <v>0</v>
      </c>
      <c r="V912" s="167">
        <f t="shared" si="722"/>
        <v>0</v>
      </c>
      <c r="W912" s="167">
        <f t="shared" si="722"/>
        <v>0</v>
      </c>
      <c r="X912" s="167">
        <f t="shared" si="722"/>
        <v>177683.46179</v>
      </c>
      <c r="Y912" s="167">
        <f t="shared" si="722"/>
        <v>139420</v>
      </c>
      <c r="Z912" s="167">
        <f t="shared" si="722"/>
        <v>0</v>
      </c>
      <c r="AA912" s="167">
        <f t="shared" si="722"/>
        <v>139420</v>
      </c>
      <c r="AB912" s="167">
        <f t="shared" si="722"/>
        <v>0</v>
      </c>
      <c r="AC912" s="167">
        <f t="shared" si="722"/>
        <v>139420</v>
      </c>
      <c r="AD912" s="167">
        <f t="shared" si="722"/>
        <v>0</v>
      </c>
      <c r="AE912" s="167">
        <f t="shared" si="722"/>
        <v>139420</v>
      </c>
      <c r="AF912" s="167">
        <f t="shared" si="722"/>
        <v>0</v>
      </c>
      <c r="AG912" s="167">
        <f t="shared" si="722"/>
        <v>139420</v>
      </c>
      <c r="AH912" s="167">
        <f t="shared" si="722"/>
        <v>0</v>
      </c>
      <c r="AI912" s="167">
        <f t="shared" si="722"/>
        <v>139420</v>
      </c>
      <c r="AJ912" s="167">
        <f t="shared" si="722"/>
        <v>0</v>
      </c>
      <c r="AK912" s="167">
        <f t="shared" si="722"/>
        <v>139420</v>
      </c>
      <c r="AL912" s="167">
        <f t="shared" si="722"/>
        <v>139420</v>
      </c>
      <c r="AM912" s="167">
        <f t="shared" si="722"/>
        <v>0</v>
      </c>
      <c r="AN912" s="167">
        <f t="shared" si="722"/>
        <v>139420</v>
      </c>
      <c r="AO912" s="167">
        <f t="shared" si="722"/>
        <v>0</v>
      </c>
      <c r="AP912" s="167">
        <f t="shared" si="722"/>
        <v>139420</v>
      </c>
      <c r="AQ912" s="167">
        <f t="shared" si="722"/>
        <v>0</v>
      </c>
      <c r="AR912" s="167">
        <f t="shared" si="722"/>
        <v>139420</v>
      </c>
      <c r="AS912" s="167">
        <f t="shared" si="722"/>
        <v>0</v>
      </c>
      <c r="AT912" s="167">
        <f t="shared" si="722"/>
        <v>139420</v>
      </c>
      <c r="AU912" s="167">
        <f t="shared" si="722"/>
        <v>0</v>
      </c>
      <c r="AV912" s="167">
        <f t="shared" si="722"/>
        <v>139420</v>
      </c>
      <c r="AW912" s="168"/>
    </row>
    <row r="913" spans="1:49" ht="31.5" outlineLevel="2" x14ac:dyDescent="0.2">
      <c r="A913" s="165" t="s">
        <v>441</v>
      </c>
      <c r="B913" s="165" t="s">
        <v>457</v>
      </c>
      <c r="C913" s="165" t="s">
        <v>205</v>
      </c>
      <c r="D913" s="165"/>
      <c r="E913" s="166" t="s">
        <v>206</v>
      </c>
      <c r="F913" s="167">
        <f>F935+F941</f>
        <v>144465.9</v>
      </c>
      <c r="G913" s="167">
        <f t="shared" ref="G913:AV913" si="723">G935+G941+G914</f>
        <v>413.02924999999999</v>
      </c>
      <c r="H913" s="167">
        <f t="shared" si="723"/>
        <v>144878.92924999999</v>
      </c>
      <c r="I913" s="167">
        <f t="shared" si="723"/>
        <v>1239.0877499999999</v>
      </c>
      <c r="J913" s="167">
        <f t="shared" si="723"/>
        <v>6555.9435899999999</v>
      </c>
      <c r="K913" s="167">
        <f t="shared" si="723"/>
        <v>169.893</v>
      </c>
      <c r="L913" s="167">
        <f t="shared" si="723"/>
        <v>152843.85358999998</v>
      </c>
      <c r="M913" s="167">
        <f t="shared" si="723"/>
        <v>1339.99045</v>
      </c>
      <c r="N913" s="167">
        <f t="shared" si="723"/>
        <v>154183.84404</v>
      </c>
      <c r="O913" s="167">
        <f t="shared" si="723"/>
        <v>14799.6</v>
      </c>
      <c r="P913" s="167">
        <f t="shared" si="723"/>
        <v>19.460789999999999</v>
      </c>
      <c r="Q913" s="167">
        <f t="shared" si="723"/>
        <v>169002.90482999998</v>
      </c>
      <c r="R913" s="167">
        <f t="shared" si="723"/>
        <v>7000</v>
      </c>
      <c r="S913" s="167">
        <f t="shared" si="723"/>
        <v>176002.90482999998</v>
      </c>
      <c r="T913" s="167">
        <f t="shared" si="723"/>
        <v>1409.74746</v>
      </c>
      <c r="U913" s="167">
        <f t="shared" si="723"/>
        <v>0</v>
      </c>
      <c r="V913" s="167">
        <f t="shared" si="723"/>
        <v>0</v>
      </c>
      <c r="W913" s="167">
        <f t="shared" si="723"/>
        <v>0</v>
      </c>
      <c r="X913" s="167">
        <f t="shared" si="723"/>
        <v>177412.65229</v>
      </c>
      <c r="Y913" s="167">
        <f t="shared" si="723"/>
        <v>139420</v>
      </c>
      <c r="Z913" s="167">
        <f t="shared" si="723"/>
        <v>0</v>
      </c>
      <c r="AA913" s="167">
        <f t="shared" si="723"/>
        <v>139420</v>
      </c>
      <c r="AB913" s="167">
        <f t="shared" si="723"/>
        <v>0</v>
      </c>
      <c r="AC913" s="167">
        <f t="shared" si="723"/>
        <v>139420</v>
      </c>
      <c r="AD913" s="167">
        <f t="shared" si="723"/>
        <v>0</v>
      </c>
      <c r="AE913" s="167">
        <f t="shared" si="723"/>
        <v>139420</v>
      </c>
      <c r="AF913" s="167">
        <f t="shared" si="723"/>
        <v>0</v>
      </c>
      <c r="AG913" s="167">
        <f t="shared" si="723"/>
        <v>139420</v>
      </c>
      <c r="AH913" s="167">
        <f t="shared" si="723"/>
        <v>0</v>
      </c>
      <c r="AI913" s="167">
        <f t="shared" si="723"/>
        <v>139420</v>
      </c>
      <c r="AJ913" s="167">
        <f t="shared" si="723"/>
        <v>0</v>
      </c>
      <c r="AK913" s="167">
        <f t="shared" si="723"/>
        <v>139420</v>
      </c>
      <c r="AL913" s="167">
        <f t="shared" si="723"/>
        <v>139420</v>
      </c>
      <c r="AM913" s="167">
        <f t="shared" si="723"/>
        <v>0</v>
      </c>
      <c r="AN913" s="167">
        <f t="shared" si="723"/>
        <v>139420</v>
      </c>
      <c r="AO913" s="167">
        <f t="shared" si="723"/>
        <v>0</v>
      </c>
      <c r="AP913" s="167">
        <f t="shared" si="723"/>
        <v>139420</v>
      </c>
      <c r="AQ913" s="167">
        <f t="shared" si="723"/>
        <v>0</v>
      </c>
      <c r="AR913" s="167">
        <f t="shared" si="723"/>
        <v>139420</v>
      </c>
      <c r="AS913" s="167">
        <f t="shared" si="723"/>
        <v>0</v>
      </c>
      <c r="AT913" s="167">
        <f t="shared" si="723"/>
        <v>139420</v>
      </c>
      <c r="AU913" s="167">
        <f t="shared" si="723"/>
        <v>0</v>
      </c>
      <c r="AV913" s="167">
        <f t="shared" si="723"/>
        <v>139420</v>
      </c>
      <c r="AW913" s="168"/>
    </row>
    <row r="914" spans="1:49" ht="31.5" outlineLevel="2" x14ac:dyDescent="0.2">
      <c r="A914" s="165" t="s">
        <v>441</v>
      </c>
      <c r="B914" s="165" t="s">
        <v>457</v>
      </c>
      <c r="C914" s="165" t="s">
        <v>301</v>
      </c>
      <c r="D914" s="165"/>
      <c r="E914" s="166" t="s">
        <v>302</v>
      </c>
      <c r="F914" s="167"/>
      <c r="G914" s="167">
        <f>G915</f>
        <v>413.02924999999999</v>
      </c>
      <c r="H914" s="167">
        <f>H915</f>
        <v>413.02924999999999</v>
      </c>
      <c r="I914" s="167">
        <f t="shared" ref="I914:AB914" si="724">I915+I932</f>
        <v>1239.0877499999999</v>
      </c>
      <c r="J914" s="167">
        <f t="shared" si="724"/>
        <v>598.96717999999998</v>
      </c>
      <c r="K914" s="167">
        <f t="shared" si="724"/>
        <v>169.893</v>
      </c>
      <c r="L914" s="167">
        <f t="shared" si="724"/>
        <v>2420.9771799999999</v>
      </c>
      <c r="M914" s="167">
        <f t="shared" si="724"/>
        <v>1339.99045</v>
      </c>
      <c r="N914" s="167">
        <f t="shared" si="724"/>
        <v>3760.9676300000001</v>
      </c>
      <c r="O914" s="167">
        <f t="shared" si="724"/>
        <v>900</v>
      </c>
      <c r="P914" s="167">
        <f t="shared" si="724"/>
        <v>0</v>
      </c>
      <c r="Q914" s="167">
        <f t="shared" si="724"/>
        <v>4660.9676300000001</v>
      </c>
      <c r="R914" s="167">
        <f t="shared" si="724"/>
        <v>0</v>
      </c>
      <c r="S914" s="167">
        <f t="shared" si="724"/>
        <v>4660.9676300000001</v>
      </c>
      <c r="T914" s="167">
        <f>T915+T932</f>
        <v>1429.2082500000001</v>
      </c>
      <c r="U914" s="167">
        <f>U915+U932</f>
        <v>0</v>
      </c>
      <c r="V914" s="167">
        <f>V915+V932</f>
        <v>0</v>
      </c>
      <c r="W914" s="167">
        <f>W915+W932</f>
        <v>0</v>
      </c>
      <c r="X914" s="167">
        <f t="shared" ref="X914" si="725">X915+X932</f>
        <v>6090.1758800000007</v>
      </c>
      <c r="Y914" s="167">
        <f t="shared" si="724"/>
        <v>0</v>
      </c>
      <c r="Z914" s="167">
        <f t="shared" si="724"/>
        <v>0</v>
      </c>
      <c r="AA914" s="167">
        <f t="shared" si="724"/>
        <v>0</v>
      </c>
      <c r="AB914" s="167">
        <f t="shared" si="724"/>
        <v>0</v>
      </c>
      <c r="AC914" s="167"/>
      <c r="AD914" s="167">
        <f>AD915+AD932</f>
        <v>0</v>
      </c>
      <c r="AE914" s="167">
        <f>AE915+AE932</f>
        <v>0</v>
      </c>
      <c r="AF914" s="167">
        <f>AF915+AF932</f>
        <v>0</v>
      </c>
      <c r="AG914" s="167"/>
      <c r="AH914" s="167">
        <f>AH915+AH932</f>
        <v>0</v>
      </c>
      <c r="AI914" s="167"/>
      <c r="AJ914" s="167">
        <f>AJ915+AJ932</f>
        <v>0</v>
      </c>
      <c r="AK914" s="167"/>
      <c r="AL914" s="167">
        <f>AL915+AL932</f>
        <v>0</v>
      </c>
      <c r="AM914" s="167">
        <f>AM915+AM932</f>
        <v>0</v>
      </c>
      <c r="AN914" s="167">
        <f>AN915+AN932</f>
        <v>0</v>
      </c>
      <c r="AO914" s="167">
        <f>AO915+AO932</f>
        <v>0</v>
      </c>
      <c r="AP914" s="167"/>
      <c r="AQ914" s="167">
        <f>AQ915+AQ932</f>
        <v>0</v>
      </c>
      <c r="AR914" s="167"/>
      <c r="AS914" s="167">
        <f>AS915+AS932</f>
        <v>0</v>
      </c>
      <c r="AT914" s="167"/>
      <c r="AU914" s="167">
        <f>AU915+AU932</f>
        <v>0</v>
      </c>
      <c r="AV914" s="167"/>
      <c r="AW914" s="168"/>
    </row>
    <row r="915" spans="1:49" ht="31.5" outlineLevel="2" x14ac:dyDescent="0.2">
      <c r="A915" s="165" t="s">
        <v>441</v>
      </c>
      <c r="B915" s="165" t="s">
        <v>457</v>
      </c>
      <c r="C915" s="165" t="s">
        <v>303</v>
      </c>
      <c r="D915" s="165"/>
      <c r="E915" s="166" t="s">
        <v>604</v>
      </c>
      <c r="F915" s="167"/>
      <c r="G915" s="167">
        <f>G924</f>
        <v>413.02924999999999</v>
      </c>
      <c r="H915" s="167">
        <f>H924</f>
        <v>413.02924999999999</v>
      </c>
      <c r="I915" s="167">
        <f>I924+I926+I916+I918</f>
        <v>1239.0877499999999</v>
      </c>
      <c r="J915" s="167">
        <f>J924+J926+J916+J918</f>
        <v>73.967179999999999</v>
      </c>
      <c r="K915" s="167">
        <f>K924+K926+K916+K918</f>
        <v>169.893</v>
      </c>
      <c r="L915" s="167">
        <f>L924+L926+L916+L918</f>
        <v>1895.9771800000001</v>
      </c>
      <c r="M915" s="167">
        <f>M924+M926+M916+M918+M928</f>
        <v>1339.99045</v>
      </c>
      <c r="N915" s="167">
        <f>N924+N926+N916+N918+N928</f>
        <v>3235.9676300000001</v>
      </c>
      <c r="O915" s="167">
        <f t="shared" ref="O915:AF915" si="726">O924+O926+O916+O918+O928+O920</f>
        <v>900</v>
      </c>
      <c r="P915" s="167">
        <f t="shared" si="726"/>
        <v>0</v>
      </c>
      <c r="Q915" s="167">
        <f t="shared" si="726"/>
        <v>4135.9676300000001</v>
      </c>
      <c r="R915" s="167">
        <f t="shared" si="726"/>
        <v>0</v>
      </c>
      <c r="S915" s="167">
        <f t="shared" si="726"/>
        <v>4135.9676300000001</v>
      </c>
      <c r="T915" s="167">
        <f t="shared" ref="T915" si="727">T924+T926+T916+T918+T928+T920+T922+T930</f>
        <v>1429.2082500000001</v>
      </c>
      <c r="U915" s="167">
        <f>U924+U926+U916+U918+U928+U920+U922+U930</f>
        <v>0</v>
      </c>
      <c r="V915" s="167">
        <f t="shared" ref="V915:X915" si="728">V924+V926+V916+V918+V928+V920+V922+V930</f>
        <v>0</v>
      </c>
      <c r="W915" s="167">
        <f>W924+W926+W916+W918+W928+W920+W922+W930</f>
        <v>0</v>
      </c>
      <c r="X915" s="167">
        <f t="shared" si="728"/>
        <v>5565.1758800000007</v>
      </c>
      <c r="Y915" s="167">
        <f t="shared" si="726"/>
        <v>0</v>
      </c>
      <c r="Z915" s="167">
        <f t="shared" si="726"/>
        <v>0</v>
      </c>
      <c r="AA915" s="167">
        <f t="shared" si="726"/>
        <v>0</v>
      </c>
      <c r="AB915" s="167">
        <f t="shared" si="726"/>
        <v>0</v>
      </c>
      <c r="AC915" s="167">
        <f t="shared" si="726"/>
        <v>0</v>
      </c>
      <c r="AD915" s="167">
        <f t="shared" si="726"/>
        <v>0</v>
      </c>
      <c r="AE915" s="167">
        <f t="shared" si="726"/>
        <v>0</v>
      </c>
      <c r="AF915" s="167">
        <f t="shared" si="726"/>
        <v>0</v>
      </c>
      <c r="AG915" s="167"/>
      <c r="AH915" s="167">
        <f>AH924+AH926+AH916+AH918+AH928+AH920</f>
        <v>0</v>
      </c>
      <c r="AI915" s="167"/>
      <c r="AJ915" s="167">
        <f>AJ924+AJ926+AJ916+AJ918+AJ928+AJ920</f>
        <v>0</v>
      </c>
      <c r="AK915" s="167"/>
      <c r="AL915" s="167">
        <f t="shared" ref="AL915:AQ915" si="729">AL924+AL926+AL916+AL918+AL928+AL920</f>
        <v>0</v>
      </c>
      <c r="AM915" s="167">
        <f t="shared" si="729"/>
        <v>0</v>
      </c>
      <c r="AN915" s="167">
        <f t="shared" si="729"/>
        <v>0</v>
      </c>
      <c r="AO915" s="167">
        <f t="shared" si="729"/>
        <v>0</v>
      </c>
      <c r="AP915" s="167">
        <f t="shared" si="729"/>
        <v>0</v>
      </c>
      <c r="AQ915" s="167">
        <f t="shared" si="729"/>
        <v>0</v>
      </c>
      <c r="AR915" s="167"/>
      <c r="AS915" s="167">
        <f>AS924+AS926+AS916+AS918+AS928+AS920</f>
        <v>0</v>
      </c>
      <c r="AT915" s="167"/>
      <c r="AU915" s="167">
        <f>AU924+AU926+AU916+AU918+AU928+AU920</f>
        <v>0</v>
      </c>
      <c r="AV915" s="167"/>
      <c r="AW915" s="168"/>
    </row>
    <row r="916" spans="1:49" s="164" customFormat="1" ht="31.5" hidden="1" outlineLevel="2" x14ac:dyDescent="0.2">
      <c r="A916" s="165" t="s">
        <v>441</v>
      </c>
      <c r="B916" s="165" t="s">
        <v>457</v>
      </c>
      <c r="C916" s="165" t="s">
        <v>707</v>
      </c>
      <c r="D916" s="173"/>
      <c r="E916" s="174" t="s">
        <v>706</v>
      </c>
      <c r="F916" s="167"/>
      <c r="G916" s="167"/>
      <c r="H916" s="167"/>
      <c r="I916" s="167">
        <f t="shared" ref="I916:X916" si="730">I917</f>
        <v>0</v>
      </c>
      <c r="J916" s="167">
        <f t="shared" si="730"/>
        <v>73.967179999999999</v>
      </c>
      <c r="K916" s="167">
        <f t="shared" si="730"/>
        <v>0</v>
      </c>
      <c r="L916" s="167">
        <f t="shared" si="730"/>
        <v>73.967179999999999</v>
      </c>
      <c r="M916" s="167">
        <f t="shared" si="730"/>
        <v>0</v>
      </c>
      <c r="N916" s="167">
        <f t="shared" si="730"/>
        <v>73.967179999999999</v>
      </c>
      <c r="O916" s="167">
        <f t="shared" si="730"/>
        <v>0</v>
      </c>
      <c r="P916" s="167">
        <f t="shared" si="730"/>
        <v>0</v>
      </c>
      <c r="Q916" s="167">
        <f t="shared" si="730"/>
        <v>73.967179999999999</v>
      </c>
      <c r="R916" s="167">
        <f t="shared" si="730"/>
        <v>0</v>
      </c>
      <c r="S916" s="167">
        <f t="shared" si="730"/>
        <v>73.967179999999999</v>
      </c>
      <c r="T916" s="167">
        <f t="shared" si="730"/>
        <v>0</v>
      </c>
      <c r="U916" s="167">
        <f t="shared" si="730"/>
        <v>0</v>
      </c>
      <c r="V916" s="167">
        <f t="shared" si="730"/>
        <v>0</v>
      </c>
      <c r="W916" s="167">
        <f t="shared" si="730"/>
        <v>0</v>
      </c>
      <c r="X916" s="167">
        <f t="shared" si="730"/>
        <v>73.967179999999999</v>
      </c>
      <c r="Y916" s="167"/>
      <c r="Z916" s="167"/>
      <c r="AA916" s="167"/>
      <c r="AB916" s="167"/>
      <c r="AC916" s="167"/>
      <c r="AD916" s="167">
        <f t="shared" ref="AD916:AK916" si="731">AD917</f>
        <v>0</v>
      </c>
      <c r="AE916" s="167">
        <f t="shared" si="731"/>
        <v>0</v>
      </c>
      <c r="AF916" s="167">
        <f t="shared" si="731"/>
        <v>0</v>
      </c>
      <c r="AG916" s="167">
        <f t="shared" si="731"/>
        <v>0</v>
      </c>
      <c r="AH916" s="167">
        <f t="shared" si="731"/>
        <v>0</v>
      </c>
      <c r="AI916" s="167">
        <f t="shared" si="731"/>
        <v>0</v>
      </c>
      <c r="AJ916" s="167">
        <f t="shared" si="731"/>
        <v>0</v>
      </c>
      <c r="AK916" s="167">
        <f t="shared" si="731"/>
        <v>0</v>
      </c>
      <c r="AL916" s="167"/>
      <c r="AM916" s="167"/>
      <c r="AN916" s="167"/>
      <c r="AO916" s="167"/>
      <c r="AP916" s="167"/>
      <c r="AQ916" s="167">
        <f>AQ917</f>
        <v>0</v>
      </c>
      <c r="AR916" s="167">
        <f>AR917</f>
        <v>0</v>
      </c>
      <c r="AS916" s="167">
        <f>AS917</f>
        <v>0</v>
      </c>
      <c r="AT916" s="167">
        <f>AT917</f>
        <v>0</v>
      </c>
      <c r="AU916" s="167">
        <f t="shared" ref="AU916:AV916" si="732">AU917</f>
        <v>0</v>
      </c>
      <c r="AV916" s="167">
        <f t="shared" si="732"/>
        <v>0</v>
      </c>
      <c r="AW916" s="168"/>
    </row>
    <row r="917" spans="1:49" ht="31.5" hidden="1" outlineLevel="2" x14ac:dyDescent="0.2">
      <c r="A917" s="170" t="s">
        <v>441</v>
      </c>
      <c r="B917" s="170" t="s">
        <v>457</v>
      </c>
      <c r="C917" s="170" t="s">
        <v>707</v>
      </c>
      <c r="D917" s="175" t="s">
        <v>92</v>
      </c>
      <c r="E917" s="176" t="s">
        <v>584</v>
      </c>
      <c r="F917" s="167"/>
      <c r="G917" s="167"/>
      <c r="H917" s="167"/>
      <c r="I917" s="182"/>
      <c r="J917" s="172">
        <v>73.967179999999999</v>
      </c>
      <c r="K917" s="172"/>
      <c r="L917" s="172">
        <f>SUM(H917:K917)</f>
        <v>73.967179999999999</v>
      </c>
      <c r="M917" s="172"/>
      <c r="N917" s="172">
        <f>SUM(L917:M917)</f>
        <v>73.967179999999999</v>
      </c>
      <c r="O917" s="182"/>
      <c r="P917" s="172"/>
      <c r="Q917" s="172">
        <f>SUM(N917:P917)</f>
        <v>73.967179999999999</v>
      </c>
      <c r="R917" s="172"/>
      <c r="S917" s="172">
        <f>SUM(Q917:R917)</f>
        <v>73.967179999999999</v>
      </c>
      <c r="T917" s="182"/>
      <c r="U917" s="182"/>
      <c r="V917" s="182"/>
      <c r="W917" s="182"/>
      <c r="X917" s="172">
        <f>SUM(S917:W917)</f>
        <v>73.967179999999999</v>
      </c>
      <c r="Y917" s="167"/>
      <c r="Z917" s="167"/>
      <c r="AA917" s="167"/>
      <c r="AB917" s="167"/>
      <c r="AC917" s="167"/>
      <c r="AD917" s="172"/>
      <c r="AE917" s="172">
        <f>SUM(AC917:AD917)</f>
        <v>0</v>
      </c>
      <c r="AF917" s="182"/>
      <c r="AG917" s="172">
        <f>SUM(AE917:AF917)</f>
        <v>0</v>
      </c>
      <c r="AH917" s="182"/>
      <c r="AI917" s="172">
        <f>SUM(AG917:AH917)</f>
        <v>0</v>
      </c>
      <c r="AJ917" s="182"/>
      <c r="AK917" s="172">
        <f>SUM(AI917:AJ917)</f>
        <v>0</v>
      </c>
      <c r="AL917" s="167"/>
      <c r="AM917" s="167"/>
      <c r="AN917" s="167"/>
      <c r="AO917" s="167"/>
      <c r="AP917" s="167"/>
      <c r="AQ917" s="182"/>
      <c r="AR917" s="172">
        <f>SUM(AP917:AQ917)</f>
        <v>0</v>
      </c>
      <c r="AS917" s="182"/>
      <c r="AT917" s="172">
        <f>SUM(AR917:AS917)</f>
        <v>0</v>
      </c>
      <c r="AU917" s="182"/>
      <c r="AV917" s="172">
        <f>SUM(AT917:AU917)</f>
        <v>0</v>
      </c>
      <c r="AW917" s="168"/>
    </row>
    <row r="918" spans="1:49" s="164" customFormat="1" ht="47.25" hidden="1" outlineLevel="2" x14ac:dyDescent="0.2">
      <c r="A918" s="165" t="s">
        <v>441</v>
      </c>
      <c r="B918" s="165" t="s">
        <v>457</v>
      </c>
      <c r="C918" s="173" t="s">
        <v>715</v>
      </c>
      <c r="D918" s="173"/>
      <c r="E918" s="185" t="s">
        <v>714</v>
      </c>
      <c r="F918" s="167"/>
      <c r="G918" s="167"/>
      <c r="H918" s="167"/>
      <c r="I918" s="167">
        <f t="shared" ref="I918:X918" si="733">I919</f>
        <v>0</v>
      </c>
      <c r="J918" s="167">
        <f t="shared" si="733"/>
        <v>0</v>
      </c>
      <c r="K918" s="167">
        <f t="shared" si="733"/>
        <v>169.893</v>
      </c>
      <c r="L918" s="167">
        <f t="shared" si="733"/>
        <v>169.893</v>
      </c>
      <c r="M918" s="167">
        <f t="shared" si="733"/>
        <v>0</v>
      </c>
      <c r="N918" s="167">
        <f t="shared" si="733"/>
        <v>169.893</v>
      </c>
      <c r="O918" s="167">
        <f t="shared" si="733"/>
        <v>0</v>
      </c>
      <c r="P918" s="167">
        <f t="shared" si="733"/>
        <v>0</v>
      </c>
      <c r="Q918" s="167">
        <f t="shared" si="733"/>
        <v>169.893</v>
      </c>
      <c r="R918" s="167">
        <f t="shared" si="733"/>
        <v>0</v>
      </c>
      <c r="S918" s="167">
        <f t="shared" si="733"/>
        <v>169.893</v>
      </c>
      <c r="T918" s="167">
        <f t="shared" si="733"/>
        <v>0</v>
      </c>
      <c r="U918" s="167">
        <f t="shared" si="733"/>
        <v>0</v>
      </c>
      <c r="V918" s="167">
        <f t="shared" si="733"/>
        <v>0</v>
      </c>
      <c r="W918" s="167">
        <f t="shared" si="733"/>
        <v>0</v>
      </c>
      <c r="X918" s="167">
        <f t="shared" si="733"/>
        <v>169.893</v>
      </c>
      <c r="Y918" s="167"/>
      <c r="Z918" s="167"/>
      <c r="AA918" s="167"/>
      <c r="AB918" s="167"/>
      <c r="AC918" s="167"/>
      <c r="AD918" s="167">
        <f t="shared" ref="AD918:AK918" si="734">AD919</f>
        <v>0</v>
      </c>
      <c r="AE918" s="167">
        <f t="shared" si="734"/>
        <v>0</v>
      </c>
      <c r="AF918" s="167">
        <f t="shared" si="734"/>
        <v>0</v>
      </c>
      <c r="AG918" s="167">
        <f t="shared" si="734"/>
        <v>0</v>
      </c>
      <c r="AH918" s="167">
        <f t="shared" si="734"/>
        <v>0</v>
      </c>
      <c r="AI918" s="167">
        <f t="shared" si="734"/>
        <v>0</v>
      </c>
      <c r="AJ918" s="167">
        <f t="shared" si="734"/>
        <v>0</v>
      </c>
      <c r="AK918" s="167">
        <f t="shared" si="734"/>
        <v>0</v>
      </c>
      <c r="AL918" s="167"/>
      <c r="AM918" s="167"/>
      <c r="AN918" s="167"/>
      <c r="AO918" s="167"/>
      <c r="AP918" s="167"/>
      <c r="AQ918" s="167">
        <f>AQ919</f>
        <v>0</v>
      </c>
      <c r="AR918" s="167">
        <f>AR919</f>
        <v>0</v>
      </c>
      <c r="AS918" s="167">
        <f>AS919</f>
        <v>0</v>
      </c>
      <c r="AT918" s="167">
        <f>AT919</f>
        <v>0</v>
      </c>
      <c r="AU918" s="167">
        <f t="shared" ref="AU918:AV918" si="735">AU919</f>
        <v>0</v>
      </c>
      <c r="AV918" s="167">
        <f t="shared" si="735"/>
        <v>0</v>
      </c>
      <c r="AW918" s="168"/>
    </row>
    <row r="919" spans="1:49" ht="31.5" hidden="1" outlineLevel="2" x14ac:dyDescent="0.2">
      <c r="A919" s="170" t="s">
        <v>441</v>
      </c>
      <c r="B919" s="170" t="s">
        <v>457</v>
      </c>
      <c r="C919" s="175" t="s">
        <v>715</v>
      </c>
      <c r="D919" s="175" t="s">
        <v>92</v>
      </c>
      <c r="E919" s="176" t="s">
        <v>584</v>
      </c>
      <c r="F919" s="167"/>
      <c r="G919" s="167"/>
      <c r="H919" s="167"/>
      <c r="I919" s="182"/>
      <c r="J919" s="182"/>
      <c r="K919" s="182">
        <v>169.893</v>
      </c>
      <c r="L919" s="182">
        <f>SUM(H919:K919)</f>
        <v>169.893</v>
      </c>
      <c r="M919" s="182"/>
      <c r="N919" s="182">
        <f>SUM(L919:M919)</f>
        <v>169.893</v>
      </c>
      <c r="O919" s="182"/>
      <c r="P919" s="182"/>
      <c r="Q919" s="182">
        <f>SUM(N919:P919)</f>
        <v>169.893</v>
      </c>
      <c r="R919" s="182"/>
      <c r="S919" s="182">
        <f>SUM(Q919:R919)</f>
        <v>169.893</v>
      </c>
      <c r="T919" s="182"/>
      <c r="U919" s="182"/>
      <c r="V919" s="182"/>
      <c r="W919" s="182"/>
      <c r="X919" s="182">
        <f>SUM(S919:W919)</f>
        <v>169.893</v>
      </c>
      <c r="Y919" s="167"/>
      <c r="Z919" s="167"/>
      <c r="AA919" s="167"/>
      <c r="AB919" s="167"/>
      <c r="AC919" s="167"/>
      <c r="AD919" s="182"/>
      <c r="AE919" s="182">
        <f>SUM(AC919:AD919)</f>
        <v>0</v>
      </c>
      <c r="AF919" s="182"/>
      <c r="AG919" s="182">
        <f>SUM(AE919:AF919)</f>
        <v>0</v>
      </c>
      <c r="AH919" s="182"/>
      <c r="AI919" s="182">
        <f>SUM(AG919:AH919)</f>
        <v>0</v>
      </c>
      <c r="AJ919" s="182"/>
      <c r="AK919" s="182">
        <f>SUM(AI919:AJ919)</f>
        <v>0</v>
      </c>
      <c r="AL919" s="167"/>
      <c r="AM919" s="167"/>
      <c r="AN919" s="167"/>
      <c r="AO919" s="167"/>
      <c r="AP919" s="167"/>
      <c r="AQ919" s="182"/>
      <c r="AR919" s="182">
        <f>SUM(AP919:AQ919)</f>
        <v>0</v>
      </c>
      <c r="AS919" s="182"/>
      <c r="AT919" s="182">
        <f>SUM(AR919:AS919)</f>
        <v>0</v>
      </c>
      <c r="AU919" s="182"/>
      <c r="AV919" s="182">
        <f>SUM(AT919:AU919)</f>
        <v>0</v>
      </c>
      <c r="AW919" s="168"/>
    </row>
    <row r="920" spans="1:49" ht="47.25" outlineLevel="2" x14ac:dyDescent="0.2">
      <c r="A920" s="165" t="s">
        <v>441</v>
      </c>
      <c r="B920" s="165" t="s">
        <v>457</v>
      </c>
      <c r="C920" s="173" t="s">
        <v>715</v>
      </c>
      <c r="D920" s="173"/>
      <c r="E920" s="185" t="s">
        <v>791</v>
      </c>
      <c r="F920" s="167"/>
      <c r="G920" s="167"/>
      <c r="H920" s="167"/>
      <c r="I920" s="182"/>
      <c r="J920" s="182"/>
      <c r="K920" s="182"/>
      <c r="L920" s="182"/>
      <c r="M920" s="182"/>
      <c r="N920" s="182"/>
      <c r="O920" s="167">
        <f>O921</f>
        <v>900</v>
      </c>
      <c r="P920" s="167">
        <f>P921</f>
        <v>0</v>
      </c>
      <c r="Q920" s="167">
        <f>Q921</f>
        <v>900</v>
      </c>
      <c r="R920" s="167">
        <f>R921</f>
        <v>0</v>
      </c>
      <c r="S920" s="167">
        <f>S921</f>
        <v>900</v>
      </c>
      <c r="T920" s="167">
        <f t="shared" ref="T920:X922" si="736">T921</f>
        <v>-675</v>
      </c>
      <c r="U920" s="167">
        <f t="shared" si="736"/>
        <v>0</v>
      </c>
      <c r="V920" s="167">
        <f t="shared" si="736"/>
        <v>0</v>
      </c>
      <c r="W920" s="167">
        <f t="shared" si="736"/>
        <v>0</v>
      </c>
      <c r="X920" s="167">
        <f t="shared" si="736"/>
        <v>225</v>
      </c>
      <c r="Y920" s="167"/>
      <c r="Z920" s="167"/>
      <c r="AA920" s="167"/>
      <c r="AB920" s="167"/>
      <c r="AC920" s="167"/>
      <c r="AD920" s="182"/>
      <c r="AE920" s="182"/>
      <c r="AF920" s="182"/>
      <c r="AG920" s="182"/>
      <c r="AH920" s="182"/>
      <c r="AI920" s="182"/>
      <c r="AJ920" s="182"/>
      <c r="AK920" s="182"/>
      <c r="AL920" s="167"/>
      <c r="AM920" s="167"/>
      <c r="AN920" s="167"/>
      <c r="AO920" s="167"/>
      <c r="AP920" s="167"/>
      <c r="AQ920" s="182"/>
      <c r="AR920" s="182"/>
      <c r="AS920" s="182"/>
      <c r="AT920" s="182"/>
      <c r="AU920" s="182"/>
      <c r="AV920" s="182"/>
      <c r="AW920" s="168"/>
    </row>
    <row r="921" spans="1:49" ht="31.5" outlineLevel="2" x14ac:dyDescent="0.2">
      <c r="A921" s="170" t="s">
        <v>441</v>
      </c>
      <c r="B921" s="170" t="s">
        <v>457</v>
      </c>
      <c r="C921" s="175" t="s">
        <v>715</v>
      </c>
      <c r="D921" s="175" t="s">
        <v>92</v>
      </c>
      <c r="E921" s="176" t="s">
        <v>584</v>
      </c>
      <c r="F921" s="167"/>
      <c r="G921" s="167"/>
      <c r="H921" s="167"/>
      <c r="I921" s="182"/>
      <c r="J921" s="182"/>
      <c r="K921" s="182"/>
      <c r="L921" s="182"/>
      <c r="M921" s="182"/>
      <c r="N921" s="182"/>
      <c r="O921" s="182">
        <v>900</v>
      </c>
      <c r="P921" s="182"/>
      <c r="Q921" s="182">
        <f>SUM(N921:P921)</f>
        <v>900</v>
      </c>
      <c r="R921" s="182"/>
      <c r="S921" s="182">
        <f>SUM(Q921:R921)</f>
        <v>900</v>
      </c>
      <c r="T921" s="172">
        <v>-675</v>
      </c>
      <c r="U921" s="182"/>
      <c r="V921" s="172"/>
      <c r="W921" s="182"/>
      <c r="X921" s="172">
        <f>SUM(S921:W921)</f>
        <v>225</v>
      </c>
      <c r="Y921" s="167"/>
      <c r="Z921" s="167"/>
      <c r="AA921" s="167"/>
      <c r="AB921" s="167"/>
      <c r="AC921" s="167"/>
      <c r="AD921" s="182"/>
      <c r="AE921" s="182"/>
      <c r="AF921" s="182"/>
      <c r="AG921" s="182"/>
      <c r="AH921" s="182"/>
      <c r="AI921" s="182"/>
      <c r="AJ921" s="182"/>
      <c r="AK921" s="182"/>
      <c r="AL921" s="167"/>
      <c r="AM921" s="167"/>
      <c r="AN921" s="167"/>
      <c r="AO921" s="167"/>
      <c r="AP921" s="167"/>
      <c r="AQ921" s="182"/>
      <c r="AR921" s="182"/>
      <c r="AS921" s="182"/>
      <c r="AT921" s="182"/>
      <c r="AU921" s="182"/>
      <c r="AV921" s="182"/>
      <c r="AW921" s="168"/>
    </row>
    <row r="922" spans="1:49" ht="47.25" outlineLevel="2" x14ac:dyDescent="0.2">
      <c r="A922" s="165" t="s">
        <v>441</v>
      </c>
      <c r="B922" s="165" t="s">
        <v>457</v>
      </c>
      <c r="C922" s="173" t="s">
        <v>715</v>
      </c>
      <c r="D922" s="173"/>
      <c r="E922" s="185" t="s">
        <v>885</v>
      </c>
      <c r="F922" s="167"/>
      <c r="G922" s="167"/>
      <c r="H922" s="167"/>
      <c r="I922" s="182"/>
      <c r="J922" s="182"/>
      <c r="K922" s="182"/>
      <c r="L922" s="182"/>
      <c r="M922" s="182"/>
      <c r="N922" s="182"/>
      <c r="O922" s="182"/>
      <c r="P922" s="182"/>
      <c r="Q922" s="182"/>
      <c r="R922" s="182"/>
      <c r="S922" s="182"/>
      <c r="T922" s="167">
        <f t="shared" si="736"/>
        <v>675</v>
      </c>
      <c r="U922" s="167">
        <f t="shared" si="736"/>
        <v>0</v>
      </c>
      <c r="V922" s="167">
        <f t="shared" si="736"/>
        <v>0</v>
      </c>
      <c r="W922" s="167">
        <f t="shared" si="736"/>
        <v>0</v>
      </c>
      <c r="X922" s="167">
        <f t="shared" si="736"/>
        <v>675</v>
      </c>
      <c r="Y922" s="167"/>
      <c r="Z922" s="167"/>
      <c r="AA922" s="167"/>
      <c r="AB922" s="167"/>
      <c r="AC922" s="167"/>
      <c r="AD922" s="182"/>
      <c r="AE922" s="182"/>
      <c r="AF922" s="182"/>
      <c r="AG922" s="182"/>
      <c r="AH922" s="182"/>
      <c r="AI922" s="182"/>
      <c r="AJ922" s="182"/>
      <c r="AK922" s="182"/>
      <c r="AL922" s="167"/>
      <c r="AM922" s="167"/>
      <c r="AN922" s="167"/>
      <c r="AO922" s="167"/>
      <c r="AP922" s="167"/>
      <c r="AQ922" s="182"/>
      <c r="AR922" s="182"/>
      <c r="AS922" s="182"/>
      <c r="AT922" s="182"/>
      <c r="AU922" s="182"/>
      <c r="AV922" s="182"/>
      <c r="AW922" s="168"/>
    </row>
    <row r="923" spans="1:49" ht="31.5" outlineLevel="2" x14ac:dyDescent="0.2">
      <c r="A923" s="170" t="s">
        <v>441</v>
      </c>
      <c r="B923" s="170" t="s">
        <v>457</v>
      </c>
      <c r="C923" s="175" t="s">
        <v>715</v>
      </c>
      <c r="D923" s="175" t="s">
        <v>92</v>
      </c>
      <c r="E923" s="176" t="s">
        <v>584</v>
      </c>
      <c r="F923" s="167"/>
      <c r="G923" s="167"/>
      <c r="H923" s="167"/>
      <c r="I923" s="182"/>
      <c r="J923" s="182"/>
      <c r="K923" s="182"/>
      <c r="L923" s="182"/>
      <c r="M923" s="182"/>
      <c r="N923" s="182"/>
      <c r="O923" s="182"/>
      <c r="P923" s="182"/>
      <c r="Q923" s="182"/>
      <c r="R923" s="182"/>
      <c r="S923" s="182"/>
      <c r="T923" s="172">
        <v>675</v>
      </c>
      <c r="U923" s="182"/>
      <c r="V923" s="172"/>
      <c r="W923" s="182"/>
      <c r="X923" s="172">
        <f>SUM(S923:W923)</f>
        <v>675</v>
      </c>
      <c r="Y923" s="167"/>
      <c r="Z923" s="167"/>
      <c r="AA923" s="167"/>
      <c r="AB923" s="167"/>
      <c r="AC923" s="167"/>
      <c r="AD923" s="182"/>
      <c r="AE923" s="182"/>
      <c r="AF923" s="182"/>
      <c r="AG923" s="182"/>
      <c r="AH923" s="182"/>
      <c r="AI923" s="182"/>
      <c r="AJ923" s="182"/>
      <c r="AK923" s="182"/>
      <c r="AL923" s="167"/>
      <c r="AM923" s="167"/>
      <c r="AN923" s="167"/>
      <c r="AO923" s="167"/>
      <c r="AP923" s="167"/>
      <c r="AQ923" s="182"/>
      <c r="AR923" s="182"/>
      <c r="AS923" s="182"/>
      <c r="AT923" s="182"/>
      <c r="AU923" s="182"/>
      <c r="AV923" s="182"/>
      <c r="AW923" s="168"/>
    </row>
    <row r="924" spans="1:49" ht="47.25" hidden="1" outlineLevel="2" x14ac:dyDescent="0.2">
      <c r="A924" s="165" t="s">
        <v>441</v>
      </c>
      <c r="B924" s="165" t="s">
        <v>457</v>
      </c>
      <c r="C924" s="165" t="s">
        <v>638</v>
      </c>
      <c r="D924" s="165"/>
      <c r="E924" s="166" t="s">
        <v>549</v>
      </c>
      <c r="F924" s="167"/>
      <c r="G924" s="167">
        <f t="shared" ref="G924:X924" si="737">G925</f>
        <v>413.02924999999999</v>
      </c>
      <c r="H924" s="167">
        <f t="shared" si="737"/>
        <v>413.02924999999999</v>
      </c>
      <c r="I924" s="167">
        <f t="shared" si="737"/>
        <v>0</v>
      </c>
      <c r="J924" s="167">
        <f t="shared" si="737"/>
        <v>0</v>
      </c>
      <c r="K924" s="167">
        <f t="shared" si="737"/>
        <v>0</v>
      </c>
      <c r="L924" s="167">
        <f t="shared" si="737"/>
        <v>413.02924999999999</v>
      </c>
      <c r="M924" s="167">
        <f t="shared" si="737"/>
        <v>44.608910000000002</v>
      </c>
      <c r="N924" s="167">
        <f t="shared" si="737"/>
        <v>457.63815999999997</v>
      </c>
      <c r="O924" s="167">
        <f t="shared" si="737"/>
        <v>0</v>
      </c>
      <c r="P924" s="167">
        <f t="shared" si="737"/>
        <v>0</v>
      </c>
      <c r="Q924" s="167">
        <f t="shared" si="737"/>
        <v>457.63815999999997</v>
      </c>
      <c r="R924" s="167">
        <f t="shared" si="737"/>
        <v>0</v>
      </c>
      <c r="S924" s="167">
        <f t="shared" si="737"/>
        <v>457.63815999999997</v>
      </c>
      <c r="T924" s="167">
        <f t="shared" si="737"/>
        <v>0</v>
      </c>
      <c r="U924" s="167">
        <f t="shared" si="737"/>
        <v>0</v>
      </c>
      <c r="V924" s="167">
        <f t="shared" si="737"/>
        <v>0</v>
      </c>
      <c r="W924" s="167">
        <f t="shared" si="737"/>
        <v>0</v>
      </c>
      <c r="X924" s="167">
        <f t="shared" si="737"/>
        <v>457.63815999999997</v>
      </c>
      <c r="Y924" s="167"/>
      <c r="Z924" s="167"/>
      <c r="AA924" s="167"/>
      <c r="AB924" s="167">
        <f t="shared" ref="AB924:AK924" si="738">AB925</f>
        <v>0</v>
      </c>
      <c r="AC924" s="167">
        <f t="shared" si="738"/>
        <v>0</v>
      </c>
      <c r="AD924" s="167">
        <f t="shared" si="738"/>
        <v>0</v>
      </c>
      <c r="AE924" s="167">
        <f t="shared" si="738"/>
        <v>0</v>
      </c>
      <c r="AF924" s="167">
        <f t="shared" si="738"/>
        <v>0</v>
      </c>
      <c r="AG924" s="167">
        <f t="shared" si="738"/>
        <v>0</v>
      </c>
      <c r="AH924" s="167">
        <f t="shared" si="738"/>
        <v>0</v>
      </c>
      <c r="AI924" s="167">
        <f t="shared" si="738"/>
        <v>0</v>
      </c>
      <c r="AJ924" s="167">
        <f t="shared" si="738"/>
        <v>0</v>
      </c>
      <c r="AK924" s="167">
        <f t="shared" si="738"/>
        <v>0</v>
      </c>
      <c r="AL924" s="167"/>
      <c r="AM924" s="167"/>
      <c r="AN924" s="167"/>
      <c r="AO924" s="167">
        <f t="shared" ref="AO924:AV924" si="739">AO925</f>
        <v>0</v>
      </c>
      <c r="AP924" s="167">
        <f t="shared" si="739"/>
        <v>0</v>
      </c>
      <c r="AQ924" s="167">
        <f t="shared" si="739"/>
        <v>0</v>
      </c>
      <c r="AR924" s="167">
        <f t="shared" si="739"/>
        <v>0</v>
      </c>
      <c r="AS924" s="167">
        <f t="shared" si="739"/>
        <v>0</v>
      </c>
      <c r="AT924" s="167">
        <f t="shared" si="739"/>
        <v>0</v>
      </c>
      <c r="AU924" s="167">
        <f t="shared" si="739"/>
        <v>0</v>
      </c>
      <c r="AV924" s="167">
        <f t="shared" si="739"/>
        <v>0</v>
      </c>
      <c r="AW924" s="168"/>
    </row>
    <row r="925" spans="1:49" ht="31.5" hidden="1" outlineLevel="2" x14ac:dyDescent="0.2">
      <c r="A925" s="170" t="s">
        <v>441</v>
      </c>
      <c r="B925" s="170" t="s">
        <v>457</v>
      </c>
      <c r="C925" s="170" t="s">
        <v>638</v>
      </c>
      <c r="D925" s="170" t="s">
        <v>92</v>
      </c>
      <c r="E925" s="171" t="s">
        <v>93</v>
      </c>
      <c r="F925" s="167"/>
      <c r="G925" s="182">
        <v>413.02924999999999</v>
      </c>
      <c r="H925" s="182">
        <f>SUM(F925:G925)</f>
        <v>413.02924999999999</v>
      </c>
      <c r="I925" s="182"/>
      <c r="J925" s="182"/>
      <c r="K925" s="182"/>
      <c r="L925" s="182">
        <f>SUM(H925:K925)</f>
        <v>413.02924999999999</v>
      </c>
      <c r="M925" s="182">
        <v>44.608910000000002</v>
      </c>
      <c r="N925" s="182">
        <f>SUM(L925:M925)</f>
        <v>457.63815999999997</v>
      </c>
      <c r="O925" s="182"/>
      <c r="P925" s="182"/>
      <c r="Q925" s="182">
        <f>SUM(N925:P925)</f>
        <v>457.63815999999997</v>
      </c>
      <c r="R925" s="182"/>
      <c r="S925" s="182">
        <f>SUM(Q925:R925)</f>
        <v>457.63815999999997</v>
      </c>
      <c r="T925" s="182"/>
      <c r="U925" s="182"/>
      <c r="V925" s="182"/>
      <c r="W925" s="182"/>
      <c r="X925" s="182">
        <f>SUM(S925:W925)</f>
        <v>457.63815999999997</v>
      </c>
      <c r="Y925" s="167"/>
      <c r="Z925" s="167"/>
      <c r="AA925" s="167"/>
      <c r="AB925" s="182"/>
      <c r="AC925" s="182">
        <f>SUM(AA925:AB925)</f>
        <v>0</v>
      </c>
      <c r="AD925" s="182"/>
      <c r="AE925" s="182">
        <f>SUM(AC925:AD925)</f>
        <v>0</v>
      </c>
      <c r="AF925" s="182"/>
      <c r="AG925" s="182">
        <f>SUM(AE925:AF925)</f>
        <v>0</v>
      </c>
      <c r="AH925" s="182"/>
      <c r="AI925" s="182">
        <f>SUM(AG925:AH925)</f>
        <v>0</v>
      </c>
      <c r="AJ925" s="182"/>
      <c r="AK925" s="182">
        <f>SUM(AI925:AJ925)</f>
        <v>0</v>
      </c>
      <c r="AL925" s="167"/>
      <c r="AM925" s="167"/>
      <c r="AN925" s="167"/>
      <c r="AO925" s="182"/>
      <c r="AP925" s="182">
        <f>SUM(AN925:AO925)</f>
        <v>0</v>
      </c>
      <c r="AQ925" s="182"/>
      <c r="AR925" s="182">
        <f>SUM(AP925:AQ925)</f>
        <v>0</v>
      </c>
      <c r="AS925" s="182"/>
      <c r="AT925" s="182">
        <f>SUM(AR925:AS925)</f>
        <v>0</v>
      </c>
      <c r="AU925" s="182"/>
      <c r="AV925" s="182">
        <f>SUM(AT925:AU925)</f>
        <v>0</v>
      </c>
      <c r="AW925" s="168"/>
    </row>
    <row r="926" spans="1:49" ht="47.25" outlineLevel="2" x14ac:dyDescent="0.2">
      <c r="A926" s="165" t="s">
        <v>441</v>
      </c>
      <c r="B926" s="165" t="s">
        <v>457</v>
      </c>
      <c r="C926" s="165" t="s">
        <v>638</v>
      </c>
      <c r="D926" s="165"/>
      <c r="E926" s="166" t="s">
        <v>574</v>
      </c>
      <c r="F926" s="167"/>
      <c r="G926" s="182"/>
      <c r="H926" s="182"/>
      <c r="I926" s="167">
        <f>I927</f>
        <v>1239.0877499999999</v>
      </c>
      <c r="J926" s="182"/>
      <c r="K926" s="182"/>
      <c r="L926" s="167">
        <f>L927</f>
        <v>1239.0877499999999</v>
      </c>
      <c r="M926" s="182"/>
      <c r="N926" s="167">
        <f t="shared" ref="N926:S926" si="740">N927</f>
        <v>1239.0877499999999</v>
      </c>
      <c r="O926" s="167">
        <f t="shared" si="740"/>
        <v>0</v>
      </c>
      <c r="P926" s="167">
        <f t="shared" si="740"/>
        <v>0</v>
      </c>
      <c r="Q926" s="167">
        <f t="shared" si="740"/>
        <v>1239.0877499999999</v>
      </c>
      <c r="R926" s="167">
        <f t="shared" si="740"/>
        <v>0</v>
      </c>
      <c r="S926" s="167">
        <f t="shared" si="740"/>
        <v>1239.0877499999999</v>
      </c>
      <c r="T926" s="167">
        <f>T927</f>
        <v>133.82670999999999</v>
      </c>
      <c r="U926" s="167">
        <f>U927</f>
        <v>0</v>
      </c>
      <c r="V926" s="167">
        <f>V927</f>
        <v>0</v>
      </c>
      <c r="W926" s="167">
        <f>W927</f>
        <v>0</v>
      </c>
      <c r="X926" s="167">
        <f>X927</f>
        <v>1372.91446</v>
      </c>
      <c r="Y926" s="167"/>
      <c r="Z926" s="167"/>
      <c r="AA926" s="167"/>
      <c r="AB926" s="182"/>
      <c r="AC926" s="182"/>
      <c r="AD926" s="182"/>
      <c r="AE926" s="167">
        <f t="shared" ref="AE926:AK926" si="741">AE927</f>
        <v>0</v>
      </c>
      <c r="AF926" s="167">
        <f t="shared" si="741"/>
        <v>0</v>
      </c>
      <c r="AG926" s="167">
        <f t="shared" si="741"/>
        <v>0</v>
      </c>
      <c r="AH926" s="167">
        <f t="shared" si="741"/>
        <v>0</v>
      </c>
      <c r="AI926" s="167">
        <f t="shared" si="741"/>
        <v>0</v>
      </c>
      <c r="AJ926" s="167">
        <f t="shared" si="741"/>
        <v>0</v>
      </c>
      <c r="AK926" s="167">
        <f t="shared" si="741"/>
        <v>0</v>
      </c>
      <c r="AL926" s="167"/>
      <c r="AM926" s="167"/>
      <c r="AN926" s="167"/>
      <c r="AO926" s="182"/>
      <c r="AP926" s="182"/>
      <c r="AQ926" s="167">
        <f t="shared" ref="AQ926:AV926" si="742">AQ927</f>
        <v>0</v>
      </c>
      <c r="AR926" s="167">
        <f t="shared" si="742"/>
        <v>0</v>
      </c>
      <c r="AS926" s="167">
        <f t="shared" si="742"/>
        <v>0</v>
      </c>
      <c r="AT926" s="167">
        <f t="shared" si="742"/>
        <v>0</v>
      </c>
      <c r="AU926" s="167">
        <f t="shared" si="742"/>
        <v>0</v>
      </c>
      <c r="AV926" s="167">
        <f t="shared" si="742"/>
        <v>0</v>
      </c>
      <c r="AW926" s="168"/>
    </row>
    <row r="927" spans="1:49" ht="31.5" outlineLevel="2" x14ac:dyDescent="0.2">
      <c r="A927" s="170" t="s">
        <v>441</v>
      </c>
      <c r="B927" s="170" t="s">
        <v>457</v>
      </c>
      <c r="C927" s="170" t="s">
        <v>638</v>
      </c>
      <c r="D927" s="170" t="s">
        <v>92</v>
      </c>
      <c r="E927" s="171" t="s">
        <v>93</v>
      </c>
      <c r="F927" s="167"/>
      <c r="G927" s="182"/>
      <c r="H927" s="182"/>
      <c r="I927" s="182">
        <v>1239.0877499999999</v>
      </c>
      <c r="J927" s="182"/>
      <c r="K927" s="182"/>
      <c r="L927" s="182">
        <f>SUM(H927:K927)</f>
        <v>1239.0877499999999</v>
      </c>
      <c r="M927" s="182"/>
      <c r="N927" s="182">
        <f>SUM(L927:M927)</f>
        <v>1239.0877499999999</v>
      </c>
      <c r="O927" s="182"/>
      <c r="P927" s="182"/>
      <c r="Q927" s="182">
        <f>SUM(N927:P927)</f>
        <v>1239.0877499999999</v>
      </c>
      <c r="R927" s="182"/>
      <c r="S927" s="182">
        <f>SUM(Q927:R927)</f>
        <v>1239.0877499999999</v>
      </c>
      <c r="T927" s="182">
        <v>133.82670999999999</v>
      </c>
      <c r="U927" s="182"/>
      <c r="V927" s="182"/>
      <c r="W927" s="182"/>
      <c r="X927" s="182">
        <f>SUM(S927:W927)</f>
        <v>1372.91446</v>
      </c>
      <c r="Y927" s="167"/>
      <c r="Z927" s="167"/>
      <c r="AA927" s="167"/>
      <c r="AB927" s="182"/>
      <c r="AC927" s="182"/>
      <c r="AD927" s="182"/>
      <c r="AE927" s="182">
        <f>SUM(AC927:AD927)</f>
        <v>0</v>
      </c>
      <c r="AF927" s="182"/>
      <c r="AG927" s="182">
        <f>SUM(AE927:AF927)</f>
        <v>0</v>
      </c>
      <c r="AH927" s="182"/>
      <c r="AI927" s="182">
        <f>SUM(AG927:AH927)</f>
        <v>0</v>
      </c>
      <c r="AJ927" s="182"/>
      <c r="AK927" s="182">
        <f>SUM(AI927:AJ927)</f>
        <v>0</v>
      </c>
      <c r="AL927" s="167"/>
      <c r="AM927" s="167"/>
      <c r="AN927" s="167"/>
      <c r="AO927" s="182"/>
      <c r="AP927" s="182"/>
      <c r="AQ927" s="182"/>
      <c r="AR927" s="182">
        <f>SUM(AP927:AQ927)</f>
        <v>0</v>
      </c>
      <c r="AS927" s="182"/>
      <c r="AT927" s="182">
        <f>SUM(AR927:AS927)</f>
        <v>0</v>
      </c>
      <c r="AU927" s="182"/>
      <c r="AV927" s="182">
        <f>SUM(AT927:AU927)</f>
        <v>0</v>
      </c>
      <c r="AW927" s="168"/>
    </row>
    <row r="928" spans="1:49" s="164" customFormat="1" ht="31.5" hidden="1" outlineLevel="2" x14ac:dyDescent="0.2">
      <c r="A928" s="165" t="s">
        <v>441</v>
      </c>
      <c r="B928" s="165" t="s">
        <v>457</v>
      </c>
      <c r="C928" s="173" t="s">
        <v>732</v>
      </c>
      <c r="D928" s="173"/>
      <c r="E928" s="185" t="s">
        <v>731</v>
      </c>
      <c r="F928" s="167"/>
      <c r="G928" s="199"/>
      <c r="H928" s="199"/>
      <c r="I928" s="199"/>
      <c r="J928" s="199"/>
      <c r="K928" s="199"/>
      <c r="L928" s="199"/>
      <c r="M928" s="167">
        <f t="shared" ref="M928:S928" si="743">M929</f>
        <v>1295.3815400000001</v>
      </c>
      <c r="N928" s="167">
        <f t="shared" si="743"/>
        <v>1295.3815400000001</v>
      </c>
      <c r="O928" s="167">
        <f t="shared" si="743"/>
        <v>0</v>
      </c>
      <c r="P928" s="167">
        <f t="shared" si="743"/>
        <v>0</v>
      </c>
      <c r="Q928" s="167">
        <f t="shared" si="743"/>
        <v>1295.3815400000001</v>
      </c>
      <c r="R928" s="167">
        <f t="shared" si="743"/>
        <v>0</v>
      </c>
      <c r="S928" s="167">
        <f t="shared" si="743"/>
        <v>1295.3815400000001</v>
      </c>
      <c r="T928" s="167">
        <f>T929</f>
        <v>0</v>
      </c>
      <c r="U928" s="167">
        <f>U929</f>
        <v>0</v>
      </c>
      <c r="V928" s="167">
        <f>V929</f>
        <v>0</v>
      </c>
      <c r="W928" s="167">
        <f>W929</f>
        <v>0</v>
      </c>
      <c r="X928" s="167">
        <f>X929</f>
        <v>1295.3815400000001</v>
      </c>
      <c r="Y928" s="167"/>
      <c r="Z928" s="167"/>
      <c r="AA928" s="167"/>
      <c r="AB928" s="199"/>
      <c r="AC928" s="199"/>
      <c r="AD928" s="199"/>
      <c r="AE928" s="199"/>
      <c r="AF928" s="167">
        <f t="shared" ref="AF928:AK928" si="744">AF929</f>
        <v>0</v>
      </c>
      <c r="AG928" s="167">
        <f t="shared" si="744"/>
        <v>0</v>
      </c>
      <c r="AH928" s="167">
        <f t="shared" si="744"/>
        <v>0</v>
      </c>
      <c r="AI928" s="167">
        <f t="shared" si="744"/>
        <v>0</v>
      </c>
      <c r="AJ928" s="167">
        <f t="shared" si="744"/>
        <v>0</v>
      </c>
      <c r="AK928" s="167">
        <f t="shared" si="744"/>
        <v>0</v>
      </c>
      <c r="AL928" s="167"/>
      <c r="AM928" s="167"/>
      <c r="AN928" s="167"/>
      <c r="AO928" s="199"/>
      <c r="AP928" s="199"/>
      <c r="AQ928" s="167">
        <f t="shared" ref="AQ928:AV928" si="745">AQ929</f>
        <v>0</v>
      </c>
      <c r="AR928" s="167">
        <f t="shared" si="745"/>
        <v>0</v>
      </c>
      <c r="AS928" s="167">
        <f t="shared" si="745"/>
        <v>0</v>
      </c>
      <c r="AT928" s="167">
        <f t="shared" si="745"/>
        <v>0</v>
      </c>
      <c r="AU928" s="167">
        <f t="shared" si="745"/>
        <v>0</v>
      </c>
      <c r="AV928" s="167">
        <f t="shared" si="745"/>
        <v>0</v>
      </c>
      <c r="AW928" s="168"/>
    </row>
    <row r="929" spans="1:49" ht="31.5" hidden="1" outlineLevel="2" x14ac:dyDescent="0.2">
      <c r="A929" s="170" t="s">
        <v>441</v>
      </c>
      <c r="B929" s="170" t="s">
        <v>457</v>
      </c>
      <c r="C929" s="175" t="s">
        <v>732</v>
      </c>
      <c r="D929" s="175" t="s">
        <v>92</v>
      </c>
      <c r="E929" s="176" t="s">
        <v>584</v>
      </c>
      <c r="F929" s="167"/>
      <c r="G929" s="182"/>
      <c r="H929" s="182"/>
      <c r="I929" s="182"/>
      <c r="J929" s="182"/>
      <c r="K929" s="182"/>
      <c r="L929" s="182"/>
      <c r="M929" s="182">
        <v>1295.3815400000001</v>
      </c>
      <c r="N929" s="182">
        <f>SUM(L929:M929)</f>
        <v>1295.3815400000001</v>
      </c>
      <c r="O929" s="182"/>
      <c r="P929" s="182"/>
      <c r="Q929" s="182">
        <f>SUM(N929:P929)</f>
        <v>1295.3815400000001</v>
      </c>
      <c r="R929" s="182"/>
      <c r="S929" s="182">
        <f>SUM(Q929:R929)</f>
        <v>1295.3815400000001</v>
      </c>
      <c r="T929" s="182"/>
      <c r="U929" s="182"/>
      <c r="V929" s="182"/>
      <c r="W929" s="182"/>
      <c r="X929" s="182">
        <f>SUM(S929:W929)</f>
        <v>1295.3815400000001</v>
      </c>
      <c r="Y929" s="167"/>
      <c r="Z929" s="167"/>
      <c r="AA929" s="167"/>
      <c r="AB929" s="182"/>
      <c r="AC929" s="182"/>
      <c r="AD929" s="182"/>
      <c r="AE929" s="182"/>
      <c r="AF929" s="182"/>
      <c r="AG929" s="182">
        <f>SUM(AE929:AF929)</f>
        <v>0</v>
      </c>
      <c r="AH929" s="182"/>
      <c r="AI929" s="182">
        <f>SUM(AG929:AH929)</f>
        <v>0</v>
      </c>
      <c r="AJ929" s="182"/>
      <c r="AK929" s="182">
        <f>SUM(AI929:AJ929)</f>
        <v>0</v>
      </c>
      <c r="AL929" s="167"/>
      <c r="AM929" s="167"/>
      <c r="AN929" s="167"/>
      <c r="AO929" s="182"/>
      <c r="AP929" s="182"/>
      <c r="AQ929" s="182"/>
      <c r="AR929" s="182">
        <f>SUM(AP929:AQ929)</f>
        <v>0</v>
      </c>
      <c r="AS929" s="182"/>
      <c r="AT929" s="182">
        <f>SUM(AR929:AS929)</f>
        <v>0</v>
      </c>
      <c r="AU929" s="182"/>
      <c r="AV929" s="182">
        <f>SUM(AT929:AU929)</f>
        <v>0</v>
      </c>
      <c r="AW929" s="168"/>
    </row>
    <row r="930" spans="1:49" ht="31.5" outlineLevel="2" x14ac:dyDescent="0.2">
      <c r="A930" s="165" t="s">
        <v>441</v>
      </c>
      <c r="B930" s="165" t="s">
        <v>457</v>
      </c>
      <c r="C930" s="173" t="s">
        <v>732</v>
      </c>
      <c r="D930" s="173"/>
      <c r="E930" s="185" t="s">
        <v>745</v>
      </c>
      <c r="F930" s="167"/>
      <c r="G930" s="182"/>
      <c r="H930" s="182"/>
      <c r="I930" s="182"/>
      <c r="J930" s="182"/>
      <c r="K930" s="182"/>
      <c r="L930" s="182"/>
      <c r="M930" s="182"/>
      <c r="N930" s="182"/>
      <c r="O930" s="182"/>
      <c r="P930" s="182"/>
      <c r="Q930" s="182"/>
      <c r="R930" s="182"/>
      <c r="S930" s="182"/>
      <c r="T930" s="167">
        <f>T931</f>
        <v>1295.3815400000001</v>
      </c>
      <c r="U930" s="182"/>
      <c r="V930" s="167">
        <f>V931</f>
        <v>0</v>
      </c>
      <c r="W930" s="182"/>
      <c r="X930" s="167">
        <f>X931</f>
        <v>1295.3815400000001</v>
      </c>
      <c r="Y930" s="167"/>
      <c r="Z930" s="167"/>
      <c r="AA930" s="167"/>
      <c r="AB930" s="182"/>
      <c r="AC930" s="182"/>
      <c r="AD930" s="182"/>
      <c r="AE930" s="182"/>
      <c r="AF930" s="182"/>
      <c r="AG930" s="182"/>
      <c r="AH930" s="182"/>
      <c r="AI930" s="182"/>
      <c r="AJ930" s="182"/>
      <c r="AK930" s="182"/>
      <c r="AL930" s="167"/>
      <c r="AM930" s="167"/>
      <c r="AN930" s="167"/>
      <c r="AO930" s="182"/>
      <c r="AP930" s="182"/>
      <c r="AQ930" s="182"/>
      <c r="AR930" s="182"/>
      <c r="AS930" s="182"/>
      <c r="AT930" s="182"/>
      <c r="AU930" s="182"/>
      <c r="AV930" s="182"/>
      <c r="AW930" s="168"/>
    </row>
    <row r="931" spans="1:49" ht="31.5" outlineLevel="2" x14ac:dyDescent="0.2">
      <c r="A931" s="170" t="s">
        <v>441</v>
      </c>
      <c r="B931" s="170" t="s">
        <v>457</v>
      </c>
      <c r="C931" s="175" t="s">
        <v>732</v>
      </c>
      <c r="D931" s="175" t="s">
        <v>92</v>
      </c>
      <c r="E931" s="176" t="s">
        <v>584</v>
      </c>
      <c r="F931" s="167"/>
      <c r="G931" s="182"/>
      <c r="H931" s="182"/>
      <c r="I931" s="182"/>
      <c r="J931" s="182"/>
      <c r="K931" s="182"/>
      <c r="L931" s="182"/>
      <c r="M931" s="182"/>
      <c r="N931" s="182"/>
      <c r="O931" s="182"/>
      <c r="P931" s="182"/>
      <c r="Q931" s="182"/>
      <c r="R931" s="182"/>
      <c r="S931" s="182"/>
      <c r="T931" s="182">
        <v>1295.3815400000001</v>
      </c>
      <c r="U931" s="182"/>
      <c r="V931" s="182"/>
      <c r="W931" s="182"/>
      <c r="X931" s="182">
        <f>SUM(S931:W931)</f>
        <v>1295.3815400000001</v>
      </c>
      <c r="Y931" s="167"/>
      <c r="Z931" s="167"/>
      <c r="AA931" s="167"/>
      <c r="AB931" s="182"/>
      <c r="AC931" s="182"/>
      <c r="AD931" s="182"/>
      <c r="AE931" s="182"/>
      <c r="AF931" s="182"/>
      <c r="AG931" s="182"/>
      <c r="AH931" s="182"/>
      <c r="AI931" s="182"/>
      <c r="AJ931" s="182"/>
      <c r="AK931" s="182"/>
      <c r="AL931" s="167"/>
      <c r="AM931" s="167"/>
      <c r="AN931" s="167"/>
      <c r="AO931" s="182"/>
      <c r="AP931" s="182"/>
      <c r="AQ931" s="182"/>
      <c r="AR931" s="182"/>
      <c r="AS931" s="182"/>
      <c r="AT931" s="182"/>
      <c r="AU931" s="182"/>
      <c r="AV931" s="182"/>
      <c r="AW931" s="168"/>
    </row>
    <row r="932" spans="1:49" s="197" customFormat="1" ht="15.75" hidden="1" outlineLevel="2" x14ac:dyDescent="0.25">
      <c r="A932" s="165" t="s">
        <v>441</v>
      </c>
      <c r="B932" s="165" t="s">
        <v>457</v>
      </c>
      <c r="C932" s="32" t="s">
        <v>708</v>
      </c>
      <c r="D932" s="127"/>
      <c r="E932" s="207" t="s">
        <v>252</v>
      </c>
      <c r="F932" s="167"/>
      <c r="G932" s="199"/>
      <c r="H932" s="199"/>
      <c r="I932" s="167">
        <f t="shared" ref="I932:X933" si="746">I933</f>
        <v>0</v>
      </c>
      <c r="J932" s="167">
        <f t="shared" si="746"/>
        <v>525</v>
      </c>
      <c r="K932" s="167">
        <f t="shared" si="746"/>
        <v>0</v>
      </c>
      <c r="L932" s="167">
        <f t="shared" si="746"/>
        <v>525</v>
      </c>
      <c r="M932" s="167">
        <f t="shared" si="746"/>
        <v>0</v>
      </c>
      <c r="N932" s="167">
        <f t="shared" si="746"/>
        <v>525</v>
      </c>
      <c r="O932" s="167">
        <f t="shared" si="746"/>
        <v>0</v>
      </c>
      <c r="P932" s="167">
        <f t="shared" si="746"/>
        <v>0</v>
      </c>
      <c r="Q932" s="167">
        <f t="shared" si="746"/>
        <v>525</v>
      </c>
      <c r="R932" s="167">
        <f t="shared" si="746"/>
        <v>0</v>
      </c>
      <c r="S932" s="167">
        <f t="shared" si="746"/>
        <v>525</v>
      </c>
      <c r="T932" s="167">
        <f t="shared" si="746"/>
        <v>0</v>
      </c>
      <c r="U932" s="167">
        <f t="shared" si="746"/>
        <v>0</v>
      </c>
      <c r="V932" s="167">
        <f t="shared" si="746"/>
        <v>0</v>
      </c>
      <c r="W932" s="167">
        <f t="shared" si="746"/>
        <v>0</v>
      </c>
      <c r="X932" s="167">
        <f t="shared" si="746"/>
        <v>525</v>
      </c>
      <c r="Y932" s="167"/>
      <c r="Z932" s="167"/>
      <c r="AA932" s="167"/>
      <c r="AB932" s="199"/>
      <c r="AC932" s="199"/>
      <c r="AD932" s="167">
        <f t="shared" ref="AD932:AK933" si="747">AD933</f>
        <v>0</v>
      </c>
      <c r="AE932" s="167">
        <f t="shared" si="747"/>
        <v>0</v>
      </c>
      <c r="AF932" s="167">
        <f t="shared" si="747"/>
        <v>0</v>
      </c>
      <c r="AG932" s="167">
        <f t="shared" si="747"/>
        <v>0</v>
      </c>
      <c r="AH932" s="167">
        <f t="shared" si="747"/>
        <v>0</v>
      </c>
      <c r="AI932" s="167">
        <f t="shared" si="747"/>
        <v>0</v>
      </c>
      <c r="AJ932" s="167">
        <f t="shared" si="747"/>
        <v>0</v>
      </c>
      <c r="AK932" s="167">
        <f t="shared" si="747"/>
        <v>0</v>
      </c>
      <c r="AL932" s="167"/>
      <c r="AM932" s="167"/>
      <c r="AN932" s="167"/>
      <c r="AO932" s="199"/>
      <c r="AP932" s="199"/>
      <c r="AQ932" s="167">
        <f t="shared" ref="AQ932:AV933" si="748">AQ933</f>
        <v>0</v>
      </c>
      <c r="AR932" s="167">
        <f t="shared" si="748"/>
        <v>0</v>
      </c>
      <c r="AS932" s="167">
        <f t="shared" si="748"/>
        <v>0</v>
      </c>
      <c r="AT932" s="167">
        <f t="shared" si="748"/>
        <v>0</v>
      </c>
      <c r="AU932" s="167">
        <f t="shared" si="748"/>
        <v>0</v>
      </c>
      <c r="AV932" s="167">
        <f t="shared" si="748"/>
        <v>0</v>
      </c>
      <c r="AW932" s="168"/>
    </row>
    <row r="933" spans="1:49" s="197" customFormat="1" ht="31.5" hidden="1" outlineLevel="2" x14ac:dyDescent="0.25">
      <c r="A933" s="165" t="s">
        <v>441</v>
      </c>
      <c r="B933" s="165" t="s">
        <v>457</v>
      </c>
      <c r="C933" s="32" t="s">
        <v>709</v>
      </c>
      <c r="D933" s="173"/>
      <c r="E933" s="174" t="s">
        <v>706</v>
      </c>
      <c r="F933" s="167"/>
      <c r="G933" s="199"/>
      <c r="H933" s="199"/>
      <c r="I933" s="167">
        <f t="shared" si="746"/>
        <v>0</v>
      </c>
      <c r="J933" s="167">
        <f t="shared" si="746"/>
        <v>525</v>
      </c>
      <c r="K933" s="167">
        <f t="shared" si="746"/>
        <v>0</v>
      </c>
      <c r="L933" s="167">
        <f t="shared" si="746"/>
        <v>525</v>
      </c>
      <c r="M933" s="167">
        <f t="shared" si="746"/>
        <v>0</v>
      </c>
      <c r="N933" s="167">
        <f t="shared" si="746"/>
        <v>525</v>
      </c>
      <c r="O933" s="167">
        <f t="shared" si="746"/>
        <v>0</v>
      </c>
      <c r="P933" s="167">
        <f t="shared" si="746"/>
        <v>0</v>
      </c>
      <c r="Q933" s="167">
        <f t="shared" si="746"/>
        <v>525</v>
      </c>
      <c r="R933" s="167">
        <f t="shared" si="746"/>
        <v>0</v>
      </c>
      <c r="S933" s="167">
        <f t="shared" si="746"/>
        <v>525</v>
      </c>
      <c r="T933" s="167">
        <f t="shared" si="746"/>
        <v>0</v>
      </c>
      <c r="U933" s="167">
        <f t="shared" si="746"/>
        <v>0</v>
      </c>
      <c r="V933" s="167">
        <f t="shared" si="746"/>
        <v>0</v>
      </c>
      <c r="W933" s="167">
        <f t="shared" si="746"/>
        <v>0</v>
      </c>
      <c r="X933" s="167">
        <f t="shared" si="746"/>
        <v>525</v>
      </c>
      <c r="Y933" s="167"/>
      <c r="Z933" s="167"/>
      <c r="AA933" s="167"/>
      <c r="AB933" s="199"/>
      <c r="AC933" s="199"/>
      <c r="AD933" s="167">
        <f t="shared" si="747"/>
        <v>0</v>
      </c>
      <c r="AE933" s="167">
        <f t="shared" si="747"/>
        <v>0</v>
      </c>
      <c r="AF933" s="167">
        <f t="shared" si="747"/>
        <v>0</v>
      </c>
      <c r="AG933" s="167">
        <f t="shared" si="747"/>
        <v>0</v>
      </c>
      <c r="AH933" s="167">
        <f t="shared" si="747"/>
        <v>0</v>
      </c>
      <c r="AI933" s="167">
        <f t="shared" si="747"/>
        <v>0</v>
      </c>
      <c r="AJ933" s="167">
        <f t="shared" si="747"/>
        <v>0</v>
      </c>
      <c r="AK933" s="167">
        <f t="shared" si="747"/>
        <v>0</v>
      </c>
      <c r="AL933" s="167"/>
      <c r="AM933" s="167"/>
      <c r="AN933" s="167"/>
      <c r="AO933" s="199"/>
      <c r="AP933" s="199"/>
      <c r="AQ933" s="167">
        <f t="shared" si="748"/>
        <v>0</v>
      </c>
      <c r="AR933" s="167">
        <f t="shared" si="748"/>
        <v>0</v>
      </c>
      <c r="AS933" s="167">
        <f t="shared" si="748"/>
        <v>0</v>
      </c>
      <c r="AT933" s="167">
        <f t="shared" si="748"/>
        <v>0</v>
      </c>
      <c r="AU933" s="167">
        <f t="shared" si="748"/>
        <v>0</v>
      </c>
      <c r="AV933" s="167">
        <f t="shared" si="748"/>
        <v>0</v>
      </c>
      <c r="AW933" s="168"/>
    </row>
    <row r="934" spans="1:49" s="196" customFormat="1" ht="31.5" hidden="1" outlineLevel="2" x14ac:dyDescent="0.2">
      <c r="A934" s="170" t="s">
        <v>441</v>
      </c>
      <c r="B934" s="170" t="s">
        <v>457</v>
      </c>
      <c r="C934" s="34" t="s">
        <v>709</v>
      </c>
      <c r="D934" s="175" t="s">
        <v>92</v>
      </c>
      <c r="E934" s="176" t="s">
        <v>584</v>
      </c>
      <c r="F934" s="167"/>
      <c r="G934" s="182"/>
      <c r="H934" s="182"/>
      <c r="I934" s="172"/>
      <c r="J934" s="172">
        <f>300+85+100+40</f>
        <v>525</v>
      </c>
      <c r="K934" s="182"/>
      <c r="L934" s="172">
        <f>SUM(H934:K934)</f>
        <v>525</v>
      </c>
      <c r="M934" s="182"/>
      <c r="N934" s="172">
        <f>SUM(L934:M934)</f>
        <v>525</v>
      </c>
      <c r="O934" s="172"/>
      <c r="P934" s="182"/>
      <c r="Q934" s="172">
        <f>SUM(N934:P934)</f>
        <v>525</v>
      </c>
      <c r="R934" s="182"/>
      <c r="S934" s="172">
        <f>SUM(Q934:R934)</f>
        <v>525</v>
      </c>
      <c r="T934" s="172"/>
      <c r="U934" s="172"/>
      <c r="V934" s="172"/>
      <c r="W934" s="172"/>
      <c r="X934" s="172">
        <f>SUM(S934:W934)</f>
        <v>525</v>
      </c>
      <c r="Y934" s="167"/>
      <c r="Z934" s="167"/>
      <c r="AA934" s="167"/>
      <c r="AB934" s="182"/>
      <c r="AC934" s="182"/>
      <c r="AD934" s="182"/>
      <c r="AE934" s="172">
        <f>SUM(AC934:AD934)</f>
        <v>0</v>
      </c>
      <c r="AF934" s="172"/>
      <c r="AG934" s="172">
        <f>SUM(AE934:AF934)</f>
        <v>0</v>
      </c>
      <c r="AH934" s="172"/>
      <c r="AI934" s="172">
        <f>SUM(AG934:AH934)</f>
        <v>0</v>
      </c>
      <c r="AJ934" s="172"/>
      <c r="AK934" s="172">
        <f>SUM(AI934:AJ934)</f>
        <v>0</v>
      </c>
      <c r="AL934" s="167"/>
      <c r="AM934" s="167"/>
      <c r="AN934" s="167"/>
      <c r="AO934" s="182"/>
      <c r="AP934" s="182"/>
      <c r="AQ934" s="172"/>
      <c r="AR934" s="172">
        <f>SUM(AP934:AQ934)</f>
        <v>0</v>
      </c>
      <c r="AS934" s="172"/>
      <c r="AT934" s="172">
        <f>SUM(AR934:AS934)</f>
        <v>0</v>
      </c>
      <c r="AU934" s="172"/>
      <c r="AV934" s="172">
        <f>SUM(AT934:AU934)</f>
        <v>0</v>
      </c>
      <c r="AW934" s="168"/>
    </row>
    <row r="935" spans="1:49" ht="31.5" outlineLevel="3" x14ac:dyDescent="0.2">
      <c r="A935" s="165" t="s">
        <v>441</v>
      </c>
      <c r="B935" s="165" t="s">
        <v>457</v>
      </c>
      <c r="C935" s="165" t="s">
        <v>459</v>
      </c>
      <c r="D935" s="165"/>
      <c r="E935" s="166" t="s">
        <v>460</v>
      </c>
      <c r="F935" s="167">
        <f t="shared" ref="F935:AV935" si="749">F936</f>
        <v>42900</v>
      </c>
      <c r="G935" s="167">
        <f t="shared" si="749"/>
        <v>0</v>
      </c>
      <c r="H935" s="167">
        <f t="shared" si="749"/>
        <v>42900</v>
      </c>
      <c r="I935" s="167">
        <f t="shared" si="749"/>
        <v>0</v>
      </c>
      <c r="J935" s="167">
        <f t="shared" si="749"/>
        <v>5956.9764100000002</v>
      </c>
      <c r="K935" s="167">
        <f t="shared" si="749"/>
        <v>0</v>
      </c>
      <c r="L935" s="167">
        <f t="shared" si="749"/>
        <v>48856.976410000003</v>
      </c>
      <c r="M935" s="167">
        <f t="shared" si="749"/>
        <v>0</v>
      </c>
      <c r="N935" s="167">
        <f t="shared" si="749"/>
        <v>48856.976410000003</v>
      </c>
      <c r="O935" s="167">
        <f t="shared" si="749"/>
        <v>13899.6</v>
      </c>
      <c r="P935" s="167">
        <f t="shared" si="749"/>
        <v>19.460789999999999</v>
      </c>
      <c r="Q935" s="167">
        <f t="shared" si="749"/>
        <v>62776.037199999999</v>
      </c>
      <c r="R935" s="167">
        <f t="shared" si="749"/>
        <v>0</v>
      </c>
      <c r="S935" s="167">
        <f t="shared" si="749"/>
        <v>62776.037199999999</v>
      </c>
      <c r="T935" s="167">
        <f t="shared" si="749"/>
        <v>-19.460789999999999</v>
      </c>
      <c r="U935" s="167">
        <f t="shared" si="749"/>
        <v>0</v>
      </c>
      <c r="V935" s="167">
        <f t="shared" si="749"/>
        <v>0</v>
      </c>
      <c r="W935" s="167">
        <f t="shared" si="749"/>
        <v>0</v>
      </c>
      <c r="X935" s="167">
        <f t="shared" si="749"/>
        <v>62756.576410000001</v>
      </c>
      <c r="Y935" s="167">
        <f t="shared" si="749"/>
        <v>42900</v>
      </c>
      <c r="Z935" s="167">
        <f t="shared" si="749"/>
        <v>0</v>
      </c>
      <c r="AA935" s="167">
        <f t="shared" si="749"/>
        <v>42900</v>
      </c>
      <c r="AB935" s="167">
        <f t="shared" si="749"/>
        <v>0</v>
      </c>
      <c r="AC935" s="167">
        <f t="shared" si="749"/>
        <v>42900</v>
      </c>
      <c r="AD935" s="167">
        <f t="shared" si="749"/>
        <v>0</v>
      </c>
      <c r="AE935" s="167">
        <f t="shared" si="749"/>
        <v>42900</v>
      </c>
      <c r="AF935" s="167">
        <f t="shared" si="749"/>
        <v>0</v>
      </c>
      <c r="AG935" s="167">
        <f t="shared" si="749"/>
        <v>42900</v>
      </c>
      <c r="AH935" s="167">
        <f t="shared" si="749"/>
        <v>0</v>
      </c>
      <c r="AI935" s="167">
        <f t="shared" si="749"/>
        <v>42900</v>
      </c>
      <c r="AJ935" s="167">
        <f t="shared" si="749"/>
        <v>0</v>
      </c>
      <c r="AK935" s="167">
        <f t="shared" si="749"/>
        <v>42900</v>
      </c>
      <c r="AL935" s="167">
        <f t="shared" si="749"/>
        <v>42900</v>
      </c>
      <c r="AM935" s="167">
        <f t="shared" si="749"/>
        <v>0</v>
      </c>
      <c r="AN935" s="167">
        <f t="shared" si="749"/>
        <v>42900</v>
      </c>
      <c r="AO935" s="167">
        <f t="shared" si="749"/>
        <v>0</v>
      </c>
      <c r="AP935" s="167">
        <f t="shared" si="749"/>
        <v>42900</v>
      </c>
      <c r="AQ935" s="167">
        <f t="shared" si="749"/>
        <v>0</v>
      </c>
      <c r="AR935" s="167">
        <f t="shared" si="749"/>
        <v>42900</v>
      </c>
      <c r="AS935" s="167">
        <f t="shared" si="749"/>
        <v>0</v>
      </c>
      <c r="AT935" s="167">
        <f t="shared" si="749"/>
        <v>42900</v>
      </c>
      <c r="AU935" s="167">
        <f t="shared" si="749"/>
        <v>0</v>
      </c>
      <c r="AV935" s="167">
        <f t="shared" si="749"/>
        <v>42900</v>
      </c>
      <c r="AW935" s="168"/>
    </row>
    <row r="936" spans="1:49" ht="31.5" outlineLevel="4" collapsed="1" x14ac:dyDescent="0.2">
      <c r="A936" s="165" t="s">
        <v>441</v>
      </c>
      <c r="B936" s="165" t="s">
        <v>457</v>
      </c>
      <c r="C936" s="165" t="s">
        <v>461</v>
      </c>
      <c r="D936" s="165"/>
      <c r="E936" s="166" t="s">
        <v>602</v>
      </c>
      <c r="F936" s="167">
        <f t="shared" ref="F936:AV936" si="750">F937+F939</f>
        <v>42900</v>
      </c>
      <c r="G936" s="167">
        <f t="shared" si="750"/>
        <v>0</v>
      </c>
      <c r="H936" s="167">
        <f t="shared" si="750"/>
        <v>42900</v>
      </c>
      <c r="I936" s="167">
        <f t="shared" si="750"/>
        <v>0</v>
      </c>
      <c r="J936" s="167">
        <f t="shared" si="750"/>
        <v>5956.9764100000002</v>
      </c>
      <c r="K936" s="167">
        <f t="shared" si="750"/>
        <v>0</v>
      </c>
      <c r="L936" s="167">
        <f t="shared" si="750"/>
        <v>48856.976410000003</v>
      </c>
      <c r="M936" s="167">
        <f t="shared" si="750"/>
        <v>0</v>
      </c>
      <c r="N936" s="167">
        <f t="shared" si="750"/>
        <v>48856.976410000003</v>
      </c>
      <c r="O936" s="167">
        <f t="shared" si="750"/>
        <v>13899.6</v>
      </c>
      <c r="P936" s="167">
        <f t="shared" si="750"/>
        <v>19.460789999999999</v>
      </c>
      <c r="Q936" s="167">
        <f t="shared" si="750"/>
        <v>62776.037199999999</v>
      </c>
      <c r="R936" s="167">
        <f t="shared" si="750"/>
        <v>0</v>
      </c>
      <c r="S936" s="167">
        <f t="shared" si="750"/>
        <v>62776.037199999999</v>
      </c>
      <c r="T936" s="167">
        <f t="shared" si="750"/>
        <v>-19.460789999999999</v>
      </c>
      <c r="U936" s="167">
        <f t="shared" si="750"/>
        <v>0</v>
      </c>
      <c r="V936" s="167">
        <f t="shared" si="750"/>
        <v>0</v>
      </c>
      <c r="W936" s="167">
        <f t="shared" si="750"/>
        <v>0</v>
      </c>
      <c r="X936" s="167">
        <f t="shared" si="750"/>
        <v>62756.576410000001</v>
      </c>
      <c r="Y936" s="167">
        <f t="shared" si="750"/>
        <v>42900</v>
      </c>
      <c r="Z936" s="167">
        <f t="shared" si="750"/>
        <v>0</v>
      </c>
      <c r="AA936" s="167">
        <f t="shared" si="750"/>
        <v>42900</v>
      </c>
      <c r="AB936" s="167">
        <f t="shared" si="750"/>
        <v>0</v>
      </c>
      <c r="AC936" s="167">
        <f t="shared" si="750"/>
        <v>42900</v>
      </c>
      <c r="AD936" s="167">
        <f t="shared" si="750"/>
        <v>0</v>
      </c>
      <c r="AE936" s="167">
        <f t="shared" si="750"/>
        <v>42900</v>
      </c>
      <c r="AF936" s="167">
        <f t="shared" si="750"/>
        <v>0</v>
      </c>
      <c r="AG936" s="167">
        <f t="shared" si="750"/>
        <v>42900</v>
      </c>
      <c r="AH936" s="167">
        <f t="shared" si="750"/>
        <v>0</v>
      </c>
      <c r="AI936" s="167">
        <f t="shared" si="750"/>
        <v>42900</v>
      </c>
      <c r="AJ936" s="167">
        <f t="shared" si="750"/>
        <v>0</v>
      </c>
      <c r="AK936" s="167">
        <f t="shared" si="750"/>
        <v>42900</v>
      </c>
      <c r="AL936" s="167">
        <f t="shared" si="750"/>
        <v>42900</v>
      </c>
      <c r="AM936" s="167">
        <f t="shared" si="750"/>
        <v>0</v>
      </c>
      <c r="AN936" s="167">
        <f t="shared" si="750"/>
        <v>42900</v>
      </c>
      <c r="AO936" s="167">
        <f t="shared" si="750"/>
        <v>0</v>
      </c>
      <c r="AP936" s="167">
        <f t="shared" si="750"/>
        <v>42900</v>
      </c>
      <c r="AQ936" s="167">
        <f t="shared" si="750"/>
        <v>0</v>
      </c>
      <c r="AR936" s="167">
        <f t="shared" si="750"/>
        <v>42900</v>
      </c>
      <c r="AS936" s="167">
        <f t="shared" si="750"/>
        <v>0</v>
      </c>
      <c r="AT936" s="167">
        <f t="shared" si="750"/>
        <v>42900</v>
      </c>
      <c r="AU936" s="167">
        <f t="shared" si="750"/>
        <v>0</v>
      </c>
      <c r="AV936" s="167">
        <f t="shared" si="750"/>
        <v>42900</v>
      </c>
      <c r="AW936" s="168"/>
    </row>
    <row r="937" spans="1:49" ht="47.25" hidden="1" outlineLevel="5" x14ac:dyDescent="0.2">
      <c r="A937" s="165" t="s">
        <v>441</v>
      </c>
      <c r="B937" s="165" t="s">
        <v>457</v>
      </c>
      <c r="C937" s="165" t="s">
        <v>462</v>
      </c>
      <c r="D937" s="165"/>
      <c r="E937" s="166" t="s">
        <v>546</v>
      </c>
      <c r="F937" s="167">
        <f t="shared" ref="F937:AV937" si="751">F938</f>
        <v>12900</v>
      </c>
      <c r="G937" s="167">
        <f t="shared" si="751"/>
        <v>0</v>
      </c>
      <c r="H937" s="167">
        <f t="shared" si="751"/>
        <v>12900</v>
      </c>
      <c r="I937" s="167">
        <f t="shared" si="751"/>
        <v>0</v>
      </c>
      <c r="J937" s="167">
        <f t="shared" si="751"/>
        <v>5956.9764100000002</v>
      </c>
      <c r="K937" s="167">
        <f t="shared" si="751"/>
        <v>0</v>
      </c>
      <c r="L937" s="167">
        <f t="shared" si="751"/>
        <v>18856.976409999999</v>
      </c>
      <c r="M937" s="167">
        <f t="shared" si="751"/>
        <v>0</v>
      </c>
      <c r="N937" s="167">
        <f t="shared" si="751"/>
        <v>18856.976409999999</v>
      </c>
      <c r="O937" s="167">
        <f t="shared" si="751"/>
        <v>0</v>
      </c>
      <c r="P937" s="167">
        <f t="shared" si="751"/>
        <v>19.460789999999999</v>
      </c>
      <c r="Q937" s="167">
        <f t="shared" si="751"/>
        <v>18876.4372</v>
      </c>
      <c r="R937" s="167">
        <f t="shared" si="751"/>
        <v>0</v>
      </c>
      <c r="S937" s="167">
        <f t="shared" si="751"/>
        <v>18876.4372</v>
      </c>
      <c r="T937" s="167">
        <f t="shared" si="751"/>
        <v>0</v>
      </c>
      <c r="U937" s="167">
        <f t="shared" si="751"/>
        <v>0</v>
      </c>
      <c r="V937" s="167">
        <f t="shared" si="751"/>
        <v>0</v>
      </c>
      <c r="W937" s="167">
        <f t="shared" si="751"/>
        <v>0</v>
      </c>
      <c r="X937" s="167">
        <f t="shared" si="751"/>
        <v>18876.4372</v>
      </c>
      <c r="Y937" s="167">
        <f t="shared" si="751"/>
        <v>12900</v>
      </c>
      <c r="Z937" s="167">
        <f t="shared" si="751"/>
        <v>0</v>
      </c>
      <c r="AA937" s="167">
        <f t="shared" si="751"/>
        <v>12900</v>
      </c>
      <c r="AB937" s="167">
        <f t="shared" si="751"/>
        <v>0</v>
      </c>
      <c r="AC937" s="167">
        <f t="shared" si="751"/>
        <v>12900</v>
      </c>
      <c r="AD937" s="167">
        <f t="shared" si="751"/>
        <v>0</v>
      </c>
      <c r="AE937" s="167">
        <f t="shared" si="751"/>
        <v>12900</v>
      </c>
      <c r="AF937" s="167">
        <f t="shared" si="751"/>
        <v>0</v>
      </c>
      <c r="AG937" s="167">
        <f t="shared" si="751"/>
        <v>12900</v>
      </c>
      <c r="AH937" s="167">
        <f t="shared" si="751"/>
        <v>0</v>
      </c>
      <c r="AI937" s="167">
        <f t="shared" si="751"/>
        <v>12900</v>
      </c>
      <c r="AJ937" s="167">
        <f t="shared" si="751"/>
        <v>0</v>
      </c>
      <c r="AK937" s="167">
        <f t="shared" si="751"/>
        <v>12900</v>
      </c>
      <c r="AL937" s="167">
        <f t="shared" si="751"/>
        <v>12900</v>
      </c>
      <c r="AM937" s="167">
        <f t="shared" si="751"/>
        <v>0</v>
      </c>
      <c r="AN937" s="167">
        <f t="shared" si="751"/>
        <v>12900</v>
      </c>
      <c r="AO937" s="167">
        <f t="shared" si="751"/>
        <v>0</v>
      </c>
      <c r="AP937" s="167">
        <f t="shared" si="751"/>
        <v>12900</v>
      </c>
      <c r="AQ937" s="167">
        <f t="shared" si="751"/>
        <v>0</v>
      </c>
      <c r="AR937" s="167">
        <f t="shared" si="751"/>
        <v>12900</v>
      </c>
      <c r="AS937" s="167">
        <f t="shared" si="751"/>
        <v>0</v>
      </c>
      <c r="AT937" s="167">
        <f t="shared" si="751"/>
        <v>12900</v>
      </c>
      <c r="AU937" s="167">
        <f t="shared" si="751"/>
        <v>0</v>
      </c>
      <c r="AV937" s="167">
        <f t="shared" si="751"/>
        <v>12900</v>
      </c>
      <c r="AW937" s="168"/>
    </row>
    <row r="938" spans="1:49" ht="31.5" hidden="1" outlineLevel="7" x14ac:dyDescent="0.2">
      <c r="A938" s="170" t="s">
        <v>441</v>
      </c>
      <c r="B938" s="170" t="s">
        <v>457</v>
      </c>
      <c r="C938" s="170" t="s">
        <v>462</v>
      </c>
      <c r="D938" s="170" t="s">
        <v>92</v>
      </c>
      <c r="E938" s="171" t="s">
        <v>93</v>
      </c>
      <c r="F938" s="172">
        <v>12900</v>
      </c>
      <c r="G938" s="172"/>
      <c r="H938" s="172">
        <f>SUM(F938:G938)</f>
        <v>12900</v>
      </c>
      <c r="I938" s="172"/>
      <c r="J938" s="172">
        <f>59.96482+5891.0667+4.19999+1.7449</f>
        <v>5956.9764100000002</v>
      </c>
      <c r="K938" s="172"/>
      <c r="L938" s="172">
        <f>SUM(H938:K938)</f>
        <v>18856.976409999999</v>
      </c>
      <c r="M938" s="172"/>
      <c r="N938" s="172">
        <f>SUM(L938:M938)</f>
        <v>18856.976409999999</v>
      </c>
      <c r="O938" s="172"/>
      <c r="P938" s="172">
        <v>19.460789999999999</v>
      </c>
      <c r="Q938" s="172">
        <f>SUM(N938:P938)</f>
        <v>18876.4372</v>
      </c>
      <c r="R938" s="172"/>
      <c r="S938" s="172">
        <f>SUM(Q938:R938)</f>
        <v>18876.4372</v>
      </c>
      <c r="T938" s="172"/>
      <c r="U938" s="172"/>
      <c r="V938" s="172"/>
      <c r="W938" s="172"/>
      <c r="X938" s="172">
        <f>SUM(S938:W938)</f>
        <v>18876.4372</v>
      </c>
      <c r="Y938" s="172">
        <v>12900</v>
      </c>
      <c r="Z938" s="172"/>
      <c r="AA938" s="172">
        <f>SUM(Y938:Z938)</f>
        <v>12900</v>
      </c>
      <c r="AB938" s="172"/>
      <c r="AC938" s="172">
        <f>SUM(AA938:AB938)</f>
        <v>12900</v>
      </c>
      <c r="AD938" s="172"/>
      <c r="AE938" s="172">
        <f>SUM(AC938:AD938)</f>
        <v>12900</v>
      </c>
      <c r="AF938" s="172"/>
      <c r="AG938" s="172">
        <f>SUM(AE938:AF938)</f>
        <v>12900</v>
      </c>
      <c r="AH938" s="172"/>
      <c r="AI938" s="172">
        <f>SUM(AG938:AH938)</f>
        <v>12900</v>
      </c>
      <c r="AJ938" s="172"/>
      <c r="AK938" s="172">
        <f>SUM(AI938:AJ938)</f>
        <v>12900</v>
      </c>
      <c r="AL938" s="172">
        <v>12900</v>
      </c>
      <c r="AM938" s="172"/>
      <c r="AN938" s="172">
        <f>SUM(AL938:AM938)</f>
        <v>12900</v>
      </c>
      <c r="AO938" s="172"/>
      <c r="AP938" s="172">
        <f>SUM(AN938:AO938)</f>
        <v>12900</v>
      </c>
      <c r="AQ938" s="172"/>
      <c r="AR938" s="172">
        <f>SUM(AP938:AQ938)</f>
        <v>12900</v>
      </c>
      <c r="AS938" s="172"/>
      <c r="AT938" s="172">
        <f>SUM(AR938:AS938)</f>
        <v>12900</v>
      </c>
      <c r="AU938" s="172"/>
      <c r="AV938" s="172">
        <f>SUM(AT938:AU938)</f>
        <v>12900</v>
      </c>
      <c r="AW938" s="168"/>
    </row>
    <row r="939" spans="1:49" ht="47.25" outlineLevel="5" x14ac:dyDescent="0.2">
      <c r="A939" s="165" t="s">
        <v>441</v>
      </c>
      <c r="B939" s="165" t="s">
        <v>457</v>
      </c>
      <c r="C939" s="165" t="s">
        <v>462</v>
      </c>
      <c r="D939" s="165"/>
      <c r="E939" s="166" t="s">
        <v>570</v>
      </c>
      <c r="F939" s="167">
        <f t="shared" ref="F939:AV939" si="752">F940</f>
        <v>30000</v>
      </c>
      <c r="G939" s="167">
        <f t="shared" si="752"/>
        <v>0</v>
      </c>
      <c r="H939" s="167">
        <f t="shared" si="752"/>
        <v>30000</v>
      </c>
      <c r="I939" s="167">
        <f t="shared" si="752"/>
        <v>0</v>
      </c>
      <c r="J939" s="167">
        <f t="shared" si="752"/>
        <v>0</v>
      </c>
      <c r="K939" s="167">
        <f t="shared" si="752"/>
        <v>0</v>
      </c>
      <c r="L939" s="167">
        <f t="shared" si="752"/>
        <v>30000</v>
      </c>
      <c r="M939" s="167">
        <f t="shared" si="752"/>
        <v>0</v>
      </c>
      <c r="N939" s="167">
        <f t="shared" si="752"/>
        <v>30000</v>
      </c>
      <c r="O939" s="167">
        <f t="shared" si="752"/>
        <v>13899.6</v>
      </c>
      <c r="P939" s="167">
        <f t="shared" si="752"/>
        <v>0</v>
      </c>
      <c r="Q939" s="167">
        <f t="shared" si="752"/>
        <v>43899.6</v>
      </c>
      <c r="R939" s="167">
        <f t="shared" si="752"/>
        <v>0</v>
      </c>
      <c r="S939" s="167">
        <f t="shared" si="752"/>
        <v>43899.6</v>
      </c>
      <c r="T939" s="167">
        <f t="shared" si="752"/>
        <v>-19.460789999999999</v>
      </c>
      <c r="U939" s="167">
        <f t="shared" si="752"/>
        <v>0</v>
      </c>
      <c r="V939" s="167">
        <f t="shared" si="752"/>
        <v>0</v>
      </c>
      <c r="W939" s="167">
        <f t="shared" si="752"/>
        <v>0</v>
      </c>
      <c r="X939" s="167">
        <f t="shared" si="752"/>
        <v>43880.139210000001</v>
      </c>
      <c r="Y939" s="167">
        <f t="shared" si="752"/>
        <v>30000</v>
      </c>
      <c r="Z939" s="167">
        <f t="shared" si="752"/>
        <v>0</v>
      </c>
      <c r="AA939" s="167">
        <f t="shared" si="752"/>
        <v>30000</v>
      </c>
      <c r="AB939" s="167">
        <f t="shared" si="752"/>
        <v>0</v>
      </c>
      <c r="AC939" s="167">
        <f t="shared" si="752"/>
        <v>30000</v>
      </c>
      <c r="AD939" s="167">
        <f t="shared" si="752"/>
        <v>0</v>
      </c>
      <c r="AE939" s="167">
        <f t="shared" si="752"/>
        <v>30000</v>
      </c>
      <c r="AF939" s="167">
        <f t="shared" si="752"/>
        <v>0</v>
      </c>
      <c r="AG939" s="167">
        <f t="shared" si="752"/>
        <v>30000</v>
      </c>
      <c r="AH939" s="167">
        <f t="shared" si="752"/>
        <v>0</v>
      </c>
      <c r="AI939" s="167">
        <f t="shared" si="752"/>
        <v>30000</v>
      </c>
      <c r="AJ939" s="167">
        <f t="shared" si="752"/>
        <v>0</v>
      </c>
      <c r="AK939" s="167">
        <f t="shared" si="752"/>
        <v>30000</v>
      </c>
      <c r="AL939" s="167">
        <f t="shared" si="752"/>
        <v>30000</v>
      </c>
      <c r="AM939" s="167">
        <f t="shared" si="752"/>
        <v>0</v>
      </c>
      <c r="AN939" s="167">
        <f t="shared" si="752"/>
        <v>30000</v>
      </c>
      <c r="AO939" s="167">
        <f t="shared" si="752"/>
        <v>0</v>
      </c>
      <c r="AP939" s="167">
        <f t="shared" si="752"/>
        <v>30000</v>
      </c>
      <c r="AQ939" s="167">
        <f t="shared" si="752"/>
        <v>0</v>
      </c>
      <c r="AR939" s="167">
        <f t="shared" si="752"/>
        <v>30000</v>
      </c>
      <c r="AS939" s="167">
        <f t="shared" si="752"/>
        <v>0</v>
      </c>
      <c r="AT939" s="167">
        <f t="shared" si="752"/>
        <v>30000</v>
      </c>
      <c r="AU939" s="167">
        <f t="shared" si="752"/>
        <v>0</v>
      </c>
      <c r="AV939" s="167">
        <f t="shared" si="752"/>
        <v>30000</v>
      </c>
      <c r="AW939" s="168"/>
    </row>
    <row r="940" spans="1:49" ht="31.5" outlineLevel="7" x14ac:dyDescent="0.2">
      <c r="A940" s="170" t="s">
        <v>441</v>
      </c>
      <c r="B940" s="170" t="s">
        <v>457</v>
      </c>
      <c r="C940" s="170" t="s">
        <v>462</v>
      </c>
      <c r="D940" s="170" t="s">
        <v>92</v>
      </c>
      <c r="E940" s="171" t="s">
        <v>93</v>
      </c>
      <c r="F940" s="172">
        <v>30000</v>
      </c>
      <c r="G940" s="172"/>
      <c r="H940" s="172">
        <f>SUM(F940:G940)</f>
        <v>30000</v>
      </c>
      <c r="I940" s="172"/>
      <c r="J940" s="172"/>
      <c r="K940" s="172"/>
      <c r="L940" s="172">
        <f>SUM(H940:K940)</f>
        <v>30000</v>
      </c>
      <c r="M940" s="172"/>
      <c r="N940" s="172">
        <f>SUM(L940:M940)</f>
        <v>30000</v>
      </c>
      <c r="O940" s="172">
        <v>13899.6</v>
      </c>
      <c r="P940" s="172"/>
      <c r="Q940" s="172">
        <f>SUM(N940:P940)</f>
        <v>43899.6</v>
      </c>
      <c r="R940" s="172"/>
      <c r="S940" s="172">
        <f>SUM(Q940:R940)</f>
        <v>43899.6</v>
      </c>
      <c r="T940" s="172">
        <v>-19.460789999999999</v>
      </c>
      <c r="U940" s="172"/>
      <c r="V940" s="172"/>
      <c r="W940" s="172"/>
      <c r="X940" s="172">
        <f>SUM(S940:W940)</f>
        <v>43880.139210000001</v>
      </c>
      <c r="Y940" s="172">
        <v>30000</v>
      </c>
      <c r="Z940" s="172"/>
      <c r="AA940" s="172">
        <f>SUM(Y940:Z940)</f>
        <v>30000</v>
      </c>
      <c r="AB940" s="172"/>
      <c r="AC940" s="172">
        <f>SUM(AA940:AB940)</f>
        <v>30000</v>
      </c>
      <c r="AD940" s="172"/>
      <c r="AE940" s="172">
        <f>SUM(AC940:AD940)</f>
        <v>30000</v>
      </c>
      <c r="AF940" s="172"/>
      <c r="AG940" s="172">
        <f>SUM(AE940:AF940)</f>
        <v>30000</v>
      </c>
      <c r="AH940" s="172"/>
      <c r="AI940" s="172">
        <f>SUM(AG940:AH940)</f>
        <v>30000</v>
      </c>
      <c r="AJ940" s="172"/>
      <c r="AK940" s="172">
        <f>SUM(AI940:AJ940)</f>
        <v>30000</v>
      </c>
      <c r="AL940" s="172">
        <v>30000</v>
      </c>
      <c r="AM940" s="172"/>
      <c r="AN940" s="172">
        <f>SUM(AL940:AM940)</f>
        <v>30000</v>
      </c>
      <c r="AO940" s="172"/>
      <c r="AP940" s="172">
        <f>SUM(AN940:AO940)</f>
        <v>30000</v>
      </c>
      <c r="AQ940" s="172"/>
      <c r="AR940" s="172">
        <f>SUM(AP940:AQ940)</f>
        <v>30000</v>
      </c>
      <c r="AS940" s="172"/>
      <c r="AT940" s="172">
        <f>SUM(AR940:AS940)</f>
        <v>30000</v>
      </c>
      <c r="AU940" s="172"/>
      <c r="AV940" s="172">
        <f>SUM(AT940:AU940)</f>
        <v>30000</v>
      </c>
      <c r="AW940" s="168"/>
    </row>
    <row r="941" spans="1:49" ht="47.25" outlineLevel="3" x14ac:dyDescent="0.2">
      <c r="A941" s="165" t="s">
        <v>441</v>
      </c>
      <c r="B941" s="165" t="s">
        <v>457</v>
      </c>
      <c r="C941" s="165" t="s">
        <v>445</v>
      </c>
      <c r="D941" s="165"/>
      <c r="E941" s="166" t="s">
        <v>446</v>
      </c>
      <c r="F941" s="167">
        <f t="shared" ref="F941:AV941" si="753">F942</f>
        <v>101565.9</v>
      </c>
      <c r="G941" s="167">
        <f t="shared" si="753"/>
        <v>0</v>
      </c>
      <c r="H941" s="167">
        <f t="shared" si="753"/>
        <v>101565.9</v>
      </c>
      <c r="I941" s="167">
        <f t="shared" si="753"/>
        <v>0</v>
      </c>
      <c r="J941" s="167">
        <f t="shared" si="753"/>
        <v>0</v>
      </c>
      <c r="K941" s="167">
        <f t="shared" si="753"/>
        <v>0</v>
      </c>
      <c r="L941" s="167">
        <f t="shared" si="753"/>
        <v>101565.9</v>
      </c>
      <c r="M941" s="167">
        <f t="shared" si="753"/>
        <v>0</v>
      </c>
      <c r="N941" s="167">
        <f t="shared" si="753"/>
        <v>101565.9</v>
      </c>
      <c r="O941" s="167">
        <f t="shared" si="753"/>
        <v>0</v>
      </c>
      <c r="P941" s="167">
        <f t="shared" si="753"/>
        <v>0</v>
      </c>
      <c r="Q941" s="167">
        <f t="shared" si="753"/>
        <v>101565.9</v>
      </c>
      <c r="R941" s="167">
        <f t="shared" si="753"/>
        <v>7000</v>
      </c>
      <c r="S941" s="167">
        <f t="shared" si="753"/>
        <v>108565.9</v>
      </c>
      <c r="T941" s="167">
        <f t="shared" si="753"/>
        <v>0</v>
      </c>
      <c r="U941" s="167">
        <f t="shared" si="753"/>
        <v>0</v>
      </c>
      <c r="V941" s="167">
        <f t="shared" si="753"/>
        <v>0</v>
      </c>
      <c r="W941" s="167">
        <f t="shared" si="753"/>
        <v>0</v>
      </c>
      <c r="X941" s="167">
        <f t="shared" si="753"/>
        <v>108565.9</v>
      </c>
      <c r="Y941" s="167">
        <f t="shared" si="753"/>
        <v>96520</v>
      </c>
      <c r="Z941" s="167">
        <f t="shared" si="753"/>
        <v>0</v>
      </c>
      <c r="AA941" s="167">
        <f t="shared" si="753"/>
        <v>96520</v>
      </c>
      <c r="AB941" s="167">
        <f t="shared" si="753"/>
        <v>0</v>
      </c>
      <c r="AC941" s="167">
        <f t="shared" si="753"/>
        <v>96520</v>
      </c>
      <c r="AD941" s="167">
        <f t="shared" si="753"/>
        <v>0</v>
      </c>
      <c r="AE941" s="167">
        <f t="shared" si="753"/>
        <v>96520</v>
      </c>
      <c r="AF941" s="167">
        <f t="shared" si="753"/>
        <v>0</v>
      </c>
      <c r="AG941" s="167">
        <f t="shared" si="753"/>
        <v>96520</v>
      </c>
      <c r="AH941" s="167">
        <f t="shared" si="753"/>
        <v>0</v>
      </c>
      <c r="AI941" s="167">
        <f t="shared" si="753"/>
        <v>96520</v>
      </c>
      <c r="AJ941" s="167">
        <f t="shared" si="753"/>
        <v>0</v>
      </c>
      <c r="AK941" s="167">
        <f t="shared" si="753"/>
        <v>96520</v>
      </c>
      <c r="AL941" s="167">
        <f t="shared" si="753"/>
        <v>96520</v>
      </c>
      <c r="AM941" s="167">
        <f t="shared" si="753"/>
        <v>0</v>
      </c>
      <c r="AN941" s="167">
        <f t="shared" si="753"/>
        <v>96520</v>
      </c>
      <c r="AO941" s="167">
        <f t="shared" si="753"/>
        <v>0</v>
      </c>
      <c r="AP941" s="167">
        <f t="shared" si="753"/>
        <v>96520</v>
      </c>
      <c r="AQ941" s="167">
        <f t="shared" si="753"/>
        <v>0</v>
      </c>
      <c r="AR941" s="167">
        <f t="shared" si="753"/>
        <v>96520</v>
      </c>
      <c r="AS941" s="167">
        <f t="shared" si="753"/>
        <v>0</v>
      </c>
      <c r="AT941" s="167">
        <f t="shared" si="753"/>
        <v>96520</v>
      </c>
      <c r="AU941" s="167">
        <f t="shared" si="753"/>
        <v>0</v>
      </c>
      <c r="AV941" s="167">
        <f t="shared" si="753"/>
        <v>96520</v>
      </c>
      <c r="AW941" s="168"/>
    </row>
    <row r="942" spans="1:49" ht="31.5" outlineLevel="4" collapsed="1" x14ac:dyDescent="0.2">
      <c r="A942" s="165" t="s">
        <v>441</v>
      </c>
      <c r="B942" s="165" t="s">
        <v>457</v>
      </c>
      <c r="C942" s="165" t="s">
        <v>447</v>
      </c>
      <c r="D942" s="165"/>
      <c r="E942" s="166" t="s">
        <v>57</v>
      </c>
      <c r="F942" s="167">
        <f t="shared" ref="F942:AV942" si="754">F943+F945+F947+F949+F951</f>
        <v>101565.9</v>
      </c>
      <c r="G942" s="167">
        <f t="shared" si="754"/>
        <v>0</v>
      </c>
      <c r="H942" s="167">
        <f t="shared" si="754"/>
        <v>101565.9</v>
      </c>
      <c r="I942" s="167">
        <f t="shared" si="754"/>
        <v>0</v>
      </c>
      <c r="J942" s="167">
        <f t="shared" si="754"/>
        <v>0</v>
      </c>
      <c r="K942" s="167">
        <f t="shared" si="754"/>
        <v>0</v>
      </c>
      <c r="L942" s="167">
        <f t="shared" si="754"/>
        <v>101565.9</v>
      </c>
      <c r="M942" s="167">
        <f t="shared" si="754"/>
        <v>0</v>
      </c>
      <c r="N942" s="167">
        <f t="shared" si="754"/>
        <v>101565.9</v>
      </c>
      <c r="O942" s="167">
        <f t="shared" si="754"/>
        <v>0</v>
      </c>
      <c r="P942" s="167">
        <f t="shared" si="754"/>
        <v>0</v>
      </c>
      <c r="Q942" s="167">
        <f t="shared" si="754"/>
        <v>101565.9</v>
      </c>
      <c r="R942" s="167">
        <f t="shared" si="754"/>
        <v>7000</v>
      </c>
      <c r="S942" s="167">
        <f t="shared" si="754"/>
        <v>108565.9</v>
      </c>
      <c r="T942" s="167">
        <f t="shared" si="754"/>
        <v>0</v>
      </c>
      <c r="U942" s="167">
        <f t="shared" si="754"/>
        <v>0</v>
      </c>
      <c r="V942" s="167">
        <f t="shared" si="754"/>
        <v>0</v>
      </c>
      <c r="W942" s="167">
        <f t="shared" si="754"/>
        <v>0</v>
      </c>
      <c r="X942" s="167">
        <f t="shared" si="754"/>
        <v>108565.9</v>
      </c>
      <c r="Y942" s="167">
        <f t="shared" si="754"/>
        <v>96520</v>
      </c>
      <c r="Z942" s="167">
        <f t="shared" si="754"/>
        <v>0</v>
      </c>
      <c r="AA942" s="167">
        <f t="shared" si="754"/>
        <v>96520</v>
      </c>
      <c r="AB942" s="167">
        <f t="shared" si="754"/>
        <v>0</v>
      </c>
      <c r="AC942" s="167">
        <f t="shared" si="754"/>
        <v>96520</v>
      </c>
      <c r="AD942" s="167">
        <f t="shared" si="754"/>
        <v>0</v>
      </c>
      <c r="AE942" s="167">
        <f t="shared" si="754"/>
        <v>96520</v>
      </c>
      <c r="AF942" s="167">
        <f t="shared" si="754"/>
        <v>0</v>
      </c>
      <c r="AG942" s="167">
        <f t="shared" si="754"/>
        <v>96520</v>
      </c>
      <c r="AH942" s="167">
        <f t="shared" si="754"/>
        <v>0</v>
      </c>
      <c r="AI942" s="167">
        <f t="shared" si="754"/>
        <v>96520</v>
      </c>
      <c r="AJ942" s="167">
        <f t="shared" si="754"/>
        <v>0</v>
      </c>
      <c r="AK942" s="167">
        <f t="shared" si="754"/>
        <v>96520</v>
      </c>
      <c r="AL942" s="167">
        <f t="shared" si="754"/>
        <v>96520</v>
      </c>
      <c r="AM942" s="167">
        <f t="shared" si="754"/>
        <v>0</v>
      </c>
      <c r="AN942" s="167">
        <f t="shared" si="754"/>
        <v>96520</v>
      </c>
      <c r="AO942" s="167">
        <f t="shared" si="754"/>
        <v>0</v>
      </c>
      <c r="AP942" s="167">
        <f t="shared" si="754"/>
        <v>96520</v>
      </c>
      <c r="AQ942" s="167">
        <f t="shared" si="754"/>
        <v>0</v>
      </c>
      <c r="AR942" s="167">
        <f t="shared" si="754"/>
        <v>96520</v>
      </c>
      <c r="AS942" s="167">
        <f t="shared" si="754"/>
        <v>0</v>
      </c>
      <c r="AT942" s="167">
        <f t="shared" si="754"/>
        <v>96520</v>
      </c>
      <c r="AU942" s="167">
        <f t="shared" si="754"/>
        <v>0</v>
      </c>
      <c r="AV942" s="167">
        <f t="shared" si="754"/>
        <v>96520</v>
      </c>
      <c r="AW942" s="168"/>
    </row>
    <row r="943" spans="1:49" ht="15.75" hidden="1" outlineLevel="5" x14ac:dyDescent="0.2">
      <c r="A943" s="165" t="s">
        <v>441</v>
      </c>
      <c r="B943" s="165" t="s">
        <v>457</v>
      </c>
      <c r="C943" s="165" t="s">
        <v>463</v>
      </c>
      <c r="D943" s="165"/>
      <c r="E943" s="166" t="s">
        <v>464</v>
      </c>
      <c r="F943" s="167">
        <f t="shared" ref="F943:AV943" si="755">F944</f>
        <v>39282.800000000003</v>
      </c>
      <c r="G943" s="167">
        <f t="shared" si="755"/>
        <v>0</v>
      </c>
      <c r="H943" s="167">
        <f t="shared" si="755"/>
        <v>39282.800000000003</v>
      </c>
      <c r="I943" s="167">
        <f t="shared" si="755"/>
        <v>0</v>
      </c>
      <c r="J943" s="167">
        <f t="shared" si="755"/>
        <v>0</v>
      </c>
      <c r="K943" s="167">
        <f t="shared" si="755"/>
        <v>0</v>
      </c>
      <c r="L943" s="167">
        <f t="shared" si="755"/>
        <v>39282.800000000003</v>
      </c>
      <c r="M943" s="167">
        <f t="shared" si="755"/>
        <v>0</v>
      </c>
      <c r="N943" s="167">
        <f t="shared" si="755"/>
        <v>39282.800000000003</v>
      </c>
      <c r="O943" s="167">
        <f t="shared" si="755"/>
        <v>0</v>
      </c>
      <c r="P943" s="167">
        <f t="shared" si="755"/>
        <v>0</v>
      </c>
      <c r="Q943" s="167">
        <f t="shared" si="755"/>
        <v>39282.800000000003</v>
      </c>
      <c r="R943" s="167">
        <f t="shared" si="755"/>
        <v>3400</v>
      </c>
      <c r="S943" s="167">
        <f t="shared" si="755"/>
        <v>42682.8</v>
      </c>
      <c r="T943" s="167">
        <f t="shared" si="755"/>
        <v>0</v>
      </c>
      <c r="U943" s="167">
        <f t="shared" si="755"/>
        <v>0</v>
      </c>
      <c r="V943" s="167">
        <f t="shared" si="755"/>
        <v>0</v>
      </c>
      <c r="W943" s="167">
        <f t="shared" si="755"/>
        <v>0</v>
      </c>
      <c r="X943" s="167">
        <f t="shared" si="755"/>
        <v>42682.8</v>
      </c>
      <c r="Y943" s="167">
        <f t="shared" si="755"/>
        <v>37320</v>
      </c>
      <c r="Z943" s="167">
        <f t="shared" si="755"/>
        <v>0</v>
      </c>
      <c r="AA943" s="167">
        <f t="shared" si="755"/>
        <v>37320</v>
      </c>
      <c r="AB943" s="167">
        <f t="shared" si="755"/>
        <v>0</v>
      </c>
      <c r="AC943" s="167">
        <f t="shared" si="755"/>
        <v>37320</v>
      </c>
      <c r="AD943" s="167">
        <f t="shared" si="755"/>
        <v>0</v>
      </c>
      <c r="AE943" s="167">
        <f t="shared" si="755"/>
        <v>37320</v>
      </c>
      <c r="AF943" s="167">
        <f t="shared" si="755"/>
        <v>0</v>
      </c>
      <c r="AG943" s="167">
        <f t="shared" si="755"/>
        <v>37320</v>
      </c>
      <c r="AH943" s="167">
        <f t="shared" si="755"/>
        <v>0</v>
      </c>
      <c r="AI943" s="167">
        <f t="shared" si="755"/>
        <v>37320</v>
      </c>
      <c r="AJ943" s="167">
        <f t="shared" si="755"/>
        <v>0</v>
      </c>
      <c r="AK943" s="167">
        <f t="shared" si="755"/>
        <v>37320</v>
      </c>
      <c r="AL943" s="167">
        <f t="shared" si="755"/>
        <v>37320</v>
      </c>
      <c r="AM943" s="167">
        <f t="shared" si="755"/>
        <v>0</v>
      </c>
      <c r="AN943" s="167">
        <f t="shared" si="755"/>
        <v>37320</v>
      </c>
      <c r="AO943" s="167">
        <f t="shared" si="755"/>
        <v>0</v>
      </c>
      <c r="AP943" s="167">
        <f t="shared" si="755"/>
        <v>37320</v>
      </c>
      <c r="AQ943" s="167">
        <f t="shared" si="755"/>
        <v>0</v>
      </c>
      <c r="AR943" s="167">
        <f t="shared" si="755"/>
        <v>37320</v>
      </c>
      <c r="AS943" s="167">
        <f t="shared" si="755"/>
        <v>0</v>
      </c>
      <c r="AT943" s="167">
        <f t="shared" si="755"/>
        <v>37320</v>
      </c>
      <c r="AU943" s="167">
        <f t="shared" si="755"/>
        <v>0</v>
      </c>
      <c r="AV943" s="167">
        <f t="shared" si="755"/>
        <v>37320</v>
      </c>
      <c r="AW943" s="168"/>
    </row>
    <row r="944" spans="1:49" ht="31.5" hidden="1" outlineLevel="7" x14ac:dyDescent="0.2">
      <c r="A944" s="170" t="s">
        <v>441</v>
      </c>
      <c r="B944" s="170" t="s">
        <v>457</v>
      </c>
      <c r="C944" s="170" t="s">
        <v>463</v>
      </c>
      <c r="D944" s="170" t="s">
        <v>92</v>
      </c>
      <c r="E944" s="171" t="s">
        <v>93</v>
      </c>
      <c r="F944" s="172">
        <v>39282.800000000003</v>
      </c>
      <c r="G944" s="172"/>
      <c r="H944" s="172">
        <f>SUM(F944:G944)</f>
        <v>39282.800000000003</v>
      </c>
      <c r="I944" s="172"/>
      <c r="J944" s="172"/>
      <c r="K944" s="172"/>
      <c r="L944" s="172">
        <f>SUM(H944:K944)</f>
        <v>39282.800000000003</v>
      </c>
      <c r="M944" s="172"/>
      <c r="N944" s="172">
        <f>SUM(L944:M944)</f>
        <v>39282.800000000003</v>
      </c>
      <c r="O944" s="172"/>
      <c r="P944" s="172"/>
      <c r="Q944" s="172">
        <f>SUM(N944:P944)</f>
        <v>39282.800000000003</v>
      </c>
      <c r="R944" s="172">
        <v>3400</v>
      </c>
      <c r="S944" s="172">
        <f>SUM(Q944:R944)</f>
        <v>42682.8</v>
      </c>
      <c r="T944" s="172"/>
      <c r="U944" s="172"/>
      <c r="V944" s="172"/>
      <c r="W944" s="172"/>
      <c r="X944" s="172">
        <f>SUM(S944:W944)</f>
        <v>42682.8</v>
      </c>
      <c r="Y944" s="172">
        <v>37320</v>
      </c>
      <c r="Z944" s="172"/>
      <c r="AA944" s="172">
        <f>SUM(Y944:Z944)</f>
        <v>37320</v>
      </c>
      <c r="AB944" s="172"/>
      <c r="AC944" s="172">
        <f>SUM(AA944:AB944)</f>
        <v>37320</v>
      </c>
      <c r="AD944" s="172"/>
      <c r="AE944" s="172">
        <f>SUM(AC944:AD944)</f>
        <v>37320</v>
      </c>
      <c r="AF944" s="172"/>
      <c r="AG944" s="172">
        <f>SUM(AE944:AF944)</f>
        <v>37320</v>
      </c>
      <c r="AH944" s="172"/>
      <c r="AI944" s="172">
        <f>SUM(AG944:AH944)</f>
        <v>37320</v>
      </c>
      <c r="AJ944" s="172"/>
      <c r="AK944" s="172">
        <f>SUM(AI944:AJ944)</f>
        <v>37320</v>
      </c>
      <c r="AL944" s="172">
        <v>37320</v>
      </c>
      <c r="AM944" s="172"/>
      <c r="AN944" s="172">
        <f>SUM(AL944:AM944)</f>
        <v>37320</v>
      </c>
      <c r="AO944" s="172"/>
      <c r="AP944" s="172">
        <f>SUM(AN944:AO944)</f>
        <v>37320</v>
      </c>
      <c r="AQ944" s="172"/>
      <c r="AR944" s="172">
        <f>SUM(AP944:AQ944)</f>
        <v>37320</v>
      </c>
      <c r="AS944" s="172"/>
      <c r="AT944" s="172">
        <f>SUM(AR944:AS944)</f>
        <v>37320</v>
      </c>
      <c r="AU944" s="172"/>
      <c r="AV944" s="172">
        <f>SUM(AT944:AU944)</f>
        <v>37320</v>
      </c>
      <c r="AW944" s="168"/>
    </row>
    <row r="945" spans="1:49" ht="15.75" outlineLevel="5" x14ac:dyDescent="0.2">
      <c r="A945" s="165" t="s">
        <v>441</v>
      </c>
      <c r="B945" s="165" t="s">
        <v>457</v>
      </c>
      <c r="C945" s="165" t="s">
        <v>465</v>
      </c>
      <c r="D945" s="165"/>
      <c r="E945" s="166" t="s">
        <v>466</v>
      </c>
      <c r="F945" s="167">
        <f t="shared" ref="F945:AV945" si="756">F946</f>
        <v>23127</v>
      </c>
      <c r="G945" s="167">
        <f t="shared" si="756"/>
        <v>0</v>
      </c>
      <c r="H945" s="167">
        <f t="shared" si="756"/>
        <v>23127</v>
      </c>
      <c r="I945" s="167">
        <f t="shared" si="756"/>
        <v>0</v>
      </c>
      <c r="J945" s="167">
        <f t="shared" si="756"/>
        <v>0</v>
      </c>
      <c r="K945" s="167">
        <f t="shared" si="756"/>
        <v>0</v>
      </c>
      <c r="L945" s="167">
        <f t="shared" si="756"/>
        <v>23127</v>
      </c>
      <c r="M945" s="167">
        <f t="shared" si="756"/>
        <v>0</v>
      </c>
      <c r="N945" s="167">
        <f t="shared" si="756"/>
        <v>23127</v>
      </c>
      <c r="O945" s="167">
        <f t="shared" si="756"/>
        <v>0</v>
      </c>
      <c r="P945" s="167">
        <f t="shared" si="756"/>
        <v>0</v>
      </c>
      <c r="Q945" s="167">
        <f t="shared" si="756"/>
        <v>23127</v>
      </c>
      <c r="R945" s="167">
        <f t="shared" si="756"/>
        <v>3600</v>
      </c>
      <c r="S945" s="167">
        <f t="shared" si="756"/>
        <v>26727</v>
      </c>
      <c r="T945" s="167">
        <f t="shared" si="756"/>
        <v>0</v>
      </c>
      <c r="U945" s="167">
        <f t="shared" si="756"/>
        <v>0</v>
      </c>
      <c r="V945" s="167">
        <f t="shared" si="756"/>
        <v>-1200</v>
      </c>
      <c r="W945" s="167">
        <f t="shared" si="756"/>
        <v>0</v>
      </c>
      <c r="X945" s="167">
        <f t="shared" si="756"/>
        <v>25527</v>
      </c>
      <c r="Y945" s="167">
        <f t="shared" si="756"/>
        <v>21970</v>
      </c>
      <c r="Z945" s="167">
        <f t="shared" si="756"/>
        <v>0</v>
      </c>
      <c r="AA945" s="167">
        <f t="shared" si="756"/>
        <v>21970</v>
      </c>
      <c r="AB945" s="167">
        <f t="shared" si="756"/>
        <v>0</v>
      </c>
      <c r="AC945" s="167">
        <f t="shared" si="756"/>
        <v>21970</v>
      </c>
      <c r="AD945" s="167">
        <f t="shared" si="756"/>
        <v>0</v>
      </c>
      <c r="AE945" s="167">
        <f t="shared" si="756"/>
        <v>21970</v>
      </c>
      <c r="AF945" s="167">
        <f t="shared" si="756"/>
        <v>0</v>
      </c>
      <c r="AG945" s="167">
        <f t="shared" si="756"/>
        <v>21970</v>
      </c>
      <c r="AH945" s="167">
        <f t="shared" si="756"/>
        <v>0</v>
      </c>
      <c r="AI945" s="167">
        <f t="shared" si="756"/>
        <v>21970</v>
      </c>
      <c r="AJ945" s="167">
        <f t="shared" si="756"/>
        <v>0</v>
      </c>
      <c r="AK945" s="167">
        <f t="shared" si="756"/>
        <v>21970</v>
      </c>
      <c r="AL945" s="167">
        <f t="shared" si="756"/>
        <v>21970</v>
      </c>
      <c r="AM945" s="167">
        <f t="shared" si="756"/>
        <v>0</v>
      </c>
      <c r="AN945" s="167">
        <f t="shared" si="756"/>
        <v>21970</v>
      </c>
      <c r="AO945" s="167">
        <f t="shared" si="756"/>
        <v>0</v>
      </c>
      <c r="AP945" s="167">
        <f t="shared" si="756"/>
        <v>21970</v>
      </c>
      <c r="AQ945" s="167">
        <f t="shared" si="756"/>
        <v>0</v>
      </c>
      <c r="AR945" s="167">
        <f t="shared" si="756"/>
        <v>21970</v>
      </c>
      <c r="AS945" s="167">
        <f t="shared" si="756"/>
        <v>0</v>
      </c>
      <c r="AT945" s="167">
        <f t="shared" si="756"/>
        <v>21970</v>
      </c>
      <c r="AU945" s="167">
        <f t="shared" si="756"/>
        <v>0</v>
      </c>
      <c r="AV945" s="167">
        <f t="shared" si="756"/>
        <v>21970</v>
      </c>
      <c r="AW945" s="168"/>
    </row>
    <row r="946" spans="1:49" ht="31.5" outlineLevel="7" x14ac:dyDescent="0.2">
      <c r="A946" s="170" t="s">
        <v>441</v>
      </c>
      <c r="B946" s="170" t="s">
        <v>457</v>
      </c>
      <c r="C946" s="170" t="s">
        <v>465</v>
      </c>
      <c r="D946" s="170" t="s">
        <v>92</v>
      </c>
      <c r="E946" s="171" t="s">
        <v>93</v>
      </c>
      <c r="F946" s="172">
        <v>23127</v>
      </c>
      <c r="G946" s="172"/>
      <c r="H946" s="172">
        <f>SUM(F946:G946)</f>
        <v>23127</v>
      </c>
      <c r="I946" s="172"/>
      <c r="J946" s="172"/>
      <c r="K946" s="172"/>
      <c r="L946" s="172">
        <f>SUM(H946:K946)</f>
        <v>23127</v>
      </c>
      <c r="M946" s="172"/>
      <c r="N946" s="172">
        <f>SUM(L946:M946)</f>
        <v>23127</v>
      </c>
      <c r="O946" s="172"/>
      <c r="P946" s="172"/>
      <c r="Q946" s="172">
        <f>SUM(N946:P946)</f>
        <v>23127</v>
      </c>
      <c r="R946" s="172">
        <v>3600</v>
      </c>
      <c r="S946" s="172">
        <f>SUM(Q946:R946)</f>
        <v>26727</v>
      </c>
      <c r="T946" s="172"/>
      <c r="U946" s="172"/>
      <c r="V946" s="172">
        <v>-1200</v>
      </c>
      <c r="W946" s="172"/>
      <c r="X946" s="172">
        <f>SUM(S946:W946)</f>
        <v>25527</v>
      </c>
      <c r="Y946" s="172">
        <v>21970</v>
      </c>
      <c r="Z946" s="172"/>
      <c r="AA946" s="172">
        <f>SUM(Y946:Z946)</f>
        <v>21970</v>
      </c>
      <c r="AB946" s="172"/>
      <c r="AC946" s="172">
        <f>SUM(AA946:AB946)</f>
        <v>21970</v>
      </c>
      <c r="AD946" s="172"/>
      <c r="AE946" s="172">
        <f>SUM(AC946:AD946)</f>
        <v>21970</v>
      </c>
      <c r="AF946" s="172"/>
      <c r="AG946" s="172">
        <f>SUM(AE946:AF946)</f>
        <v>21970</v>
      </c>
      <c r="AH946" s="172"/>
      <c r="AI946" s="172">
        <f>SUM(AG946:AH946)</f>
        <v>21970</v>
      </c>
      <c r="AJ946" s="172"/>
      <c r="AK946" s="172">
        <f>SUM(AI946:AJ946)</f>
        <v>21970</v>
      </c>
      <c r="AL946" s="172">
        <v>21970</v>
      </c>
      <c r="AM946" s="172"/>
      <c r="AN946" s="172">
        <f>SUM(AL946:AM946)</f>
        <v>21970</v>
      </c>
      <c r="AO946" s="172"/>
      <c r="AP946" s="172">
        <f>SUM(AN946:AO946)</f>
        <v>21970</v>
      </c>
      <c r="AQ946" s="172"/>
      <c r="AR946" s="172">
        <f>SUM(AP946:AQ946)</f>
        <v>21970</v>
      </c>
      <c r="AS946" s="172"/>
      <c r="AT946" s="172">
        <f>SUM(AR946:AS946)</f>
        <v>21970</v>
      </c>
      <c r="AU946" s="172"/>
      <c r="AV946" s="172">
        <f>SUM(AT946:AU946)</f>
        <v>21970</v>
      </c>
      <c r="AW946" s="168"/>
    </row>
    <row r="947" spans="1:49" ht="31.5" outlineLevel="5" x14ac:dyDescent="0.2">
      <c r="A947" s="165" t="s">
        <v>441</v>
      </c>
      <c r="B947" s="165" t="s">
        <v>457</v>
      </c>
      <c r="C947" s="165" t="s">
        <v>467</v>
      </c>
      <c r="D947" s="165"/>
      <c r="E947" s="166" t="s">
        <v>468</v>
      </c>
      <c r="F947" s="167">
        <f t="shared" ref="F947:AV947" si="757">F948</f>
        <v>38556.1</v>
      </c>
      <c r="G947" s="167">
        <f t="shared" si="757"/>
        <v>0</v>
      </c>
      <c r="H947" s="167">
        <f t="shared" si="757"/>
        <v>38556.1</v>
      </c>
      <c r="I947" s="167">
        <f t="shared" si="757"/>
        <v>0</v>
      </c>
      <c r="J947" s="167">
        <f t="shared" si="757"/>
        <v>0</v>
      </c>
      <c r="K947" s="167">
        <f t="shared" si="757"/>
        <v>0</v>
      </c>
      <c r="L947" s="167">
        <f t="shared" si="757"/>
        <v>38556.1</v>
      </c>
      <c r="M947" s="167">
        <f t="shared" si="757"/>
        <v>0</v>
      </c>
      <c r="N947" s="167">
        <f t="shared" si="757"/>
        <v>38556.1</v>
      </c>
      <c r="O947" s="167">
        <f t="shared" si="757"/>
        <v>0</v>
      </c>
      <c r="P947" s="167">
        <f t="shared" si="757"/>
        <v>0</v>
      </c>
      <c r="Q947" s="167">
        <f t="shared" si="757"/>
        <v>38556.1</v>
      </c>
      <c r="R947" s="167">
        <f t="shared" si="757"/>
        <v>0</v>
      </c>
      <c r="S947" s="167">
        <f t="shared" si="757"/>
        <v>38556.1</v>
      </c>
      <c r="T947" s="167">
        <f t="shared" si="757"/>
        <v>0</v>
      </c>
      <c r="U947" s="167">
        <f t="shared" si="757"/>
        <v>0</v>
      </c>
      <c r="V947" s="167">
        <f t="shared" si="757"/>
        <v>1200</v>
      </c>
      <c r="W947" s="167">
        <f t="shared" si="757"/>
        <v>0</v>
      </c>
      <c r="X947" s="167">
        <f t="shared" si="757"/>
        <v>39756.1</v>
      </c>
      <c r="Y947" s="167">
        <f t="shared" si="757"/>
        <v>36630</v>
      </c>
      <c r="Z947" s="167">
        <f t="shared" si="757"/>
        <v>0</v>
      </c>
      <c r="AA947" s="167">
        <f t="shared" si="757"/>
        <v>36630</v>
      </c>
      <c r="AB947" s="167">
        <f t="shared" si="757"/>
        <v>0</v>
      </c>
      <c r="AC947" s="167">
        <f t="shared" si="757"/>
        <v>36630</v>
      </c>
      <c r="AD947" s="167">
        <f t="shared" si="757"/>
        <v>0</v>
      </c>
      <c r="AE947" s="167">
        <f t="shared" si="757"/>
        <v>36630</v>
      </c>
      <c r="AF947" s="167">
        <f t="shared" si="757"/>
        <v>0</v>
      </c>
      <c r="AG947" s="167">
        <f t="shared" si="757"/>
        <v>36630</v>
      </c>
      <c r="AH947" s="167">
        <f t="shared" si="757"/>
        <v>0</v>
      </c>
      <c r="AI947" s="167">
        <f t="shared" si="757"/>
        <v>36630</v>
      </c>
      <c r="AJ947" s="167">
        <f t="shared" si="757"/>
        <v>0</v>
      </c>
      <c r="AK947" s="167">
        <f t="shared" si="757"/>
        <v>36630</v>
      </c>
      <c r="AL947" s="167">
        <f t="shared" si="757"/>
        <v>36630</v>
      </c>
      <c r="AM947" s="167">
        <f t="shared" si="757"/>
        <v>0</v>
      </c>
      <c r="AN947" s="167">
        <f t="shared" si="757"/>
        <v>36630</v>
      </c>
      <c r="AO947" s="167">
        <f t="shared" si="757"/>
        <v>0</v>
      </c>
      <c r="AP947" s="167">
        <f t="shared" si="757"/>
        <v>36630</v>
      </c>
      <c r="AQ947" s="167">
        <f t="shared" si="757"/>
        <v>0</v>
      </c>
      <c r="AR947" s="167">
        <f t="shared" si="757"/>
        <v>36630</v>
      </c>
      <c r="AS947" s="167">
        <f t="shared" si="757"/>
        <v>0</v>
      </c>
      <c r="AT947" s="167">
        <f t="shared" si="757"/>
        <v>36630</v>
      </c>
      <c r="AU947" s="167">
        <f t="shared" si="757"/>
        <v>0</v>
      </c>
      <c r="AV947" s="167">
        <f t="shared" si="757"/>
        <v>36630</v>
      </c>
      <c r="AW947" s="168"/>
    </row>
    <row r="948" spans="1:49" ht="31.5" outlineLevel="7" x14ac:dyDescent="0.2">
      <c r="A948" s="170" t="s">
        <v>441</v>
      </c>
      <c r="B948" s="170" t="s">
        <v>457</v>
      </c>
      <c r="C948" s="170" t="s">
        <v>467</v>
      </c>
      <c r="D948" s="170" t="s">
        <v>92</v>
      </c>
      <c r="E948" s="171" t="s">
        <v>93</v>
      </c>
      <c r="F948" s="172">
        <v>38556.1</v>
      </c>
      <c r="G948" s="172"/>
      <c r="H948" s="172">
        <f>SUM(F948:G948)</f>
        <v>38556.1</v>
      </c>
      <c r="I948" s="172"/>
      <c r="J948" s="172"/>
      <c r="K948" s="172"/>
      <c r="L948" s="172">
        <f>SUM(H948:K948)</f>
        <v>38556.1</v>
      </c>
      <c r="M948" s="172"/>
      <c r="N948" s="172">
        <f>SUM(L948:M948)</f>
        <v>38556.1</v>
      </c>
      <c r="O948" s="172"/>
      <c r="P948" s="172"/>
      <c r="Q948" s="172">
        <f>SUM(N948:P948)</f>
        <v>38556.1</v>
      </c>
      <c r="R948" s="172"/>
      <c r="S948" s="172">
        <f>SUM(Q948:R948)</f>
        <v>38556.1</v>
      </c>
      <c r="T948" s="172"/>
      <c r="U948" s="172"/>
      <c r="V948" s="172">
        <v>1200</v>
      </c>
      <c r="W948" s="172"/>
      <c r="X948" s="172">
        <f>SUM(S948:W948)</f>
        <v>39756.1</v>
      </c>
      <c r="Y948" s="172">
        <v>36630</v>
      </c>
      <c r="Z948" s="172"/>
      <c r="AA948" s="172">
        <f>SUM(Y948:Z948)</f>
        <v>36630</v>
      </c>
      <c r="AB948" s="172"/>
      <c r="AC948" s="172">
        <f>SUM(AA948:AB948)</f>
        <v>36630</v>
      </c>
      <c r="AD948" s="172"/>
      <c r="AE948" s="172">
        <f>SUM(AC948:AD948)</f>
        <v>36630</v>
      </c>
      <c r="AF948" s="172"/>
      <c r="AG948" s="172">
        <f>SUM(AE948:AF948)</f>
        <v>36630</v>
      </c>
      <c r="AH948" s="172"/>
      <c r="AI948" s="172">
        <f>SUM(AG948:AH948)</f>
        <v>36630</v>
      </c>
      <c r="AJ948" s="172"/>
      <c r="AK948" s="172">
        <f>SUM(AI948:AJ948)</f>
        <v>36630</v>
      </c>
      <c r="AL948" s="172">
        <v>36630</v>
      </c>
      <c r="AM948" s="172"/>
      <c r="AN948" s="172">
        <f>SUM(AL948:AM948)</f>
        <v>36630</v>
      </c>
      <c r="AO948" s="172"/>
      <c r="AP948" s="172">
        <f>SUM(AN948:AO948)</f>
        <v>36630</v>
      </c>
      <c r="AQ948" s="172"/>
      <c r="AR948" s="172">
        <f>SUM(AP948:AQ948)</f>
        <v>36630</v>
      </c>
      <c r="AS948" s="172"/>
      <c r="AT948" s="172">
        <f>SUM(AR948:AS948)</f>
        <v>36630</v>
      </c>
      <c r="AU948" s="172"/>
      <c r="AV948" s="172">
        <f>SUM(AT948:AU948)</f>
        <v>36630</v>
      </c>
      <c r="AW948" s="168"/>
    </row>
    <row r="949" spans="1:49" ht="36" hidden="1" customHeight="1" outlineLevel="5" x14ac:dyDescent="0.2">
      <c r="A949" s="165" t="s">
        <v>441</v>
      </c>
      <c r="B949" s="165" t="s">
        <v>457</v>
      </c>
      <c r="C949" s="165" t="s">
        <v>469</v>
      </c>
      <c r="D949" s="165"/>
      <c r="E949" s="166" t="s">
        <v>470</v>
      </c>
      <c r="F949" s="167">
        <f t="shared" ref="F949:AV949" si="758">F950</f>
        <v>50</v>
      </c>
      <c r="G949" s="167">
        <f t="shared" si="758"/>
        <v>0</v>
      </c>
      <c r="H949" s="167">
        <f t="shared" si="758"/>
        <v>50</v>
      </c>
      <c r="I949" s="167">
        <f t="shared" si="758"/>
        <v>0</v>
      </c>
      <c r="J949" s="167">
        <f t="shared" si="758"/>
        <v>0</v>
      </c>
      <c r="K949" s="167">
        <f t="shared" si="758"/>
        <v>0</v>
      </c>
      <c r="L949" s="167">
        <f t="shared" si="758"/>
        <v>50</v>
      </c>
      <c r="M949" s="167">
        <f t="shared" si="758"/>
        <v>0</v>
      </c>
      <c r="N949" s="167">
        <f t="shared" si="758"/>
        <v>50</v>
      </c>
      <c r="O949" s="167">
        <f t="shared" si="758"/>
        <v>0</v>
      </c>
      <c r="P949" s="167">
        <f t="shared" si="758"/>
        <v>0</v>
      </c>
      <c r="Q949" s="167">
        <f t="shared" si="758"/>
        <v>50</v>
      </c>
      <c r="R949" s="167">
        <f t="shared" si="758"/>
        <v>0</v>
      </c>
      <c r="S949" s="167">
        <f t="shared" si="758"/>
        <v>50</v>
      </c>
      <c r="T949" s="167">
        <f t="shared" si="758"/>
        <v>0</v>
      </c>
      <c r="U949" s="167">
        <f t="shared" si="758"/>
        <v>0</v>
      </c>
      <c r="V949" s="167">
        <f t="shared" si="758"/>
        <v>0</v>
      </c>
      <c r="W949" s="167">
        <f t="shared" si="758"/>
        <v>0</v>
      </c>
      <c r="X949" s="167">
        <f t="shared" si="758"/>
        <v>50</v>
      </c>
      <c r="Y949" s="167">
        <f t="shared" si="758"/>
        <v>50</v>
      </c>
      <c r="Z949" s="167">
        <f t="shared" si="758"/>
        <v>0</v>
      </c>
      <c r="AA949" s="167">
        <f t="shared" si="758"/>
        <v>50</v>
      </c>
      <c r="AB949" s="167">
        <f t="shared" si="758"/>
        <v>0</v>
      </c>
      <c r="AC949" s="167">
        <f t="shared" si="758"/>
        <v>50</v>
      </c>
      <c r="AD949" s="167">
        <f t="shared" si="758"/>
        <v>0</v>
      </c>
      <c r="AE949" s="167">
        <f t="shared" si="758"/>
        <v>50</v>
      </c>
      <c r="AF949" s="167">
        <f t="shared" si="758"/>
        <v>0</v>
      </c>
      <c r="AG949" s="167">
        <f t="shared" si="758"/>
        <v>50</v>
      </c>
      <c r="AH949" s="167">
        <f t="shared" si="758"/>
        <v>0</v>
      </c>
      <c r="AI949" s="167">
        <f t="shared" si="758"/>
        <v>50</v>
      </c>
      <c r="AJ949" s="167">
        <f t="shared" si="758"/>
        <v>0</v>
      </c>
      <c r="AK949" s="167">
        <f t="shared" si="758"/>
        <v>50</v>
      </c>
      <c r="AL949" s="167">
        <f t="shared" si="758"/>
        <v>50</v>
      </c>
      <c r="AM949" s="167">
        <f t="shared" si="758"/>
        <v>0</v>
      </c>
      <c r="AN949" s="167">
        <f t="shared" si="758"/>
        <v>50</v>
      </c>
      <c r="AO949" s="167">
        <f t="shared" si="758"/>
        <v>0</v>
      </c>
      <c r="AP949" s="167">
        <f t="shared" si="758"/>
        <v>50</v>
      </c>
      <c r="AQ949" s="167">
        <f t="shared" si="758"/>
        <v>0</v>
      </c>
      <c r="AR949" s="167">
        <f t="shared" si="758"/>
        <v>50</v>
      </c>
      <c r="AS949" s="167">
        <f t="shared" si="758"/>
        <v>0</v>
      </c>
      <c r="AT949" s="167">
        <f t="shared" si="758"/>
        <v>50</v>
      </c>
      <c r="AU949" s="167">
        <f t="shared" si="758"/>
        <v>0</v>
      </c>
      <c r="AV949" s="167">
        <f t="shared" si="758"/>
        <v>50</v>
      </c>
      <c r="AW949" s="168"/>
    </row>
    <row r="950" spans="1:49" ht="31.5" hidden="1" outlineLevel="7" x14ac:dyDescent="0.2">
      <c r="A950" s="170" t="s">
        <v>441</v>
      </c>
      <c r="B950" s="170" t="s">
        <v>457</v>
      </c>
      <c r="C950" s="170" t="s">
        <v>469</v>
      </c>
      <c r="D950" s="170" t="s">
        <v>92</v>
      </c>
      <c r="E950" s="171" t="s">
        <v>93</v>
      </c>
      <c r="F950" s="172">
        <v>50</v>
      </c>
      <c r="G950" s="172"/>
      <c r="H950" s="172">
        <f>SUM(F950:G950)</f>
        <v>50</v>
      </c>
      <c r="I950" s="172"/>
      <c r="J950" s="172"/>
      <c r="K950" s="172"/>
      <c r="L950" s="172">
        <f>SUM(H950:K950)</f>
        <v>50</v>
      </c>
      <c r="M950" s="172"/>
      <c r="N950" s="172">
        <f>SUM(L950:M950)</f>
        <v>50</v>
      </c>
      <c r="O950" s="172"/>
      <c r="P950" s="172"/>
      <c r="Q950" s="172">
        <f>SUM(N950:P950)</f>
        <v>50</v>
      </c>
      <c r="R950" s="172"/>
      <c r="S950" s="172">
        <f>SUM(Q950:R950)</f>
        <v>50</v>
      </c>
      <c r="T950" s="172"/>
      <c r="U950" s="172"/>
      <c r="V950" s="172"/>
      <c r="W950" s="172"/>
      <c r="X950" s="172">
        <f>SUM(S950:W950)</f>
        <v>50</v>
      </c>
      <c r="Y950" s="172">
        <v>50</v>
      </c>
      <c r="Z950" s="172"/>
      <c r="AA950" s="172">
        <f>SUM(Y950:Z950)</f>
        <v>50</v>
      </c>
      <c r="AB950" s="172"/>
      <c r="AC950" s="172">
        <f>SUM(AA950:AB950)</f>
        <v>50</v>
      </c>
      <c r="AD950" s="172"/>
      <c r="AE950" s="172">
        <f>SUM(AC950:AD950)</f>
        <v>50</v>
      </c>
      <c r="AF950" s="172"/>
      <c r="AG950" s="172">
        <f>SUM(AE950:AF950)</f>
        <v>50</v>
      </c>
      <c r="AH950" s="172"/>
      <c r="AI950" s="172">
        <f>SUM(AG950:AH950)</f>
        <v>50</v>
      </c>
      <c r="AJ950" s="172"/>
      <c r="AK950" s="172">
        <f>SUM(AI950:AJ950)</f>
        <v>50</v>
      </c>
      <c r="AL950" s="172">
        <v>50</v>
      </c>
      <c r="AM950" s="172"/>
      <c r="AN950" s="172">
        <f>SUM(AL950:AM950)</f>
        <v>50</v>
      </c>
      <c r="AO950" s="172"/>
      <c r="AP950" s="172">
        <f>SUM(AN950:AO950)</f>
        <v>50</v>
      </c>
      <c r="AQ950" s="172"/>
      <c r="AR950" s="172">
        <f>SUM(AP950:AQ950)</f>
        <v>50</v>
      </c>
      <c r="AS950" s="172"/>
      <c r="AT950" s="172">
        <f>SUM(AR950:AS950)</f>
        <v>50</v>
      </c>
      <c r="AU950" s="172"/>
      <c r="AV950" s="172">
        <f>SUM(AT950:AU950)</f>
        <v>50</v>
      </c>
      <c r="AW950" s="168"/>
    </row>
    <row r="951" spans="1:49" ht="47.25" hidden="1" outlineLevel="5" x14ac:dyDescent="0.2">
      <c r="A951" s="165" t="s">
        <v>441</v>
      </c>
      <c r="B951" s="165" t="s">
        <v>457</v>
      </c>
      <c r="C951" s="165" t="s">
        <v>471</v>
      </c>
      <c r="D951" s="165"/>
      <c r="E951" s="166" t="s">
        <v>472</v>
      </c>
      <c r="F951" s="167">
        <f t="shared" ref="F951:AV951" si="759">F952</f>
        <v>550</v>
      </c>
      <c r="G951" s="167">
        <f t="shared" si="759"/>
        <v>0</v>
      </c>
      <c r="H951" s="167">
        <f t="shared" si="759"/>
        <v>550</v>
      </c>
      <c r="I951" s="167">
        <f t="shared" si="759"/>
        <v>0</v>
      </c>
      <c r="J951" s="167">
        <f t="shared" si="759"/>
        <v>0</v>
      </c>
      <c r="K951" s="167">
        <f t="shared" si="759"/>
        <v>0</v>
      </c>
      <c r="L951" s="167">
        <f t="shared" si="759"/>
        <v>550</v>
      </c>
      <c r="M951" s="167">
        <f t="shared" si="759"/>
        <v>0</v>
      </c>
      <c r="N951" s="167">
        <f t="shared" si="759"/>
        <v>550</v>
      </c>
      <c r="O951" s="167">
        <f t="shared" si="759"/>
        <v>0</v>
      </c>
      <c r="P951" s="167">
        <f t="shared" si="759"/>
        <v>0</v>
      </c>
      <c r="Q951" s="167">
        <f t="shared" si="759"/>
        <v>550</v>
      </c>
      <c r="R951" s="167">
        <f t="shared" si="759"/>
        <v>0</v>
      </c>
      <c r="S951" s="167">
        <f t="shared" si="759"/>
        <v>550</v>
      </c>
      <c r="T951" s="167">
        <f t="shared" si="759"/>
        <v>0</v>
      </c>
      <c r="U951" s="167">
        <f t="shared" si="759"/>
        <v>0</v>
      </c>
      <c r="V951" s="167">
        <f t="shared" si="759"/>
        <v>0</v>
      </c>
      <c r="W951" s="167">
        <f t="shared" si="759"/>
        <v>0</v>
      </c>
      <c r="X951" s="167">
        <f t="shared" si="759"/>
        <v>550</v>
      </c>
      <c r="Y951" s="167">
        <f t="shared" si="759"/>
        <v>550</v>
      </c>
      <c r="Z951" s="167">
        <f t="shared" si="759"/>
        <v>0</v>
      </c>
      <c r="AA951" s="167">
        <f t="shared" si="759"/>
        <v>550</v>
      </c>
      <c r="AB951" s="167">
        <f t="shared" si="759"/>
        <v>0</v>
      </c>
      <c r="AC951" s="167">
        <f t="shared" si="759"/>
        <v>550</v>
      </c>
      <c r="AD951" s="167">
        <f t="shared" si="759"/>
        <v>0</v>
      </c>
      <c r="AE951" s="167">
        <f t="shared" si="759"/>
        <v>550</v>
      </c>
      <c r="AF951" s="167">
        <f t="shared" si="759"/>
        <v>0</v>
      </c>
      <c r="AG951" s="167">
        <f t="shared" si="759"/>
        <v>550</v>
      </c>
      <c r="AH951" s="167">
        <f t="shared" si="759"/>
        <v>0</v>
      </c>
      <c r="AI951" s="167">
        <f t="shared" si="759"/>
        <v>550</v>
      </c>
      <c r="AJ951" s="167">
        <f t="shared" si="759"/>
        <v>0</v>
      </c>
      <c r="AK951" s="167">
        <f t="shared" si="759"/>
        <v>550</v>
      </c>
      <c r="AL951" s="167">
        <f t="shared" si="759"/>
        <v>550</v>
      </c>
      <c r="AM951" s="167">
        <f t="shared" si="759"/>
        <v>0</v>
      </c>
      <c r="AN951" s="167">
        <f t="shared" si="759"/>
        <v>550</v>
      </c>
      <c r="AO951" s="167">
        <f t="shared" si="759"/>
        <v>0</v>
      </c>
      <c r="AP951" s="167">
        <f t="shared" si="759"/>
        <v>550</v>
      </c>
      <c r="AQ951" s="167">
        <f t="shared" si="759"/>
        <v>0</v>
      </c>
      <c r="AR951" s="167">
        <f t="shared" si="759"/>
        <v>550</v>
      </c>
      <c r="AS951" s="167">
        <f t="shared" si="759"/>
        <v>0</v>
      </c>
      <c r="AT951" s="167">
        <f t="shared" si="759"/>
        <v>550</v>
      </c>
      <c r="AU951" s="167">
        <f t="shared" si="759"/>
        <v>0</v>
      </c>
      <c r="AV951" s="167">
        <f t="shared" si="759"/>
        <v>550</v>
      </c>
      <c r="AW951" s="168"/>
    </row>
    <row r="952" spans="1:49" ht="31.5" hidden="1" outlineLevel="7" x14ac:dyDescent="0.2">
      <c r="A952" s="170" t="s">
        <v>441</v>
      </c>
      <c r="B952" s="170" t="s">
        <v>457</v>
      </c>
      <c r="C952" s="170" t="s">
        <v>471</v>
      </c>
      <c r="D952" s="170" t="s">
        <v>92</v>
      </c>
      <c r="E952" s="171" t="s">
        <v>93</v>
      </c>
      <c r="F952" s="172">
        <v>550</v>
      </c>
      <c r="G952" s="172"/>
      <c r="H952" s="172">
        <f>SUM(F952:G952)</f>
        <v>550</v>
      </c>
      <c r="I952" s="172"/>
      <c r="J952" s="172"/>
      <c r="K952" s="172"/>
      <c r="L952" s="172">
        <f>SUM(H952:K952)</f>
        <v>550</v>
      </c>
      <c r="M952" s="172"/>
      <c r="N952" s="172">
        <f>SUM(L952:M952)</f>
        <v>550</v>
      </c>
      <c r="O952" s="172"/>
      <c r="P952" s="172"/>
      <c r="Q952" s="172">
        <f>SUM(N952:P952)</f>
        <v>550</v>
      </c>
      <c r="R952" s="172"/>
      <c r="S952" s="172">
        <f>SUM(Q952:R952)</f>
        <v>550</v>
      </c>
      <c r="T952" s="172"/>
      <c r="U952" s="172"/>
      <c r="V952" s="172"/>
      <c r="W952" s="172"/>
      <c r="X952" s="172">
        <f>SUM(S952:W952)</f>
        <v>550</v>
      </c>
      <c r="Y952" s="172">
        <v>550</v>
      </c>
      <c r="Z952" s="172"/>
      <c r="AA952" s="172">
        <f>SUM(Y952:Z952)</f>
        <v>550</v>
      </c>
      <c r="AB952" s="172"/>
      <c r="AC952" s="172">
        <f>SUM(AA952:AB952)</f>
        <v>550</v>
      </c>
      <c r="AD952" s="172"/>
      <c r="AE952" s="172">
        <f>SUM(AC952:AD952)</f>
        <v>550</v>
      </c>
      <c r="AF952" s="172"/>
      <c r="AG952" s="172">
        <f>SUM(AE952:AF952)</f>
        <v>550</v>
      </c>
      <c r="AH952" s="172"/>
      <c r="AI952" s="172">
        <f>SUM(AG952:AH952)</f>
        <v>550</v>
      </c>
      <c r="AJ952" s="172"/>
      <c r="AK952" s="172">
        <f>SUM(AI952:AJ952)</f>
        <v>550</v>
      </c>
      <c r="AL952" s="172">
        <v>550</v>
      </c>
      <c r="AM952" s="172"/>
      <c r="AN952" s="172">
        <f>SUM(AL952:AM952)</f>
        <v>550</v>
      </c>
      <c r="AO952" s="172"/>
      <c r="AP952" s="172">
        <f>SUM(AN952:AO952)</f>
        <v>550</v>
      </c>
      <c r="AQ952" s="172"/>
      <c r="AR952" s="172">
        <f>SUM(AP952:AQ952)</f>
        <v>550</v>
      </c>
      <c r="AS952" s="172"/>
      <c r="AT952" s="172">
        <f>SUM(AR952:AS952)</f>
        <v>550</v>
      </c>
      <c r="AU952" s="172"/>
      <c r="AV952" s="172">
        <f>SUM(AT952:AU952)</f>
        <v>550</v>
      </c>
      <c r="AW952" s="168"/>
    </row>
    <row r="953" spans="1:49" ht="31.5" hidden="1" outlineLevel="7" x14ac:dyDescent="0.2">
      <c r="A953" s="165" t="s">
        <v>441</v>
      </c>
      <c r="B953" s="165" t="s">
        <v>457</v>
      </c>
      <c r="C953" s="173" t="s">
        <v>84</v>
      </c>
      <c r="D953" s="173" t="s">
        <v>663</v>
      </c>
      <c r="E953" s="185" t="s">
        <v>85</v>
      </c>
      <c r="F953" s="172"/>
      <c r="G953" s="172"/>
      <c r="H953" s="172"/>
      <c r="I953" s="192">
        <f>I954</f>
        <v>216.64760000000001</v>
      </c>
      <c r="J953" s="172"/>
      <c r="K953" s="192">
        <f t="shared" ref="K953:X954" si="760">K954</f>
        <v>54.161900000000003</v>
      </c>
      <c r="L953" s="192">
        <f t="shared" si="760"/>
        <v>270.80950000000001</v>
      </c>
      <c r="M953" s="192">
        <f t="shared" si="760"/>
        <v>0</v>
      </c>
      <c r="N953" s="192">
        <f t="shared" si="760"/>
        <v>270.80950000000001</v>
      </c>
      <c r="O953" s="192">
        <f t="shared" si="760"/>
        <v>0</v>
      </c>
      <c r="P953" s="192">
        <f t="shared" si="760"/>
        <v>0</v>
      </c>
      <c r="Q953" s="192">
        <f t="shared" si="760"/>
        <v>270.80950000000001</v>
      </c>
      <c r="R953" s="192">
        <f t="shared" si="760"/>
        <v>0</v>
      </c>
      <c r="S953" s="192">
        <f t="shared" si="760"/>
        <v>270.80950000000001</v>
      </c>
      <c r="T953" s="192">
        <f t="shared" si="760"/>
        <v>0</v>
      </c>
      <c r="U953" s="192">
        <f t="shared" si="760"/>
        <v>0</v>
      </c>
      <c r="V953" s="192">
        <f t="shared" si="760"/>
        <v>0</v>
      </c>
      <c r="W953" s="192">
        <f t="shared" si="760"/>
        <v>0</v>
      </c>
      <c r="X953" s="192">
        <f t="shared" si="760"/>
        <v>270.80950000000001</v>
      </c>
      <c r="Y953" s="172"/>
      <c r="Z953" s="172"/>
      <c r="AA953" s="172"/>
      <c r="AB953" s="172"/>
      <c r="AC953" s="172"/>
      <c r="AD953" s="192">
        <f t="shared" ref="AD953:AK954" si="761">AD954</f>
        <v>0</v>
      </c>
      <c r="AE953" s="192">
        <f t="shared" si="761"/>
        <v>0</v>
      </c>
      <c r="AF953" s="192">
        <f t="shared" si="761"/>
        <v>0</v>
      </c>
      <c r="AG953" s="192">
        <f t="shared" si="761"/>
        <v>0</v>
      </c>
      <c r="AH953" s="192">
        <f t="shared" si="761"/>
        <v>0</v>
      </c>
      <c r="AI953" s="192">
        <f t="shared" si="761"/>
        <v>0</v>
      </c>
      <c r="AJ953" s="192">
        <f t="shared" si="761"/>
        <v>0</v>
      </c>
      <c r="AK953" s="192">
        <f t="shared" si="761"/>
        <v>0</v>
      </c>
      <c r="AL953" s="172"/>
      <c r="AM953" s="172"/>
      <c r="AN953" s="172"/>
      <c r="AO953" s="172"/>
      <c r="AP953" s="172"/>
      <c r="AQ953" s="192">
        <f t="shared" ref="AQ953:AV954" si="762">AQ954</f>
        <v>0</v>
      </c>
      <c r="AR953" s="192">
        <f t="shared" si="762"/>
        <v>0</v>
      </c>
      <c r="AS953" s="192">
        <f t="shared" si="762"/>
        <v>0</v>
      </c>
      <c r="AT953" s="192">
        <f t="shared" si="762"/>
        <v>0</v>
      </c>
      <c r="AU953" s="192">
        <f t="shared" si="762"/>
        <v>0</v>
      </c>
      <c r="AV953" s="192">
        <f t="shared" si="762"/>
        <v>0</v>
      </c>
      <c r="AW953" s="168"/>
    </row>
    <row r="954" spans="1:49" ht="31.5" hidden="1" outlineLevel="7" x14ac:dyDescent="0.2">
      <c r="A954" s="165" t="s">
        <v>441</v>
      </c>
      <c r="B954" s="165" t="s">
        <v>457</v>
      </c>
      <c r="C954" s="173" t="s">
        <v>86</v>
      </c>
      <c r="D954" s="173" t="s">
        <v>663</v>
      </c>
      <c r="E954" s="185" t="s">
        <v>87</v>
      </c>
      <c r="F954" s="172"/>
      <c r="G954" s="172"/>
      <c r="H954" s="172"/>
      <c r="I954" s="192">
        <f>I955</f>
        <v>216.64760000000001</v>
      </c>
      <c r="J954" s="172"/>
      <c r="K954" s="192">
        <f t="shared" si="760"/>
        <v>54.161900000000003</v>
      </c>
      <c r="L954" s="192">
        <f t="shared" si="760"/>
        <v>270.80950000000001</v>
      </c>
      <c r="M954" s="192">
        <f t="shared" si="760"/>
        <v>0</v>
      </c>
      <c r="N954" s="192">
        <f t="shared" si="760"/>
        <v>270.80950000000001</v>
      </c>
      <c r="O954" s="192">
        <f t="shared" si="760"/>
        <v>0</v>
      </c>
      <c r="P954" s="192">
        <f t="shared" si="760"/>
        <v>0</v>
      </c>
      <c r="Q954" s="192">
        <f t="shared" si="760"/>
        <v>270.80950000000001</v>
      </c>
      <c r="R954" s="192">
        <f t="shared" si="760"/>
        <v>0</v>
      </c>
      <c r="S954" s="192">
        <f t="shared" si="760"/>
        <v>270.80950000000001</v>
      </c>
      <c r="T954" s="192">
        <f t="shared" si="760"/>
        <v>0</v>
      </c>
      <c r="U954" s="192">
        <f t="shared" si="760"/>
        <v>0</v>
      </c>
      <c r="V954" s="192">
        <f t="shared" si="760"/>
        <v>0</v>
      </c>
      <c r="W954" s="192">
        <f t="shared" si="760"/>
        <v>0</v>
      </c>
      <c r="X954" s="192">
        <f t="shared" si="760"/>
        <v>270.80950000000001</v>
      </c>
      <c r="Y954" s="172"/>
      <c r="Z954" s="172"/>
      <c r="AA954" s="172"/>
      <c r="AB954" s="172"/>
      <c r="AC954" s="172"/>
      <c r="AD954" s="192">
        <f t="shared" si="761"/>
        <v>0</v>
      </c>
      <c r="AE954" s="192">
        <f t="shared" si="761"/>
        <v>0</v>
      </c>
      <c r="AF954" s="192">
        <f t="shared" si="761"/>
        <v>0</v>
      </c>
      <c r="AG954" s="192">
        <f t="shared" si="761"/>
        <v>0</v>
      </c>
      <c r="AH954" s="192">
        <f t="shared" si="761"/>
        <v>0</v>
      </c>
      <c r="AI954" s="192">
        <f t="shared" si="761"/>
        <v>0</v>
      </c>
      <c r="AJ954" s="192">
        <f t="shared" si="761"/>
        <v>0</v>
      </c>
      <c r="AK954" s="192">
        <f t="shared" si="761"/>
        <v>0</v>
      </c>
      <c r="AL954" s="172"/>
      <c r="AM954" s="172"/>
      <c r="AN954" s="172"/>
      <c r="AO954" s="172"/>
      <c r="AP954" s="172"/>
      <c r="AQ954" s="192">
        <f t="shared" si="762"/>
        <v>0</v>
      </c>
      <c r="AR954" s="192">
        <f t="shared" si="762"/>
        <v>0</v>
      </c>
      <c r="AS954" s="192">
        <f t="shared" si="762"/>
        <v>0</v>
      </c>
      <c r="AT954" s="192">
        <f t="shared" si="762"/>
        <v>0</v>
      </c>
      <c r="AU954" s="192">
        <f t="shared" si="762"/>
        <v>0</v>
      </c>
      <c r="AV954" s="192">
        <f t="shared" si="762"/>
        <v>0</v>
      </c>
      <c r="AW954" s="168"/>
    </row>
    <row r="955" spans="1:49" ht="31.5" hidden="1" outlineLevel="7" x14ac:dyDescent="0.2">
      <c r="A955" s="165" t="s">
        <v>441</v>
      </c>
      <c r="B955" s="165" t="s">
        <v>457</v>
      </c>
      <c r="C955" s="173" t="s">
        <v>88</v>
      </c>
      <c r="D955" s="173"/>
      <c r="E955" s="185" t="s">
        <v>664</v>
      </c>
      <c r="F955" s="172"/>
      <c r="G955" s="172"/>
      <c r="H955" s="172"/>
      <c r="I955" s="192">
        <f>I958+I960+I956</f>
        <v>216.64760000000001</v>
      </c>
      <c r="J955" s="172"/>
      <c r="K955" s="192">
        <f t="shared" ref="K955:X955" si="763">K958+K960+K956</f>
        <v>54.161900000000003</v>
      </c>
      <c r="L955" s="192">
        <f t="shared" si="763"/>
        <v>270.80950000000001</v>
      </c>
      <c r="M955" s="192">
        <f t="shared" si="763"/>
        <v>0</v>
      </c>
      <c r="N955" s="192">
        <f t="shared" si="763"/>
        <v>270.80950000000001</v>
      </c>
      <c r="O955" s="192">
        <f t="shared" si="763"/>
        <v>0</v>
      </c>
      <c r="P955" s="192">
        <f t="shared" si="763"/>
        <v>0</v>
      </c>
      <c r="Q955" s="192">
        <f t="shared" si="763"/>
        <v>270.80950000000001</v>
      </c>
      <c r="R955" s="192">
        <f t="shared" si="763"/>
        <v>0</v>
      </c>
      <c r="S955" s="192">
        <f t="shared" si="763"/>
        <v>270.80950000000001</v>
      </c>
      <c r="T955" s="192">
        <f t="shared" si="763"/>
        <v>0</v>
      </c>
      <c r="U955" s="192">
        <f t="shared" si="763"/>
        <v>0</v>
      </c>
      <c r="V955" s="192">
        <f t="shared" si="763"/>
        <v>0</v>
      </c>
      <c r="W955" s="192">
        <f t="shared" si="763"/>
        <v>0</v>
      </c>
      <c r="X955" s="192">
        <f t="shared" si="763"/>
        <v>270.80950000000001</v>
      </c>
      <c r="Y955" s="172"/>
      <c r="Z955" s="172"/>
      <c r="AA955" s="172"/>
      <c r="AB955" s="172"/>
      <c r="AC955" s="172"/>
      <c r="AD955" s="192">
        <f t="shared" ref="AD955:AK955" si="764">AD958+AD960+AD956</f>
        <v>0</v>
      </c>
      <c r="AE955" s="192">
        <f t="shared" si="764"/>
        <v>0</v>
      </c>
      <c r="AF955" s="192">
        <f t="shared" si="764"/>
        <v>0</v>
      </c>
      <c r="AG955" s="192">
        <f t="shared" si="764"/>
        <v>0</v>
      </c>
      <c r="AH955" s="192">
        <f t="shared" si="764"/>
        <v>0</v>
      </c>
      <c r="AI955" s="192">
        <f t="shared" si="764"/>
        <v>0</v>
      </c>
      <c r="AJ955" s="192">
        <f t="shared" si="764"/>
        <v>0</v>
      </c>
      <c r="AK955" s="192">
        <f t="shared" si="764"/>
        <v>0</v>
      </c>
      <c r="AL955" s="172"/>
      <c r="AM955" s="172"/>
      <c r="AN955" s="172"/>
      <c r="AO955" s="172"/>
      <c r="AP955" s="172"/>
      <c r="AQ955" s="192">
        <f>AQ958+AQ960+AQ956</f>
        <v>0</v>
      </c>
      <c r="AR955" s="192">
        <f>AR958+AR960+AR956</f>
        <v>0</v>
      </c>
      <c r="AS955" s="192">
        <f>AS958+AS960+AS956</f>
        <v>0</v>
      </c>
      <c r="AT955" s="192">
        <f>AT958+AT960+AT956</f>
        <v>0</v>
      </c>
      <c r="AU955" s="192">
        <f t="shared" ref="AU955:AV955" si="765">AU958+AU960+AU956</f>
        <v>0</v>
      </c>
      <c r="AV955" s="192">
        <f t="shared" si="765"/>
        <v>0</v>
      </c>
      <c r="AW955" s="168"/>
    </row>
    <row r="956" spans="1:49" ht="31.5" hidden="1" outlineLevel="7" x14ac:dyDescent="0.2">
      <c r="A956" s="165" t="s">
        <v>441</v>
      </c>
      <c r="B956" s="165" t="s">
        <v>457</v>
      </c>
      <c r="C956" s="173" t="s">
        <v>643</v>
      </c>
      <c r="D956" s="173"/>
      <c r="E956" s="174" t="s">
        <v>665</v>
      </c>
      <c r="F956" s="172"/>
      <c r="G956" s="172"/>
      <c r="H956" s="172"/>
      <c r="I956" s="193">
        <f>I957</f>
        <v>0</v>
      </c>
      <c r="J956" s="172"/>
      <c r="K956" s="193">
        <f t="shared" ref="K956:X956" si="766">K957</f>
        <v>27.080950000000001</v>
      </c>
      <c r="L956" s="193">
        <f t="shared" si="766"/>
        <v>27.080950000000001</v>
      </c>
      <c r="M956" s="193">
        <f t="shared" si="766"/>
        <v>0</v>
      </c>
      <c r="N956" s="193">
        <f t="shared" si="766"/>
        <v>27.080950000000001</v>
      </c>
      <c r="O956" s="193">
        <f t="shared" si="766"/>
        <v>0</v>
      </c>
      <c r="P956" s="193">
        <f t="shared" si="766"/>
        <v>0</v>
      </c>
      <c r="Q956" s="193">
        <f t="shared" si="766"/>
        <v>27.080950000000001</v>
      </c>
      <c r="R956" s="193">
        <f t="shared" si="766"/>
        <v>0</v>
      </c>
      <c r="S956" s="193">
        <f t="shared" si="766"/>
        <v>27.080950000000001</v>
      </c>
      <c r="T956" s="193">
        <f t="shared" si="766"/>
        <v>0</v>
      </c>
      <c r="U956" s="193">
        <f t="shared" si="766"/>
        <v>0</v>
      </c>
      <c r="V956" s="193">
        <f t="shared" si="766"/>
        <v>0</v>
      </c>
      <c r="W956" s="193">
        <f t="shared" si="766"/>
        <v>0</v>
      </c>
      <c r="X956" s="193">
        <f t="shared" si="766"/>
        <v>27.080950000000001</v>
      </c>
      <c r="Y956" s="172"/>
      <c r="Z956" s="172"/>
      <c r="AA956" s="172"/>
      <c r="AB956" s="172"/>
      <c r="AC956" s="172"/>
      <c r="AD956" s="193">
        <f t="shared" ref="AD956:AK956" si="767">AD957</f>
        <v>0</v>
      </c>
      <c r="AE956" s="193">
        <f t="shared" si="767"/>
        <v>0</v>
      </c>
      <c r="AF956" s="193">
        <f t="shared" si="767"/>
        <v>0</v>
      </c>
      <c r="AG956" s="193">
        <f t="shared" si="767"/>
        <v>0</v>
      </c>
      <c r="AH956" s="193">
        <f t="shared" si="767"/>
        <v>0</v>
      </c>
      <c r="AI956" s="193">
        <f t="shared" si="767"/>
        <v>0</v>
      </c>
      <c r="AJ956" s="193">
        <f t="shared" si="767"/>
        <v>0</v>
      </c>
      <c r="AK956" s="193">
        <f t="shared" si="767"/>
        <v>0</v>
      </c>
      <c r="AL956" s="172"/>
      <c r="AM956" s="172"/>
      <c r="AN956" s="172"/>
      <c r="AO956" s="172"/>
      <c r="AP956" s="172"/>
      <c r="AQ956" s="193">
        <f>AQ957</f>
        <v>0</v>
      </c>
      <c r="AR956" s="193">
        <f>AR957</f>
        <v>0</v>
      </c>
      <c r="AS956" s="193">
        <f>AS957</f>
        <v>0</v>
      </c>
      <c r="AT956" s="193">
        <f>AT957</f>
        <v>0</v>
      </c>
      <c r="AU956" s="193">
        <f t="shared" ref="AU956:AV956" si="768">AU957</f>
        <v>0</v>
      </c>
      <c r="AV956" s="193">
        <f t="shared" si="768"/>
        <v>0</v>
      </c>
      <c r="AW956" s="168"/>
    </row>
    <row r="957" spans="1:49" ht="31.5" hidden="1" outlineLevel="7" x14ac:dyDescent="0.2">
      <c r="A957" s="170" t="s">
        <v>441</v>
      </c>
      <c r="B957" s="170" t="s">
        <v>457</v>
      </c>
      <c r="C957" s="175" t="s">
        <v>643</v>
      </c>
      <c r="D957" s="175" t="s">
        <v>92</v>
      </c>
      <c r="E957" s="176" t="s">
        <v>584</v>
      </c>
      <c r="F957" s="172"/>
      <c r="G957" s="172"/>
      <c r="H957" s="172"/>
      <c r="I957" s="194"/>
      <c r="J957" s="172"/>
      <c r="K957" s="194">
        <v>27.080950000000001</v>
      </c>
      <c r="L957" s="182">
        <f>SUM(H957:K957)</f>
        <v>27.080950000000001</v>
      </c>
      <c r="M957" s="194"/>
      <c r="N957" s="182">
        <f>SUM(L957:M957)</f>
        <v>27.080950000000001</v>
      </c>
      <c r="O957" s="194"/>
      <c r="P957" s="194"/>
      <c r="Q957" s="182">
        <f>SUM(N957:P957)</f>
        <v>27.080950000000001</v>
      </c>
      <c r="R957" s="194"/>
      <c r="S957" s="182">
        <f>SUM(Q957:R957)</f>
        <v>27.080950000000001</v>
      </c>
      <c r="T957" s="194"/>
      <c r="U957" s="194"/>
      <c r="V957" s="194"/>
      <c r="W957" s="194"/>
      <c r="X957" s="182">
        <f>SUM(S957:W957)</f>
        <v>27.080950000000001</v>
      </c>
      <c r="Y957" s="172"/>
      <c r="Z957" s="172"/>
      <c r="AA957" s="172"/>
      <c r="AB957" s="172"/>
      <c r="AC957" s="172"/>
      <c r="AD957" s="194"/>
      <c r="AE957" s="182">
        <f>SUM(AC957:AD957)</f>
        <v>0</v>
      </c>
      <c r="AF957" s="194"/>
      <c r="AG957" s="182">
        <f>SUM(AE957:AF957)</f>
        <v>0</v>
      </c>
      <c r="AH957" s="194"/>
      <c r="AI957" s="182">
        <f>SUM(AG957:AH957)</f>
        <v>0</v>
      </c>
      <c r="AJ957" s="194"/>
      <c r="AK957" s="182">
        <f>SUM(AI957:AJ957)</f>
        <v>0</v>
      </c>
      <c r="AL957" s="172"/>
      <c r="AM957" s="172"/>
      <c r="AN957" s="172"/>
      <c r="AO957" s="172"/>
      <c r="AP957" s="172"/>
      <c r="AQ957" s="194"/>
      <c r="AR957" s="182">
        <f>SUM(AP957:AQ957)</f>
        <v>0</v>
      </c>
      <c r="AS957" s="194"/>
      <c r="AT957" s="182">
        <f>SUM(AR957:AS957)</f>
        <v>0</v>
      </c>
      <c r="AU957" s="194"/>
      <c r="AV957" s="182">
        <f>SUM(AT957:AU957)</f>
        <v>0</v>
      </c>
      <c r="AW957" s="168"/>
    </row>
    <row r="958" spans="1:49" ht="31.5" hidden="1" outlineLevel="7" x14ac:dyDescent="0.2">
      <c r="A958" s="165" t="s">
        <v>441</v>
      </c>
      <c r="B958" s="165" t="s">
        <v>457</v>
      </c>
      <c r="C958" s="173" t="s">
        <v>643</v>
      </c>
      <c r="D958" s="173"/>
      <c r="E958" s="174" t="s">
        <v>666</v>
      </c>
      <c r="F958" s="172"/>
      <c r="G958" s="172"/>
      <c r="H958" s="172"/>
      <c r="I958" s="193">
        <f>I959</f>
        <v>0</v>
      </c>
      <c r="J958" s="172"/>
      <c r="K958" s="193">
        <f t="shared" ref="K958:X958" si="769">K959</f>
        <v>27.080950000000001</v>
      </c>
      <c r="L958" s="193">
        <f t="shared" si="769"/>
        <v>27.080950000000001</v>
      </c>
      <c r="M958" s="193">
        <f t="shared" si="769"/>
        <v>0</v>
      </c>
      <c r="N958" s="193">
        <f t="shared" si="769"/>
        <v>27.080950000000001</v>
      </c>
      <c r="O958" s="193">
        <f t="shared" si="769"/>
        <v>0</v>
      </c>
      <c r="P958" s="193">
        <f t="shared" si="769"/>
        <v>0</v>
      </c>
      <c r="Q958" s="193">
        <f t="shared" si="769"/>
        <v>27.080950000000001</v>
      </c>
      <c r="R958" s="193">
        <f t="shared" si="769"/>
        <v>0</v>
      </c>
      <c r="S958" s="193">
        <f t="shared" si="769"/>
        <v>27.080950000000001</v>
      </c>
      <c r="T958" s="193">
        <f t="shared" si="769"/>
        <v>0</v>
      </c>
      <c r="U958" s="193">
        <f t="shared" si="769"/>
        <v>0</v>
      </c>
      <c r="V958" s="193">
        <f t="shared" si="769"/>
        <v>0</v>
      </c>
      <c r="W958" s="193">
        <f t="shared" si="769"/>
        <v>0</v>
      </c>
      <c r="X958" s="193">
        <f t="shared" si="769"/>
        <v>27.080950000000001</v>
      </c>
      <c r="Y958" s="172"/>
      <c r="Z958" s="172"/>
      <c r="AA958" s="172"/>
      <c r="AB958" s="172"/>
      <c r="AC958" s="172"/>
      <c r="AD958" s="193">
        <f t="shared" ref="AD958:AK958" si="770">AD959</f>
        <v>0</v>
      </c>
      <c r="AE958" s="193">
        <f t="shared" si="770"/>
        <v>0</v>
      </c>
      <c r="AF958" s="193">
        <f t="shared" si="770"/>
        <v>0</v>
      </c>
      <c r="AG958" s="193">
        <f t="shared" si="770"/>
        <v>0</v>
      </c>
      <c r="AH958" s="193">
        <f t="shared" si="770"/>
        <v>0</v>
      </c>
      <c r="AI958" s="193">
        <f t="shared" si="770"/>
        <v>0</v>
      </c>
      <c r="AJ958" s="193">
        <f t="shared" si="770"/>
        <v>0</v>
      </c>
      <c r="AK958" s="193">
        <f t="shared" si="770"/>
        <v>0</v>
      </c>
      <c r="AL958" s="172"/>
      <c r="AM958" s="172"/>
      <c r="AN958" s="172"/>
      <c r="AO958" s="172"/>
      <c r="AP958" s="172"/>
      <c r="AQ958" s="193">
        <f>AQ959</f>
        <v>0</v>
      </c>
      <c r="AR958" s="193">
        <f>AR959</f>
        <v>0</v>
      </c>
      <c r="AS958" s="193">
        <f>AS959</f>
        <v>0</v>
      </c>
      <c r="AT958" s="193">
        <f>AT959</f>
        <v>0</v>
      </c>
      <c r="AU958" s="193">
        <f t="shared" ref="AU958:AV958" si="771">AU959</f>
        <v>0</v>
      </c>
      <c r="AV958" s="193">
        <f t="shared" si="771"/>
        <v>0</v>
      </c>
      <c r="AW958" s="168"/>
    </row>
    <row r="959" spans="1:49" ht="31.5" hidden="1" outlineLevel="7" x14ac:dyDescent="0.2">
      <c r="A959" s="170" t="s">
        <v>441</v>
      </c>
      <c r="B959" s="170" t="s">
        <v>457</v>
      </c>
      <c r="C959" s="175" t="s">
        <v>643</v>
      </c>
      <c r="D959" s="175" t="s">
        <v>92</v>
      </c>
      <c r="E959" s="176" t="s">
        <v>584</v>
      </c>
      <c r="F959" s="172"/>
      <c r="G959" s="172"/>
      <c r="H959" s="172"/>
      <c r="I959" s="194"/>
      <c r="J959" s="172"/>
      <c r="K959" s="194">
        <v>27.080950000000001</v>
      </c>
      <c r="L959" s="182">
        <f>SUM(H959:K959)</f>
        <v>27.080950000000001</v>
      </c>
      <c r="M959" s="194"/>
      <c r="N959" s="182">
        <f>SUM(L959:M959)</f>
        <v>27.080950000000001</v>
      </c>
      <c r="O959" s="194"/>
      <c r="P959" s="194"/>
      <c r="Q959" s="182">
        <f>SUM(N959:P959)</f>
        <v>27.080950000000001</v>
      </c>
      <c r="R959" s="194"/>
      <c r="S959" s="182">
        <f>SUM(Q959:R959)</f>
        <v>27.080950000000001</v>
      </c>
      <c r="T959" s="194"/>
      <c r="U959" s="194"/>
      <c r="V959" s="194"/>
      <c r="W959" s="194"/>
      <c r="X959" s="182">
        <f>SUM(S959:W959)</f>
        <v>27.080950000000001</v>
      </c>
      <c r="Y959" s="172"/>
      <c r="Z959" s="172"/>
      <c r="AA959" s="172"/>
      <c r="AB959" s="172"/>
      <c r="AC959" s="172"/>
      <c r="AD959" s="194"/>
      <c r="AE959" s="182">
        <f>SUM(AC959:AD959)</f>
        <v>0</v>
      </c>
      <c r="AF959" s="194"/>
      <c r="AG959" s="182">
        <f>SUM(AE959:AF959)</f>
        <v>0</v>
      </c>
      <c r="AH959" s="194"/>
      <c r="AI959" s="182">
        <f>SUM(AG959:AH959)</f>
        <v>0</v>
      </c>
      <c r="AJ959" s="194"/>
      <c r="AK959" s="182">
        <f>SUM(AI959:AJ959)</f>
        <v>0</v>
      </c>
      <c r="AL959" s="172"/>
      <c r="AM959" s="172"/>
      <c r="AN959" s="172"/>
      <c r="AO959" s="172"/>
      <c r="AP959" s="172"/>
      <c r="AQ959" s="194"/>
      <c r="AR959" s="182">
        <f>SUM(AP959:AQ959)</f>
        <v>0</v>
      </c>
      <c r="AS959" s="194"/>
      <c r="AT959" s="182">
        <f>SUM(AR959:AS959)</f>
        <v>0</v>
      </c>
      <c r="AU959" s="194"/>
      <c r="AV959" s="182">
        <f>SUM(AT959:AU959)</f>
        <v>0</v>
      </c>
      <c r="AW959" s="168"/>
    </row>
    <row r="960" spans="1:49" ht="15.75" hidden="1" outlineLevel="7" x14ac:dyDescent="0.2">
      <c r="A960" s="165" t="s">
        <v>441</v>
      </c>
      <c r="B960" s="165" t="s">
        <v>457</v>
      </c>
      <c r="C960" s="173" t="s">
        <v>643</v>
      </c>
      <c r="D960" s="173"/>
      <c r="E960" s="174" t="s">
        <v>667</v>
      </c>
      <c r="F960" s="172"/>
      <c r="G960" s="172"/>
      <c r="H960" s="172"/>
      <c r="I960" s="193">
        <f>I961</f>
        <v>216.64760000000001</v>
      </c>
      <c r="J960" s="172"/>
      <c r="K960" s="193">
        <f t="shared" ref="K960:X960" si="772">K961</f>
        <v>0</v>
      </c>
      <c r="L960" s="193">
        <f t="shared" si="772"/>
        <v>216.64760000000001</v>
      </c>
      <c r="M960" s="193">
        <f t="shared" si="772"/>
        <v>0</v>
      </c>
      <c r="N960" s="193">
        <f t="shared" si="772"/>
        <v>216.64760000000001</v>
      </c>
      <c r="O960" s="193">
        <f t="shared" si="772"/>
        <v>0</v>
      </c>
      <c r="P960" s="193">
        <f t="shared" si="772"/>
        <v>0</v>
      </c>
      <c r="Q960" s="193">
        <f t="shared" si="772"/>
        <v>216.64760000000001</v>
      </c>
      <c r="R960" s="193">
        <f t="shared" si="772"/>
        <v>0</v>
      </c>
      <c r="S960" s="193">
        <f t="shared" si="772"/>
        <v>216.64760000000001</v>
      </c>
      <c r="T960" s="193">
        <f t="shared" si="772"/>
        <v>0</v>
      </c>
      <c r="U960" s="193">
        <f t="shared" si="772"/>
        <v>0</v>
      </c>
      <c r="V960" s="193">
        <f t="shared" si="772"/>
        <v>0</v>
      </c>
      <c r="W960" s="193">
        <f t="shared" si="772"/>
        <v>0</v>
      </c>
      <c r="X960" s="193">
        <f t="shared" si="772"/>
        <v>216.64760000000001</v>
      </c>
      <c r="Y960" s="172"/>
      <c r="Z960" s="172"/>
      <c r="AA960" s="172"/>
      <c r="AB960" s="172"/>
      <c r="AC960" s="172"/>
      <c r="AD960" s="193">
        <f t="shared" ref="AD960:AK960" si="773">AD961</f>
        <v>0</v>
      </c>
      <c r="AE960" s="193">
        <f t="shared" si="773"/>
        <v>0</v>
      </c>
      <c r="AF960" s="193">
        <f t="shared" si="773"/>
        <v>0</v>
      </c>
      <c r="AG960" s="193">
        <f t="shared" si="773"/>
        <v>0</v>
      </c>
      <c r="AH960" s="193">
        <f t="shared" si="773"/>
        <v>0</v>
      </c>
      <c r="AI960" s="193">
        <f t="shared" si="773"/>
        <v>0</v>
      </c>
      <c r="AJ960" s="193">
        <f t="shared" si="773"/>
        <v>0</v>
      </c>
      <c r="AK960" s="193">
        <f t="shared" si="773"/>
        <v>0</v>
      </c>
      <c r="AL960" s="172"/>
      <c r="AM960" s="172"/>
      <c r="AN960" s="172"/>
      <c r="AO960" s="172"/>
      <c r="AP960" s="172"/>
      <c r="AQ960" s="193">
        <f>AQ961</f>
        <v>0</v>
      </c>
      <c r="AR960" s="193">
        <f>AR961</f>
        <v>0</v>
      </c>
      <c r="AS960" s="193">
        <f>AS961</f>
        <v>0</v>
      </c>
      <c r="AT960" s="193">
        <f>AT961</f>
        <v>0</v>
      </c>
      <c r="AU960" s="193">
        <f t="shared" ref="AU960:AV960" si="774">AU961</f>
        <v>0</v>
      </c>
      <c r="AV960" s="193">
        <f t="shared" si="774"/>
        <v>0</v>
      </c>
      <c r="AW960" s="168"/>
    </row>
    <row r="961" spans="1:49" ht="31.5" hidden="1" outlineLevel="7" x14ac:dyDescent="0.2">
      <c r="A961" s="170" t="s">
        <v>441</v>
      </c>
      <c r="B961" s="170" t="s">
        <v>457</v>
      </c>
      <c r="C961" s="175" t="s">
        <v>643</v>
      </c>
      <c r="D961" s="175" t="s">
        <v>92</v>
      </c>
      <c r="E961" s="176" t="s">
        <v>584</v>
      </c>
      <c r="F961" s="172"/>
      <c r="G961" s="172"/>
      <c r="H961" s="172"/>
      <c r="I961" s="194">
        <v>216.64760000000001</v>
      </c>
      <c r="J961" s="172"/>
      <c r="K961" s="194"/>
      <c r="L961" s="182">
        <f>SUM(H961:K961)</f>
        <v>216.64760000000001</v>
      </c>
      <c r="M961" s="194"/>
      <c r="N961" s="182">
        <f>SUM(L961:M961)</f>
        <v>216.64760000000001</v>
      </c>
      <c r="O961" s="194"/>
      <c r="P961" s="194"/>
      <c r="Q961" s="182">
        <f>SUM(N961:P961)</f>
        <v>216.64760000000001</v>
      </c>
      <c r="R961" s="194"/>
      <c r="S961" s="182">
        <f>SUM(Q961:R961)</f>
        <v>216.64760000000001</v>
      </c>
      <c r="T961" s="194"/>
      <c r="U961" s="194"/>
      <c r="V961" s="194"/>
      <c r="W961" s="194"/>
      <c r="X961" s="182">
        <f>SUM(S961:W961)</f>
        <v>216.64760000000001</v>
      </c>
      <c r="Y961" s="172"/>
      <c r="Z961" s="172"/>
      <c r="AA961" s="172"/>
      <c r="AB961" s="172"/>
      <c r="AC961" s="172"/>
      <c r="AD961" s="194"/>
      <c r="AE961" s="182">
        <f>SUM(AC961:AD961)</f>
        <v>0</v>
      </c>
      <c r="AF961" s="194"/>
      <c r="AG961" s="182">
        <f>SUM(AE961:AF961)</f>
        <v>0</v>
      </c>
      <c r="AH961" s="194"/>
      <c r="AI961" s="182">
        <f>SUM(AG961:AH961)</f>
        <v>0</v>
      </c>
      <c r="AJ961" s="194"/>
      <c r="AK961" s="182">
        <f>SUM(AI961:AJ961)</f>
        <v>0</v>
      </c>
      <c r="AL961" s="172"/>
      <c r="AM961" s="172"/>
      <c r="AN961" s="172"/>
      <c r="AO961" s="172"/>
      <c r="AP961" s="172"/>
      <c r="AQ961" s="194"/>
      <c r="AR961" s="182">
        <f>SUM(AP961:AQ961)</f>
        <v>0</v>
      </c>
      <c r="AS961" s="194"/>
      <c r="AT961" s="182">
        <f>SUM(AR961:AS961)</f>
        <v>0</v>
      </c>
      <c r="AU961" s="194"/>
      <c r="AV961" s="182">
        <f>SUM(AT961:AU961)</f>
        <v>0</v>
      </c>
      <c r="AW961" s="168"/>
    </row>
    <row r="962" spans="1:49" ht="18" customHeight="1" outlineLevel="1" x14ac:dyDescent="0.2">
      <c r="A962" s="165" t="s">
        <v>441</v>
      </c>
      <c r="B962" s="165" t="s">
        <v>299</v>
      </c>
      <c r="C962" s="165"/>
      <c r="D962" s="165"/>
      <c r="E962" s="166" t="s">
        <v>300</v>
      </c>
      <c r="F962" s="167">
        <f t="shared" ref="F962:AV962" si="775">F963+F980</f>
        <v>19243.5</v>
      </c>
      <c r="G962" s="167">
        <f t="shared" si="775"/>
        <v>0</v>
      </c>
      <c r="H962" s="167">
        <f t="shared" si="775"/>
        <v>19243.5</v>
      </c>
      <c r="I962" s="167">
        <f t="shared" si="775"/>
        <v>0</v>
      </c>
      <c r="J962" s="167">
        <f t="shared" si="775"/>
        <v>464.64</v>
      </c>
      <c r="K962" s="167">
        <f t="shared" si="775"/>
        <v>0</v>
      </c>
      <c r="L962" s="167">
        <f t="shared" si="775"/>
        <v>19708.14</v>
      </c>
      <c r="M962" s="167">
        <f t="shared" si="775"/>
        <v>0</v>
      </c>
      <c r="N962" s="167">
        <f t="shared" si="775"/>
        <v>19708.14</v>
      </c>
      <c r="O962" s="167">
        <f t="shared" si="775"/>
        <v>0</v>
      </c>
      <c r="P962" s="167">
        <f t="shared" si="775"/>
        <v>0</v>
      </c>
      <c r="Q962" s="167">
        <f t="shared" si="775"/>
        <v>19708.14</v>
      </c>
      <c r="R962" s="167">
        <f t="shared" si="775"/>
        <v>10</v>
      </c>
      <c r="S962" s="167">
        <f t="shared" si="775"/>
        <v>19718.14</v>
      </c>
      <c r="T962" s="167">
        <f t="shared" si="775"/>
        <v>0</v>
      </c>
      <c r="U962" s="167">
        <f t="shared" si="775"/>
        <v>0</v>
      </c>
      <c r="V962" s="167">
        <f t="shared" si="775"/>
        <v>-2.9999999999997584E-2</v>
      </c>
      <c r="W962" s="167">
        <f t="shared" si="775"/>
        <v>0</v>
      </c>
      <c r="X962" s="167">
        <f t="shared" si="775"/>
        <v>19718.11</v>
      </c>
      <c r="Y962" s="167">
        <f t="shared" si="775"/>
        <v>17392.599999999999</v>
      </c>
      <c r="Z962" s="167">
        <f t="shared" si="775"/>
        <v>0</v>
      </c>
      <c r="AA962" s="167">
        <f t="shared" si="775"/>
        <v>17392.599999999999</v>
      </c>
      <c r="AB962" s="167">
        <f t="shared" si="775"/>
        <v>0</v>
      </c>
      <c r="AC962" s="167">
        <f t="shared" si="775"/>
        <v>17392.599999999999</v>
      </c>
      <c r="AD962" s="167">
        <f t="shared" si="775"/>
        <v>0</v>
      </c>
      <c r="AE962" s="167">
        <f t="shared" si="775"/>
        <v>17392.599999999999</v>
      </c>
      <c r="AF962" s="167">
        <f t="shared" si="775"/>
        <v>0</v>
      </c>
      <c r="AG962" s="167">
        <f t="shared" si="775"/>
        <v>17392.599999999999</v>
      </c>
      <c r="AH962" s="167">
        <f t="shared" si="775"/>
        <v>0</v>
      </c>
      <c r="AI962" s="167">
        <f t="shared" si="775"/>
        <v>17392.599999999999</v>
      </c>
      <c r="AJ962" s="167">
        <f t="shared" si="775"/>
        <v>0</v>
      </c>
      <c r="AK962" s="167">
        <f t="shared" si="775"/>
        <v>17392.599999999999</v>
      </c>
      <c r="AL962" s="167">
        <f t="shared" si="775"/>
        <v>17160.5</v>
      </c>
      <c r="AM962" s="167">
        <f t="shared" si="775"/>
        <v>0</v>
      </c>
      <c r="AN962" s="167">
        <f t="shared" si="775"/>
        <v>17160.5</v>
      </c>
      <c r="AO962" s="167">
        <f t="shared" si="775"/>
        <v>0</v>
      </c>
      <c r="AP962" s="167">
        <f t="shared" si="775"/>
        <v>17160.5</v>
      </c>
      <c r="AQ962" s="167">
        <f t="shared" si="775"/>
        <v>0</v>
      </c>
      <c r="AR962" s="167">
        <f t="shared" si="775"/>
        <v>17160.5</v>
      </c>
      <c r="AS962" s="167">
        <f t="shared" si="775"/>
        <v>0</v>
      </c>
      <c r="AT962" s="167">
        <f t="shared" si="775"/>
        <v>17160.5</v>
      </c>
      <c r="AU962" s="167">
        <f t="shared" si="775"/>
        <v>0</v>
      </c>
      <c r="AV962" s="167">
        <f t="shared" si="775"/>
        <v>17160.5</v>
      </c>
      <c r="AW962" s="168"/>
    </row>
    <row r="963" spans="1:49" ht="31.5" outlineLevel="2" x14ac:dyDescent="0.2">
      <c r="A963" s="165" t="s">
        <v>441</v>
      </c>
      <c r="B963" s="165" t="s">
        <v>299</v>
      </c>
      <c r="C963" s="165" t="s">
        <v>205</v>
      </c>
      <c r="D963" s="165"/>
      <c r="E963" s="166" t="s">
        <v>206</v>
      </c>
      <c r="F963" s="167">
        <f t="shared" ref="F963:AV963" si="776">F964+F972</f>
        <v>19123.5</v>
      </c>
      <c r="G963" s="167">
        <f t="shared" si="776"/>
        <v>0</v>
      </c>
      <c r="H963" s="167">
        <f t="shared" si="776"/>
        <v>19123.5</v>
      </c>
      <c r="I963" s="167">
        <f t="shared" si="776"/>
        <v>0</v>
      </c>
      <c r="J963" s="167">
        <f t="shared" si="776"/>
        <v>0</v>
      </c>
      <c r="K963" s="167">
        <f t="shared" si="776"/>
        <v>0</v>
      </c>
      <c r="L963" s="167">
        <f t="shared" si="776"/>
        <v>19123.5</v>
      </c>
      <c r="M963" s="167">
        <f t="shared" si="776"/>
        <v>0</v>
      </c>
      <c r="N963" s="167">
        <f t="shared" si="776"/>
        <v>19123.5</v>
      </c>
      <c r="O963" s="167">
        <f t="shared" si="776"/>
        <v>0</v>
      </c>
      <c r="P963" s="167">
        <f t="shared" si="776"/>
        <v>0</v>
      </c>
      <c r="Q963" s="167">
        <f t="shared" si="776"/>
        <v>19123.5</v>
      </c>
      <c r="R963" s="167">
        <f t="shared" si="776"/>
        <v>0</v>
      </c>
      <c r="S963" s="167">
        <f t="shared" si="776"/>
        <v>19123.5</v>
      </c>
      <c r="T963" s="167">
        <f t="shared" si="776"/>
        <v>0</v>
      </c>
      <c r="U963" s="167">
        <f t="shared" si="776"/>
        <v>0</v>
      </c>
      <c r="V963" s="167">
        <f t="shared" si="776"/>
        <v>-2.9999999999997584E-2</v>
      </c>
      <c r="W963" s="167">
        <f t="shared" si="776"/>
        <v>0</v>
      </c>
      <c r="X963" s="167">
        <f t="shared" si="776"/>
        <v>19123.47</v>
      </c>
      <c r="Y963" s="167">
        <f t="shared" si="776"/>
        <v>17392.599999999999</v>
      </c>
      <c r="Z963" s="167">
        <f t="shared" si="776"/>
        <v>0</v>
      </c>
      <c r="AA963" s="167">
        <f t="shared" si="776"/>
        <v>17392.599999999999</v>
      </c>
      <c r="AB963" s="167">
        <f t="shared" si="776"/>
        <v>0</v>
      </c>
      <c r="AC963" s="167">
        <f t="shared" si="776"/>
        <v>17392.599999999999</v>
      </c>
      <c r="AD963" s="167">
        <f t="shared" si="776"/>
        <v>0</v>
      </c>
      <c r="AE963" s="167">
        <f t="shared" si="776"/>
        <v>17392.599999999999</v>
      </c>
      <c r="AF963" s="167">
        <f t="shared" si="776"/>
        <v>0</v>
      </c>
      <c r="AG963" s="167">
        <f t="shared" si="776"/>
        <v>17392.599999999999</v>
      </c>
      <c r="AH963" s="167">
        <f t="shared" si="776"/>
        <v>0</v>
      </c>
      <c r="AI963" s="167">
        <f t="shared" si="776"/>
        <v>17392.599999999999</v>
      </c>
      <c r="AJ963" s="167">
        <f t="shared" si="776"/>
        <v>0</v>
      </c>
      <c r="AK963" s="167">
        <f t="shared" si="776"/>
        <v>17392.599999999999</v>
      </c>
      <c r="AL963" s="167">
        <f t="shared" si="776"/>
        <v>17160.5</v>
      </c>
      <c r="AM963" s="167">
        <f t="shared" si="776"/>
        <v>0</v>
      </c>
      <c r="AN963" s="167">
        <f t="shared" si="776"/>
        <v>17160.5</v>
      </c>
      <c r="AO963" s="167">
        <f t="shared" si="776"/>
        <v>0</v>
      </c>
      <c r="AP963" s="167">
        <f t="shared" si="776"/>
        <v>17160.5</v>
      </c>
      <c r="AQ963" s="167">
        <f t="shared" si="776"/>
        <v>0</v>
      </c>
      <c r="AR963" s="167">
        <f t="shared" si="776"/>
        <v>17160.5</v>
      </c>
      <c r="AS963" s="167">
        <f t="shared" si="776"/>
        <v>0</v>
      </c>
      <c r="AT963" s="167">
        <f t="shared" si="776"/>
        <v>17160.5</v>
      </c>
      <c r="AU963" s="167">
        <f t="shared" si="776"/>
        <v>0</v>
      </c>
      <c r="AV963" s="167">
        <f t="shared" si="776"/>
        <v>17160.5</v>
      </c>
      <c r="AW963" s="168"/>
    </row>
    <row r="964" spans="1:49" ht="31.5" outlineLevel="3" x14ac:dyDescent="0.2">
      <c r="A964" s="165" t="s">
        <v>441</v>
      </c>
      <c r="B964" s="165" t="s">
        <v>299</v>
      </c>
      <c r="C964" s="165" t="s">
        <v>301</v>
      </c>
      <c r="D964" s="165"/>
      <c r="E964" s="166" t="s">
        <v>302</v>
      </c>
      <c r="F964" s="167">
        <f t="shared" ref="F964:AV964" si="777">F965</f>
        <v>1460</v>
      </c>
      <c r="G964" s="167">
        <f t="shared" si="777"/>
        <v>0</v>
      </c>
      <c r="H964" s="167">
        <f t="shared" si="777"/>
        <v>1460</v>
      </c>
      <c r="I964" s="167">
        <f t="shared" si="777"/>
        <v>0</v>
      </c>
      <c r="J964" s="167">
        <f t="shared" si="777"/>
        <v>0</v>
      </c>
      <c r="K964" s="167">
        <f t="shared" si="777"/>
        <v>0</v>
      </c>
      <c r="L964" s="167">
        <f t="shared" si="777"/>
        <v>1460</v>
      </c>
      <c r="M964" s="167">
        <f t="shared" si="777"/>
        <v>0</v>
      </c>
      <c r="N964" s="167">
        <f t="shared" si="777"/>
        <v>1460</v>
      </c>
      <c r="O964" s="167">
        <f t="shared" si="777"/>
        <v>0</v>
      </c>
      <c r="P964" s="167">
        <f t="shared" si="777"/>
        <v>0</v>
      </c>
      <c r="Q964" s="167">
        <f t="shared" si="777"/>
        <v>1460</v>
      </c>
      <c r="R964" s="167">
        <f t="shared" si="777"/>
        <v>0</v>
      </c>
      <c r="S964" s="167">
        <f t="shared" si="777"/>
        <v>1460</v>
      </c>
      <c r="T964" s="167">
        <f t="shared" si="777"/>
        <v>0</v>
      </c>
      <c r="U964" s="167">
        <f t="shared" si="777"/>
        <v>0</v>
      </c>
      <c r="V964" s="167">
        <f t="shared" si="777"/>
        <v>0</v>
      </c>
      <c r="W964" s="167">
        <f t="shared" si="777"/>
        <v>0</v>
      </c>
      <c r="X964" s="167">
        <f t="shared" si="777"/>
        <v>1460</v>
      </c>
      <c r="Y964" s="167">
        <f t="shared" si="777"/>
        <v>1360</v>
      </c>
      <c r="Z964" s="167">
        <f t="shared" si="777"/>
        <v>0</v>
      </c>
      <c r="AA964" s="167">
        <f t="shared" si="777"/>
        <v>1360</v>
      </c>
      <c r="AB964" s="167">
        <f t="shared" si="777"/>
        <v>0</v>
      </c>
      <c r="AC964" s="167">
        <f t="shared" si="777"/>
        <v>1360</v>
      </c>
      <c r="AD964" s="167">
        <f t="shared" si="777"/>
        <v>0</v>
      </c>
      <c r="AE964" s="167">
        <f t="shared" si="777"/>
        <v>1360</v>
      </c>
      <c r="AF964" s="167">
        <f t="shared" si="777"/>
        <v>0</v>
      </c>
      <c r="AG964" s="167">
        <f t="shared" si="777"/>
        <v>1360</v>
      </c>
      <c r="AH964" s="167">
        <f t="shared" si="777"/>
        <v>0</v>
      </c>
      <c r="AI964" s="167">
        <f t="shared" si="777"/>
        <v>1360</v>
      </c>
      <c r="AJ964" s="167">
        <f t="shared" si="777"/>
        <v>0</v>
      </c>
      <c r="AK964" s="167">
        <f t="shared" si="777"/>
        <v>1360</v>
      </c>
      <c r="AL964" s="167">
        <f t="shared" si="777"/>
        <v>1460</v>
      </c>
      <c r="AM964" s="167">
        <f t="shared" si="777"/>
        <v>0</v>
      </c>
      <c r="AN964" s="167">
        <f t="shared" si="777"/>
        <v>1460</v>
      </c>
      <c r="AO964" s="167">
        <f t="shared" si="777"/>
        <v>0</v>
      </c>
      <c r="AP964" s="167">
        <f t="shared" si="777"/>
        <v>1460</v>
      </c>
      <c r="AQ964" s="167">
        <f t="shared" si="777"/>
        <v>0</v>
      </c>
      <c r="AR964" s="167">
        <f t="shared" si="777"/>
        <v>1460</v>
      </c>
      <c r="AS964" s="167">
        <f t="shared" si="777"/>
        <v>0</v>
      </c>
      <c r="AT964" s="167">
        <f t="shared" si="777"/>
        <v>1460</v>
      </c>
      <c r="AU964" s="167">
        <f t="shared" si="777"/>
        <v>0</v>
      </c>
      <c r="AV964" s="167">
        <f t="shared" si="777"/>
        <v>1460</v>
      </c>
      <c r="AW964" s="168"/>
    </row>
    <row r="965" spans="1:49" ht="31.5" outlineLevel="4" x14ac:dyDescent="0.2">
      <c r="A965" s="165" t="s">
        <v>441</v>
      </c>
      <c r="B965" s="165" t="s">
        <v>299</v>
      </c>
      <c r="C965" s="165" t="s">
        <v>303</v>
      </c>
      <c r="D965" s="165"/>
      <c r="E965" s="166" t="s">
        <v>604</v>
      </c>
      <c r="F965" s="167">
        <f t="shared" ref="F965:AV965" si="778">F966+F969</f>
        <v>1460</v>
      </c>
      <c r="G965" s="167">
        <f t="shared" si="778"/>
        <v>0</v>
      </c>
      <c r="H965" s="167">
        <f t="shared" si="778"/>
        <v>1460</v>
      </c>
      <c r="I965" s="167">
        <f t="shared" si="778"/>
        <v>0</v>
      </c>
      <c r="J965" s="167">
        <f t="shared" si="778"/>
        <v>0</v>
      </c>
      <c r="K965" s="167">
        <f t="shared" si="778"/>
        <v>0</v>
      </c>
      <c r="L965" s="167">
        <f t="shared" si="778"/>
        <v>1460</v>
      </c>
      <c r="M965" s="167">
        <f t="shared" si="778"/>
        <v>0</v>
      </c>
      <c r="N965" s="167">
        <f t="shared" si="778"/>
        <v>1460</v>
      </c>
      <c r="O965" s="167">
        <f t="shared" si="778"/>
        <v>0</v>
      </c>
      <c r="P965" s="167">
        <f t="shared" si="778"/>
        <v>0</v>
      </c>
      <c r="Q965" s="167">
        <f t="shared" si="778"/>
        <v>1460</v>
      </c>
      <c r="R965" s="167">
        <f t="shared" si="778"/>
        <v>0</v>
      </c>
      <c r="S965" s="167">
        <f t="shared" si="778"/>
        <v>1460</v>
      </c>
      <c r="T965" s="167">
        <f t="shared" si="778"/>
        <v>0</v>
      </c>
      <c r="U965" s="167">
        <f t="shared" si="778"/>
        <v>0</v>
      </c>
      <c r="V965" s="167">
        <f t="shared" si="778"/>
        <v>0</v>
      </c>
      <c r="W965" s="167">
        <f t="shared" si="778"/>
        <v>0</v>
      </c>
      <c r="X965" s="167">
        <f t="shared" si="778"/>
        <v>1460</v>
      </c>
      <c r="Y965" s="167">
        <f t="shared" si="778"/>
        <v>1360</v>
      </c>
      <c r="Z965" s="167">
        <f t="shared" si="778"/>
        <v>0</v>
      </c>
      <c r="AA965" s="167">
        <f t="shared" si="778"/>
        <v>1360</v>
      </c>
      <c r="AB965" s="167">
        <f t="shared" si="778"/>
        <v>0</v>
      </c>
      <c r="AC965" s="167">
        <f t="shared" si="778"/>
        <v>1360</v>
      </c>
      <c r="AD965" s="167">
        <f t="shared" si="778"/>
        <v>0</v>
      </c>
      <c r="AE965" s="167">
        <f t="shared" si="778"/>
        <v>1360</v>
      </c>
      <c r="AF965" s="167">
        <f t="shared" si="778"/>
        <v>0</v>
      </c>
      <c r="AG965" s="167">
        <f t="shared" si="778"/>
        <v>1360</v>
      </c>
      <c r="AH965" s="167">
        <f t="shared" si="778"/>
        <v>0</v>
      </c>
      <c r="AI965" s="167">
        <f t="shared" si="778"/>
        <v>1360</v>
      </c>
      <c r="AJ965" s="167">
        <f t="shared" si="778"/>
        <v>0</v>
      </c>
      <c r="AK965" s="167">
        <f t="shared" si="778"/>
        <v>1360</v>
      </c>
      <c r="AL965" s="167">
        <f t="shared" si="778"/>
        <v>1460</v>
      </c>
      <c r="AM965" s="167">
        <f t="shared" si="778"/>
        <v>0</v>
      </c>
      <c r="AN965" s="167">
        <f t="shared" si="778"/>
        <v>1460</v>
      </c>
      <c r="AO965" s="167">
        <f t="shared" si="778"/>
        <v>0</v>
      </c>
      <c r="AP965" s="167">
        <f t="shared" si="778"/>
        <v>1460</v>
      </c>
      <c r="AQ965" s="167">
        <f t="shared" si="778"/>
        <v>0</v>
      </c>
      <c r="AR965" s="167">
        <f t="shared" si="778"/>
        <v>1460</v>
      </c>
      <c r="AS965" s="167">
        <f t="shared" si="778"/>
        <v>0</v>
      </c>
      <c r="AT965" s="167">
        <f t="shared" si="778"/>
        <v>1460</v>
      </c>
      <c r="AU965" s="167">
        <f t="shared" si="778"/>
        <v>0</v>
      </c>
      <c r="AV965" s="167">
        <f t="shared" si="778"/>
        <v>1460</v>
      </c>
      <c r="AW965" s="168"/>
    </row>
    <row r="966" spans="1:49" ht="18.75" customHeight="1" outlineLevel="5" x14ac:dyDescent="0.2">
      <c r="A966" s="165" t="s">
        <v>441</v>
      </c>
      <c r="B966" s="165" t="s">
        <v>299</v>
      </c>
      <c r="C966" s="165" t="s">
        <v>473</v>
      </c>
      <c r="D966" s="165"/>
      <c r="E966" s="166" t="s">
        <v>474</v>
      </c>
      <c r="F966" s="167">
        <f t="shared" ref="F966:AV966" si="779">F967</f>
        <v>1200</v>
      </c>
      <c r="G966" s="167">
        <f t="shared" si="779"/>
        <v>0</v>
      </c>
      <c r="H966" s="167">
        <f t="shared" si="779"/>
        <v>1200</v>
      </c>
      <c r="I966" s="167">
        <f t="shared" si="779"/>
        <v>0</v>
      </c>
      <c r="J966" s="167">
        <f t="shared" si="779"/>
        <v>0</v>
      </c>
      <c r="K966" s="167">
        <f t="shared" si="779"/>
        <v>0</v>
      </c>
      <c r="L966" s="167">
        <f t="shared" si="779"/>
        <v>1200</v>
      </c>
      <c r="M966" s="167">
        <f t="shared" si="779"/>
        <v>0</v>
      </c>
      <c r="N966" s="167">
        <f t="shared" si="779"/>
        <v>1200</v>
      </c>
      <c r="O966" s="167">
        <f t="shared" si="779"/>
        <v>0</v>
      </c>
      <c r="P966" s="167">
        <f t="shared" si="779"/>
        <v>0</v>
      </c>
      <c r="Q966" s="167">
        <f t="shared" si="779"/>
        <v>1200</v>
      </c>
      <c r="R966" s="167">
        <f t="shared" si="779"/>
        <v>0</v>
      </c>
      <c r="S966" s="167">
        <f t="shared" si="779"/>
        <v>1200</v>
      </c>
      <c r="T966" s="167">
        <f t="shared" ref="T966" si="780">T967+T968</f>
        <v>0</v>
      </c>
      <c r="U966" s="167">
        <f>U967+U968</f>
        <v>0</v>
      </c>
      <c r="V966" s="167">
        <f t="shared" ref="V966:X966" si="781">V967+V968</f>
        <v>0</v>
      </c>
      <c r="W966" s="167">
        <f>W967+W968</f>
        <v>0</v>
      </c>
      <c r="X966" s="167">
        <f t="shared" si="781"/>
        <v>1200</v>
      </c>
      <c r="Y966" s="167">
        <f t="shared" si="779"/>
        <v>1100</v>
      </c>
      <c r="Z966" s="167">
        <f t="shared" si="779"/>
        <v>0</v>
      </c>
      <c r="AA966" s="167">
        <f t="shared" si="779"/>
        <v>1100</v>
      </c>
      <c r="AB966" s="167">
        <f t="shared" si="779"/>
        <v>0</v>
      </c>
      <c r="AC966" s="167">
        <f t="shared" si="779"/>
        <v>1100</v>
      </c>
      <c r="AD966" s="167">
        <f t="shared" si="779"/>
        <v>0</v>
      </c>
      <c r="AE966" s="167">
        <f t="shared" si="779"/>
        <v>1100</v>
      </c>
      <c r="AF966" s="167">
        <f t="shared" si="779"/>
        <v>0</v>
      </c>
      <c r="AG966" s="167">
        <f t="shared" si="779"/>
        <v>1100</v>
      </c>
      <c r="AH966" s="167">
        <f t="shared" si="779"/>
        <v>0</v>
      </c>
      <c r="AI966" s="167">
        <f t="shared" si="779"/>
        <v>1100</v>
      </c>
      <c r="AJ966" s="167">
        <f t="shared" si="779"/>
        <v>0</v>
      </c>
      <c r="AK966" s="167">
        <f t="shared" si="779"/>
        <v>1100</v>
      </c>
      <c r="AL966" s="167">
        <f t="shared" si="779"/>
        <v>1200</v>
      </c>
      <c r="AM966" s="167">
        <f t="shared" si="779"/>
        <v>0</v>
      </c>
      <c r="AN966" s="167">
        <f t="shared" si="779"/>
        <v>1200</v>
      </c>
      <c r="AO966" s="167">
        <f t="shared" si="779"/>
        <v>0</v>
      </c>
      <c r="AP966" s="167">
        <f t="shared" si="779"/>
        <v>1200</v>
      </c>
      <c r="AQ966" s="167">
        <f t="shared" si="779"/>
        <v>0</v>
      </c>
      <c r="AR966" s="167">
        <f t="shared" si="779"/>
        <v>1200</v>
      </c>
      <c r="AS966" s="167">
        <f t="shared" si="779"/>
        <v>0</v>
      </c>
      <c r="AT966" s="167">
        <f t="shared" si="779"/>
        <v>1200</v>
      </c>
      <c r="AU966" s="167">
        <f t="shared" si="779"/>
        <v>0</v>
      </c>
      <c r="AV966" s="167">
        <f t="shared" si="779"/>
        <v>1200</v>
      </c>
      <c r="AW966" s="168"/>
    </row>
    <row r="967" spans="1:49" ht="31.5" outlineLevel="7" x14ac:dyDescent="0.2">
      <c r="A967" s="170" t="s">
        <v>441</v>
      </c>
      <c r="B967" s="170" t="s">
        <v>299</v>
      </c>
      <c r="C967" s="170" t="s">
        <v>473</v>
      </c>
      <c r="D967" s="170" t="s">
        <v>11</v>
      </c>
      <c r="E967" s="171" t="s">
        <v>12</v>
      </c>
      <c r="F967" s="172">
        <v>1200</v>
      </c>
      <c r="G967" s="172"/>
      <c r="H967" s="172">
        <f>SUM(F967:G967)</f>
        <v>1200</v>
      </c>
      <c r="I967" s="172"/>
      <c r="J967" s="172"/>
      <c r="K967" s="172"/>
      <c r="L967" s="172">
        <f>SUM(H967:K967)</f>
        <v>1200</v>
      </c>
      <c r="M967" s="172"/>
      <c r="N967" s="172">
        <f>SUM(L967:M967)</f>
        <v>1200</v>
      </c>
      <c r="O967" s="172"/>
      <c r="P967" s="172"/>
      <c r="Q967" s="172">
        <f>SUM(N967:P967)</f>
        <v>1200</v>
      </c>
      <c r="R967" s="172"/>
      <c r="S967" s="172">
        <f>SUM(Q967:R967)</f>
        <v>1200</v>
      </c>
      <c r="T967" s="172"/>
      <c r="U967" s="172"/>
      <c r="V967" s="172">
        <v>-450</v>
      </c>
      <c r="W967" s="172"/>
      <c r="X967" s="172">
        <f>SUM(S967:W967)</f>
        <v>750</v>
      </c>
      <c r="Y967" s="172">
        <v>1100</v>
      </c>
      <c r="Z967" s="172"/>
      <c r="AA967" s="172">
        <f>SUM(Y967:Z967)</f>
        <v>1100</v>
      </c>
      <c r="AB967" s="172"/>
      <c r="AC967" s="172">
        <f>SUM(AA967:AB967)</f>
        <v>1100</v>
      </c>
      <c r="AD967" s="172"/>
      <c r="AE967" s="172">
        <f>SUM(AC967:AD967)</f>
        <v>1100</v>
      </c>
      <c r="AF967" s="172"/>
      <c r="AG967" s="172">
        <f>SUM(AE967:AF967)</f>
        <v>1100</v>
      </c>
      <c r="AH967" s="172"/>
      <c r="AI967" s="172">
        <f>SUM(AG967:AH967)</f>
        <v>1100</v>
      </c>
      <c r="AJ967" s="172"/>
      <c r="AK967" s="172">
        <f>SUM(AI967:AJ967)</f>
        <v>1100</v>
      </c>
      <c r="AL967" s="172">
        <v>1200</v>
      </c>
      <c r="AM967" s="172"/>
      <c r="AN967" s="172">
        <f>SUM(AL967:AM967)</f>
        <v>1200</v>
      </c>
      <c r="AO967" s="172"/>
      <c r="AP967" s="172">
        <f>SUM(AN967:AO967)</f>
        <v>1200</v>
      </c>
      <c r="AQ967" s="172"/>
      <c r="AR967" s="172">
        <f>SUM(AP967:AQ967)</f>
        <v>1200</v>
      </c>
      <c r="AS967" s="172"/>
      <c r="AT967" s="172">
        <f>SUM(AR967:AS967)</f>
        <v>1200</v>
      </c>
      <c r="AU967" s="172"/>
      <c r="AV967" s="172">
        <f>SUM(AT967:AU967)</f>
        <v>1200</v>
      </c>
      <c r="AW967" s="168"/>
    </row>
    <row r="968" spans="1:49" ht="31.5" outlineLevel="7" x14ac:dyDescent="0.2">
      <c r="A968" s="170" t="s">
        <v>441</v>
      </c>
      <c r="B968" s="170" t="s">
        <v>299</v>
      </c>
      <c r="C968" s="170" t="s">
        <v>473</v>
      </c>
      <c r="D968" s="175" t="s">
        <v>92</v>
      </c>
      <c r="E968" s="176" t="s">
        <v>584</v>
      </c>
      <c r="F968" s="172"/>
      <c r="G968" s="172"/>
      <c r="H968" s="172"/>
      <c r="I968" s="172"/>
      <c r="J968" s="172"/>
      <c r="K968" s="172"/>
      <c r="L968" s="172"/>
      <c r="M968" s="172"/>
      <c r="N968" s="172"/>
      <c r="O968" s="172"/>
      <c r="P968" s="172"/>
      <c r="Q968" s="172"/>
      <c r="R968" s="172"/>
      <c r="S968" s="172"/>
      <c r="T968" s="172"/>
      <c r="U968" s="172"/>
      <c r="V968" s="172">
        <v>450</v>
      </c>
      <c r="W968" s="172"/>
      <c r="X968" s="172">
        <f>SUM(S968:W968)</f>
        <v>450</v>
      </c>
      <c r="Y968" s="172"/>
      <c r="Z968" s="172"/>
      <c r="AA968" s="172"/>
      <c r="AB968" s="172"/>
      <c r="AC968" s="172"/>
      <c r="AD968" s="172"/>
      <c r="AE968" s="172"/>
      <c r="AF968" s="172"/>
      <c r="AG968" s="172"/>
      <c r="AH968" s="172"/>
      <c r="AI968" s="172"/>
      <c r="AJ968" s="172"/>
      <c r="AK968" s="172"/>
      <c r="AL968" s="172"/>
      <c r="AM968" s="172"/>
      <c r="AN968" s="172"/>
      <c r="AO968" s="172"/>
      <c r="AP968" s="172"/>
      <c r="AQ968" s="172"/>
      <c r="AR968" s="172"/>
      <c r="AS968" s="172"/>
      <c r="AT968" s="172"/>
      <c r="AU968" s="172"/>
      <c r="AV968" s="172"/>
      <c r="AW968" s="168"/>
    </row>
    <row r="969" spans="1:49" ht="31.5" outlineLevel="5" x14ac:dyDescent="0.2">
      <c r="A969" s="165" t="s">
        <v>441</v>
      </c>
      <c r="B969" s="165" t="s">
        <v>299</v>
      </c>
      <c r="C969" s="165" t="s">
        <v>475</v>
      </c>
      <c r="D969" s="165"/>
      <c r="E969" s="166" t="s">
        <v>476</v>
      </c>
      <c r="F969" s="167">
        <f t="shared" ref="F969:AV969" si="782">F971</f>
        <v>260</v>
      </c>
      <c r="G969" s="167">
        <f t="shared" si="782"/>
        <v>0</v>
      </c>
      <c r="H969" s="167">
        <f t="shared" si="782"/>
        <v>260</v>
      </c>
      <c r="I969" s="167">
        <f t="shared" si="782"/>
        <v>0</v>
      </c>
      <c r="J969" s="167">
        <f t="shared" si="782"/>
        <v>0</v>
      </c>
      <c r="K969" s="167">
        <f t="shared" si="782"/>
        <v>0</v>
      </c>
      <c r="L969" s="167">
        <f t="shared" si="782"/>
        <v>260</v>
      </c>
      <c r="M969" s="167">
        <f t="shared" si="782"/>
        <v>0</v>
      </c>
      <c r="N969" s="167">
        <f t="shared" si="782"/>
        <v>260</v>
      </c>
      <c r="O969" s="167">
        <f t="shared" si="782"/>
        <v>0</v>
      </c>
      <c r="P969" s="167">
        <f t="shared" si="782"/>
        <v>0</v>
      </c>
      <c r="Q969" s="167">
        <f t="shared" si="782"/>
        <v>260</v>
      </c>
      <c r="R969" s="167">
        <f t="shared" si="782"/>
        <v>0</v>
      </c>
      <c r="S969" s="167">
        <f t="shared" si="782"/>
        <v>260</v>
      </c>
      <c r="T969" s="167">
        <f t="shared" ref="T969" si="783">T971+T970</f>
        <v>0</v>
      </c>
      <c r="U969" s="167">
        <f>U971+U970</f>
        <v>0</v>
      </c>
      <c r="V969" s="167">
        <f t="shared" ref="V969:X969" si="784">V971+V970</f>
        <v>0</v>
      </c>
      <c r="W969" s="167">
        <f>W971+W970</f>
        <v>0</v>
      </c>
      <c r="X969" s="167">
        <f t="shared" si="784"/>
        <v>260</v>
      </c>
      <c r="Y969" s="167">
        <f t="shared" si="782"/>
        <v>260</v>
      </c>
      <c r="Z969" s="167">
        <f t="shared" si="782"/>
        <v>0</v>
      </c>
      <c r="AA969" s="167">
        <f t="shared" si="782"/>
        <v>260</v>
      </c>
      <c r="AB969" s="167">
        <f t="shared" si="782"/>
        <v>0</v>
      </c>
      <c r="AC969" s="167">
        <f t="shared" si="782"/>
        <v>260</v>
      </c>
      <c r="AD969" s="167">
        <f t="shared" si="782"/>
        <v>0</v>
      </c>
      <c r="AE969" s="167">
        <f t="shared" si="782"/>
        <v>260</v>
      </c>
      <c r="AF969" s="167">
        <f t="shared" si="782"/>
        <v>0</v>
      </c>
      <c r="AG969" s="167">
        <f t="shared" si="782"/>
        <v>260</v>
      </c>
      <c r="AH969" s="167">
        <f t="shared" si="782"/>
        <v>0</v>
      </c>
      <c r="AI969" s="167">
        <f t="shared" si="782"/>
        <v>260</v>
      </c>
      <c r="AJ969" s="167">
        <f t="shared" si="782"/>
        <v>0</v>
      </c>
      <c r="AK969" s="167">
        <f t="shared" si="782"/>
        <v>260</v>
      </c>
      <c r="AL969" s="167">
        <f t="shared" si="782"/>
        <v>260</v>
      </c>
      <c r="AM969" s="167">
        <f t="shared" si="782"/>
        <v>0</v>
      </c>
      <c r="AN969" s="167">
        <f t="shared" si="782"/>
        <v>260</v>
      </c>
      <c r="AO969" s="167">
        <f t="shared" si="782"/>
        <v>0</v>
      </c>
      <c r="AP969" s="167">
        <f t="shared" si="782"/>
        <v>260</v>
      </c>
      <c r="AQ969" s="167">
        <f t="shared" si="782"/>
        <v>0</v>
      </c>
      <c r="AR969" s="167">
        <f t="shared" si="782"/>
        <v>260</v>
      </c>
      <c r="AS969" s="167">
        <f t="shared" si="782"/>
        <v>0</v>
      </c>
      <c r="AT969" s="167">
        <f t="shared" si="782"/>
        <v>260</v>
      </c>
      <c r="AU969" s="167">
        <f t="shared" si="782"/>
        <v>0</v>
      </c>
      <c r="AV969" s="167">
        <f t="shared" si="782"/>
        <v>260</v>
      </c>
      <c r="AW969" s="168"/>
    </row>
    <row r="970" spans="1:49" ht="47.25" outlineLevel="5" x14ac:dyDescent="0.2">
      <c r="A970" s="170" t="s">
        <v>441</v>
      </c>
      <c r="B970" s="170" t="s">
        <v>299</v>
      </c>
      <c r="C970" s="170" t="s">
        <v>475</v>
      </c>
      <c r="D970" s="170" t="s">
        <v>8</v>
      </c>
      <c r="E970" s="171" t="s">
        <v>9</v>
      </c>
      <c r="F970" s="167"/>
      <c r="G970" s="167"/>
      <c r="H970" s="167"/>
      <c r="I970" s="167"/>
      <c r="J970" s="167"/>
      <c r="K970" s="167"/>
      <c r="L970" s="167"/>
      <c r="M970" s="167"/>
      <c r="N970" s="167"/>
      <c r="O970" s="167"/>
      <c r="P970" s="167"/>
      <c r="Q970" s="167"/>
      <c r="R970" s="167"/>
      <c r="S970" s="167"/>
      <c r="T970" s="172"/>
      <c r="U970" s="167"/>
      <c r="V970" s="172">
        <v>13.2</v>
      </c>
      <c r="W970" s="167"/>
      <c r="X970" s="172">
        <f>SUM(S970:W970)</f>
        <v>13.2</v>
      </c>
      <c r="Y970" s="167"/>
      <c r="Z970" s="167"/>
      <c r="AA970" s="167"/>
      <c r="AB970" s="167"/>
      <c r="AC970" s="167"/>
      <c r="AD970" s="167"/>
      <c r="AE970" s="167"/>
      <c r="AF970" s="167"/>
      <c r="AG970" s="167"/>
      <c r="AH970" s="167"/>
      <c r="AI970" s="167"/>
      <c r="AJ970" s="167"/>
      <c r="AK970" s="167"/>
      <c r="AL970" s="167"/>
      <c r="AM970" s="167"/>
      <c r="AN970" s="167"/>
      <c r="AO970" s="167"/>
      <c r="AP970" s="167"/>
      <c r="AQ970" s="167"/>
      <c r="AR970" s="167"/>
      <c r="AS970" s="167"/>
      <c r="AT970" s="167"/>
      <c r="AU970" s="167"/>
      <c r="AV970" s="167"/>
      <c r="AW970" s="168"/>
    </row>
    <row r="971" spans="1:49" ht="31.5" outlineLevel="7" x14ac:dyDescent="0.2">
      <c r="A971" s="170" t="s">
        <v>441</v>
      </c>
      <c r="B971" s="170" t="s">
        <v>299</v>
      </c>
      <c r="C971" s="170" t="s">
        <v>475</v>
      </c>
      <c r="D971" s="170" t="s">
        <v>11</v>
      </c>
      <c r="E971" s="171" t="s">
        <v>12</v>
      </c>
      <c r="F971" s="172">
        <v>260</v>
      </c>
      <c r="G971" s="172"/>
      <c r="H971" s="172">
        <f>SUM(F971:G971)</f>
        <v>260</v>
      </c>
      <c r="I971" s="172"/>
      <c r="J971" s="172"/>
      <c r="K971" s="172"/>
      <c r="L971" s="172">
        <f>SUM(H971:K971)</f>
        <v>260</v>
      </c>
      <c r="M971" s="172"/>
      <c r="N971" s="172">
        <f>SUM(L971:M971)</f>
        <v>260</v>
      </c>
      <c r="O971" s="172"/>
      <c r="P971" s="172"/>
      <c r="Q971" s="172">
        <f>SUM(N971:P971)</f>
        <v>260</v>
      </c>
      <c r="R971" s="172"/>
      <c r="S971" s="172">
        <f>SUM(Q971:R971)</f>
        <v>260</v>
      </c>
      <c r="T971" s="172"/>
      <c r="U971" s="172"/>
      <c r="V971" s="172">
        <v>-13.2</v>
      </c>
      <c r="W971" s="172"/>
      <c r="X971" s="172">
        <f>SUM(S971:W971)</f>
        <v>246.8</v>
      </c>
      <c r="Y971" s="172">
        <v>260</v>
      </c>
      <c r="Z971" s="172"/>
      <c r="AA971" s="172">
        <f>SUM(Y971:Z971)</f>
        <v>260</v>
      </c>
      <c r="AB971" s="172"/>
      <c r="AC971" s="172">
        <f>SUM(AA971:AB971)</f>
        <v>260</v>
      </c>
      <c r="AD971" s="172"/>
      <c r="AE971" s="172">
        <f>SUM(AC971:AD971)</f>
        <v>260</v>
      </c>
      <c r="AF971" s="172"/>
      <c r="AG971" s="172">
        <f>SUM(AE971:AF971)</f>
        <v>260</v>
      </c>
      <c r="AH971" s="172"/>
      <c r="AI971" s="172">
        <f>SUM(AG971:AH971)</f>
        <v>260</v>
      </c>
      <c r="AJ971" s="172"/>
      <c r="AK971" s="172">
        <f>SUM(AI971:AJ971)</f>
        <v>260</v>
      </c>
      <c r="AL971" s="172">
        <v>260</v>
      </c>
      <c r="AM971" s="172"/>
      <c r="AN971" s="172">
        <f>SUM(AL971:AM971)</f>
        <v>260</v>
      </c>
      <c r="AO971" s="172"/>
      <c r="AP971" s="172">
        <f>SUM(AN971:AO971)</f>
        <v>260</v>
      </c>
      <c r="AQ971" s="172"/>
      <c r="AR971" s="172">
        <f>SUM(AP971:AQ971)</f>
        <v>260</v>
      </c>
      <c r="AS971" s="172"/>
      <c r="AT971" s="172">
        <f>SUM(AR971:AS971)</f>
        <v>260</v>
      </c>
      <c r="AU971" s="172"/>
      <c r="AV971" s="172">
        <f>SUM(AT971:AU971)</f>
        <v>260</v>
      </c>
      <c r="AW971" s="168"/>
    </row>
    <row r="972" spans="1:49" ht="47.25" outlineLevel="3" x14ac:dyDescent="0.2">
      <c r="A972" s="165" t="s">
        <v>441</v>
      </c>
      <c r="B972" s="165" t="s">
        <v>299</v>
      </c>
      <c r="C972" s="165" t="s">
        <v>445</v>
      </c>
      <c r="D972" s="165"/>
      <c r="E972" s="166" t="s">
        <v>446</v>
      </c>
      <c r="F972" s="167">
        <f t="shared" ref="F972:AV972" si="785">F973</f>
        <v>17663.5</v>
      </c>
      <c r="G972" s="167">
        <f t="shared" si="785"/>
        <v>0</v>
      </c>
      <c r="H972" s="167">
        <f t="shared" si="785"/>
        <v>17663.5</v>
      </c>
      <c r="I972" s="167">
        <f t="shared" si="785"/>
        <v>0</v>
      </c>
      <c r="J972" s="167">
        <f t="shared" si="785"/>
        <v>0</v>
      </c>
      <c r="K972" s="167">
        <f t="shared" si="785"/>
        <v>0</v>
      </c>
      <c r="L972" s="167">
        <f t="shared" si="785"/>
        <v>17663.5</v>
      </c>
      <c r="M972" s="167">
        <f t="shared" si="785"/>
        <v>0</v>
      </c>
      <c r="N972" s="167">
        <f t="shared" si="785"/>
        <v>17663.5</v>
      </c>
      <c r="O972" s="167">
        <f t="shared" si="785"/>
        <v>0</v>
      </c>
      <c r="P972" s="167">
        <f t="shared" si="785"/>
        <v>0</v>
      </c>
      <c r="Q972" s="167">
        <f t="shared" si="785"/>
        <v>17663.5</v>
      </c>
      <c r="R972" s="167">
        <f t="shared" si="785"/>
        <v>0</v>
      </c>
      <c r="S972" s="167">
        <f t="shared" si="785"/>
        <v>17663.5</v>
      </c>
      <c r="T972" s="167">
        <f t="shared" si="785"/>
        <v>0</v>
      </c>
      <c r="U972" s="167">
        <f t="shared" si="785"/>
        <v>0</v>
      </c>
      <c r="V972" s="167">
        <f t="shared" si="785"/>
        <v>-2.9999999999997584E-2</v>
      </c>
      <c r="W972" s="167">
        <f t="shared" si="785"/>
        <v>0</v>
      </c>
      <c r="X972" s="167">
        <f t="shared" si="785"/>
        <v>17663.47</v>
      </c>
      <c r="Y972" s="167">
        <f t="shared" si="785"/>
        <v>16032.6</v>
      </c>
      <c r="Z972" s="167">
        <f t="shared" si="785"/>
        <v>0</v>
      </c>
      <c r="AA972" s="167">
        <f t="shared" si="785"/>
        <v>16032.6</v>
      </c>
      <c r="AB972" s="167">
        <f t="shared" si="785"/>
        <v>0</v>
      </c>
      <c r="AC972" s="167">
        <f t="shared" si="785"/>
        <v>16032.6</v>
      </c>
      <c r="AD972" s="167">
        <f t="shared" si="785"/>
        <v>0</v>
      </c>
      <c r="AE972" s="167">
        <f t="shared" si="785"/>
        <v>16032.6</v>
      </c>
      <c r="AF972" s="167">
        <f t="shared" si="785"/>
        <v>0</v>
      </c>
      <c r="AG972" s="167">
        <f t="shared" si="785"/>
        <v>16032.6</v>
      </c>
      <c r="AH972" s="167">
        <f t="shared" si="785"/>
        <v>0</v>
      </c>
      <c r="AI972" s="167">
        <f t="shared" si="785"/>
        <v>16032.6</v>
      </c>
      <c r="AJ972" s="167">
        <f t="shared" si="785"/>
        <v>0</v>
      </c>
      <c r="AK972" s="167">
        <f t="shared" si="785"/>
        <v>16032.6</v>
      </c>
      <c r="AL972" s="167">
        <f t="shared" si="785"/>
        <v>15700.5</v>
      </c>
      <c r="AM972" s="167">
        <f t="shared" si="785"/>
        <v>0</v>
      </c>
      <c r="AN972" s="167">
        <f t="shared" si="785"/>
        <v>15700.5</v>
      </c>
      <c r="AO972" s="167">
        <f t="shared" si="785"/>
        <v>0</v>
      </c>
      <c r="AP972" s="167">
        <f t="shared" si="785"/>
        <v>15700.5</v>
      </c>
      <c r="AQ972" s="167">
        <f t="shared" si="785"/>
        <v>0</v>
      </c>
      <c r="AR972" s="167">
        <f t="shared" si="785"/>
        <v>15700.5</v>
      </c>
      <c r="AS972" s="167">
        <f t="shared" si="785"/>
        <v>0</v>
      </c>
      <c r="AT972" s="167">
        <f t="shared" si="785"/>
        <v>15700.5</v>
      </c>
      <c r="AU972" s="167">
        <f t="shared" si="785"/>
        <v>0</v>
      </c>
      <c r="AV972" s="167">
        <f t="shared" si="785"/>
        <v>15700.5</v>
      </c>
      <c r="AW972" s="168"/>
    </row>
    <row r="973" spans="1:49" ht="31.5" outlineLevel="4" x14ac:dyDescent="0.2">
      <c r="A973" s="165" t="s">
        <v>441</v>
      </c>
      <c r="B973" s="165" t="s">
        <v>299</v>
      </c>
      <c r="C973" s="165" t="s">
        <v>447</v>
      </c>
      <c r="D973" s="165"/>
      <c r="E973" s="166" t="s">
        <v>57</v>
      </c>
      <c r="F973" s="167">
        <f t="shared" ref="F973:AV973" si="786">F974+F978</f>
        <v>17663.5</v>
      </c>
      <c r="G973" s="167">
        <f t="shared" si="786"/>
        <v>0</v>
      </c>
      <c r="H973" s="167">
        <f t="shared" si="786"/>
        <v>17663.5</v>
      </c>
      <c r="I973" s="167">
        <f t="shared" si="786"/>
        <v>0</v>
      </c>
      <c r="J973" s="167">
        <f t="shared" si="786"/>
        <v>0</v>
      </c>
      <c r="K973" s="167">
        <f t="shared" si="786"/>
        <v>0</v>
      </c>
      <c r="L973" s="167">
        <f t="shared" si="786"/>
        <v>17663.5</v>
      </c>
      <c r="M973" s="167">
        <f t="shared" si="786"/>
        <v>0</v>
      </c>
      <c r="N973" s="167">
        <f t="shared" si="786"/>
        <v>17663.5</v>
      </c>
      <c r="O973" s="167">
        <f t="shared" si="786"/>
        <v>0</v>
      </c>
      <c r="P973" s="167">
        <f t="shared" si="786"/>
        <v>0</v>
      </c>
      <c r="Q973" s="167">
        <f t="shared" si="786"/>
        <v>17663.5</v>
      </c>
      <c r="R973" s="167">
        <f t="shared" si="786"/>
        <v>0</v>
      </c>
      <c r="S973" s="167">
        <f t="shared" si="786"/>
        <v>17663.5</v>
      </c>
      <c r="T973" s="167">
        <f t="shared" si="786"/>
        <v>0</v>
      </c>
      <c r="U973" s="167">
        <f t="shared" si="786"/>
        <v>0</v>
      </c>
      <c r="V973" s="167">
        <f t="shared" si="786"/>
        <v>-2.9999999999997584E-2</v>
      </c>
      <c r="W973" s="167">
        <f t="shared" si="786"/>
        <v>0</v>
      </c>
      <c r="X973" s="167">
        <f t="shared" si="786"/>
        <v>17663.47</v>
      </c>
      <c r="Y973" s="167">
        <f t="shared" si="786"/>
        <v>16032.6</v>
      </c>
      <c r="Z973" s="167">
        <f t="shared" si="786"/>
        <v>0</v>
      </c>
      <c r="AA973" s="167">
        <f t="shared" si="786"/>
        <v>16032.6</v>
      </c>
      <c r="AB973" s="167">
        <f t="shared" si="786"/>
        <v>0</v>
      </c>
      <c r="AC973" s="167">
        <f t="shared" si="786"/>
        <v>16032.6</v>
      </c>
      <c r="AD973" s="167">
        <f t="shared" si="786"/>
        <v>0</v>
      </c>
      <c r="AE973" s="167">
        <f t="shared" si="786"/>
        <v>16032.6</v>
      </c>
      <c r="AF973" s="167">
        <f t="shared" si="786"/>
        <v>0</v>
      </c>
      <c r="AG973" s="167">
        <f t="shared" si="786"/>
        <v>16032.6</v>
      </c>
      <c r="AH973" s="167">
        <f t="shared" si="786"/>
        <v>0</v>
      </c>
      <c r="AI973" s="167">
        <f t="shared" si="786"/>
        <v>16032.6</v>
      </c>
      <c r="AJ973" s="167">
        <f t="shared" si="786"/>
        <v>0</v>
      </c>
      <c r="AK973" s="167">
        <f t="shared" si="786"/>
        <v>16032.6</v>
      </c>
      <c r="AL973" s="167">
        <f t="shared" si="786"/>
        <v>15700.5</v>
      </c>
      <c r="AM973" s="167">
        <f t="shared" si="786"/>
        <v>0</v>
      </c>
      <c r="AN973" s="167">
        <f t="shared" si="786"/>
        <v>15700.5</v>
      </c>
      <c r="AO973" s="167">
        <f t="shared" si="786"/>
        <v>0</v>
      </c>
      <c r="AP973" s="167">
        <f t="shared" si="786"/>
        <v>15700.5</v>
      </c>
      <c r="AQ973" s="167">
        <f t="shared" si="786"/>
        <v>0</v>
      </c>
      <c r="AR973" s="167">
        <f t="shared" si="786"/>
        <v>15700.5</v>
      </c>
      <c r="AS973" s="167">
        <f t="shared" si="786"/>
        <v>0</v>
      </c>
      <c r="AT973" s="167">
        <f t="shared" si="786"/>
        <v>15700.5</v>
      </c>
      <c r="AU973" s="167">
        <f t="shared" si="786"/>
        <v>0</v>
      </c>
      <c r="AV973" s="167">
        <f t="shared" si="786"/>
        <v>15700.5</v>
      </c>
      <c r="AW973" s="168"/>
    </row>
    <row r="974" spans="1:49" ht="15.75" outlineLevel="5" x14ac:dyDescent="0.2">
      <c r="A974" s="165" t="s">
        <v>441</v>
      </c>
      <c r="B974" s="165" t="s">
        <v>299</v>
      </c>
      <c r="C974" s="165" t="s">
        <v>477</v>
      </c>
      <c r="D974" s="165"/>
      <c r="E974" s="166" t="s">
        <v>59</v>
      </c>
      <c r="F974" s="167">
        <f t="shared" ref="F974:AV974" si="787">F975+F976+F977</f>
        <v>8054.9000000000005</v>
      </c>
      <c r="G974" s="167">
        <f t="shared" si="787"/>
        <v>0</v>
      </c>
      <c r="H974" s="167">
        <f t="shared" si="787"/>
        <v>8054.9000000000005</v>
      </c>
      <c r="I974" s="167">
        <f t="shared" si="787"/>
        <v>0</v>
      </c>
      <c r="J974" s="167">
        <f t="shared" si="787"/>
        <v>0</v>
      </c>
      <c r="K974" s="167">
        <f t="shared" si="787"/>
        <v>0</v>
      </c>
      <c r="L974" s="167">
        <f t="shared" si="787"/>
        <v>8054.9000000000005</v>
      </c>
      <c r="M974" s="167">
        <f t="shared" si="787"/>
        <v>0</v>
      </c>
      <c r="N974" s="167">
        <f t="shared" si="787"/>
        <v>8054.9000000000005</v>
      </c>
      <c r="O974" s="167">
        <f t="shared" si="787"/>
        <v>0</v>
      </c>
      <c r="P974" s="167">
        <f t="shared" si="787"/>
        <v>0</v>
      </c>
      <c r="Q974" s="167">
        <f t="shared" si="787"/>
        <v>8054.9000000000005</v>
      </c>
      <c r="R974" s="167">
        <f t="shared" si="787"/>
        <v>0</v>
      </c>
      <c r="S974" s="167">
        <f t="shared" si="787"/>
        <v>8054.9000000000005</v>
      </c>
      <c r="T974" s="167">
        <f t="shared" si="787"/>
        <v>0</v>
      </c>
      <c r="U974" s="167">
        <f t="shared" si="787"/>
        <v>0</v>
      </c>
      <c r="V974" s="167">
        <f t="shared" si="787"/>
        <v>-2.9999999999997584E-2</v>
      </c>
      <c r="W974" s="167">
        <f t="shared" si="787"/>
        <v>0</v>
      </c>
      <c r="X974" s="167">
        <f t="shared" si="787"/>
        <v>8054.8700000000008</v>
      </c>
      <c r="Y974" s="167">
        <f t="shared" si="787"/>
        <v>6932.6</v>
      </c>
      <c r="Z974" s="167">
        <f t="shared" si="787"/>
        <v>0</v>
      </c>
      <c r="AA974" s="167">
        <f t="shared" si="787"/>
        <v>6932.6</v>
      </c>
      <c r="AB974" s="167">
        <f t="shared" si="787"/>
        <v>0</v>
      </c>
      <c r="AC974" s="167">
        <f t="shared" si="787"/>
        <v>6932.6</v>
      </c>
      <c r="AD974" s="167">
        <f t="shared" si="787"/>
        <v>0</v>
      </c>
      <c r="AE974" s="167">
        <f t="shared" si="787"/>
        <v>6932.6</v>
      </c>
      <c r="AF974" s="167">
        <f t="shared" si="787"/>
        <v>0</v>
      </c>
      <c r="AG974" s="167">
        <f t="shared" si="787"/>
        <v>6932.6</v>
      </c>
      <c r="AH974" s="167">
        <f t="shared" si="787"/>
        <v>0</v>
      </c>
      <c r="AI974" s="167">
        <f t="shared" si="787"/>
        <v>6932.6</v>
      </c>
      <c r="AJ974" s="167">
        <f t="shared" si="787"/>
        <v>0</v>
      </c>
      <c r="AK974" s="167">
        <f t="shared" si="787"/>
        <v>6932.6</v>
      </c>
      <c r="AL974" s="167">
        <f t="shared" si="787"/>
        <v>6600.5</v>
      </c>
      <c r="AM974" s="167">
        <f t="shared" si="787"/>
        <v>0</v>
      </c>
      <c r="AN974" s="167">
        <f t="shared" si="787"/>
        <v>6600.5</v>
      </c>
      <c r="AO974" s="167">
        <f t="shared" si="787"/>
        <v>0</v>
      </c>
      <c r="AP974" s="167">
        <f t="shared" si="787"/>
        <v>6600.5</v>
      </c>
      <c r="AQ974" s="167">
        <f t="shared" si="787"/>
        <v>0</v>
      </c>
      <c r="AR974" s="167">
        <f t="shared" si="787"/>
        <v>6600.5</v>
      </c>
      <c r="AS974" s="167">
        <f t="shared" si="787"/>
        <v>0</v>
      </c>
      <c r="AT974" s="167">
        <f t="shared" si="787"/>
        <v>6600.5</v>
      </c>
      <c r="AU974" s="167">
        <f t="shared" si="787"/>
        <v>0</v>
      </c>
      <c r="AV974" s="167">
        <f t="shared" si="787"/>
        <v>6600.5</v>
      </c>
      <c r="AW974" s="168"/>
    </row>
    <row r="975" spans="1:49" ht="47.25" outlineLevel="7" x14ac:dyDescent="0.2">
      <c r="A975" s="170" t="s">
        <v>441</v>
      </c>
      <c r="B975" s="170" t="s">
        <v>299</v>
      </c>
      <c r="C975" s="170" t="s">
        <v>477</v>
      </c>
      <c r="D975" s="170" t="s">
        <v>8</v>
      </c>
      <c r="E975" s="171" t="s">
        <v>9</v>
      </c>
      <c r="F975" s="172">
        <v>7731</v>
      </c>
      <c r="G975" s="172"/>
      <c r="H975" s="172">
        <f>SUM(F975:G975)</f>
        <v>7731</v>
      </c>
      <c r="I975" s="172"/>
      <c r="J975" s="172"/>
      <c r="K975" s="172"/>
      <c r="L975" s="172">
        <f>SUM(H975:K975)</f>
        <v>7731</v>
      </c>
      <c r="M975" s="172"/>
      <c r="N975" s="172">
        <f>SUM(L975:M975)</f>
        <v>7731</v>
      </c>
      <c r="O975" s="172"/>
      <c r="P975" s="172"/>
      <c r="Q975" s="172">
        <f>SUM(N975:P975)</f>
        <v>7731</v>
      </c>
      <c r="R975" s="172"/>
      <c r="S975" s="172">
        <f>SUM(Q975:R975)</f>
        <v>7731</v>
      </c>
      <c r="T975" s="172"/>
      <c r="U975" s="172"/>
      <c r="V975" s="172">
        <v>22.3</v>
      </c>
      <c r="W975" s="172"/>
      <c r="X975" s="172">
        <f>SUM(S975:W975)</f>
        <v>7753.3</v>
      </c>
      <c r="Y975" s="172">
        <v>6642.3</v>
      </c>
      <c r="Z975" s="172"/>
      <c r="AA975" s="172">
        <f>SUM(Y975:Z975)</f>
        <v>6642.3</v>
      </c>
      <c r="AB975" s="172"/>
      <c r="AC975" s="172">
        <f>SUM(AA975:AB975)</f>
        <v>6642.3</v>
      </c>
      <c r="AD975" s="172"/>
      <c r="AE975" s="172">
        <f>SUM(AC975:AD975)</f>
        <v>6642.3</v>
      </c>
      <c r="AF975" s="172"/>
      <c r="AG975" s="172">
        <f>SUM(AE975:AF975)</f>
        <v>6642.3</v>
      </c>
      <c r="AH975" s="172"/>
      <c r="AI975" s="172">
        <f>SUM(AG975:AH975)</f>
        <v>6642.3</v>
      </c>
      <c r="AJ975" s="172"/>
      <c r="AK975" s="172">
        <f>SUM(AI975:AJ975)</f>
        <v>6642.3</v>
      </c>
      <c r="AL975" s="172">
        <v>6310.2</v>
      </c>
      <c r="AM975" s="172"/>
      <c r="AN975" s="172">
        <f>SUM(AL975:AM975)</f>
        <v>6310.2</v>
      </c>
      <c r="AO975" s="172"/>
      <c r="AP975" s="172">
        <f>SUM(AN975:AO975)</f>
        <v>6310.2</v>
      </c>
      <c r="AQ975" s="172"/>
      <c r="AR975" s="172">
        <f>SUM(AP975:AQ975)</f>
        <v>6310.2</v>
      </c>
      <c r="AS975" s="172"/>
      <c r="AT975" s="172">
        <f>SUM(AR975:AS975)</f>
        <v>6310.2</v>
      </c>
      <c r="AU975" s="172"/>
      <c r="AV975" s="172">
        <f>SUM(AT975:AU975)</f>
        <v>6310.2</v>
      </c>
      <c r="AW975" s="168"/>
    </row>
    <row r="976" spans="1:49" ht="31.5" outlineLevel="7" x14ac:dyDescent="0.2">
      <c r="A976" s="170" t="s">
        <v>441</v>
      </c>
      <c r="B976" s="170" t="s">
        <v>299</v>
      </c>
      <c r="C976" s="170" t="s">
        <v>477</v>
      </c>
      <c r="D976" s="170" t="s">
        <v>11</v>
      </c>
      <c r="E976" s="171" t="s">
        <v>12</v>
      </c>
      <c r="F976" s="172">
        <v>323.60000000000002</v>
      </c>
      <c r="G976" s="172"/>
      <c r="H976" s="172">
        <f>SUM(F976:G976)</f>
        <v>323.60000000000002</v>
      </c>
      <c r="I976" s="172"/>
      <c r="J976" s="172"/>
      <c r="K976" s="172"/>
      <c r="L976" s="172">
        <f>SUM(H976:K976)</f>
        <v>323.60000000000002</v>
      </c>
      <c r="M976" s="172"/>
      <c r="N976" s="172">
        <f>SUM(L976:M976)</f>
        <v>323.60000000000002</v>
      </c>
      <c r="O976" s="172"/>
      <c r="P976" s="172"/>
      <c r="Q976" s="172">
        <f>SUM(N976:P976)</f>
        <v>323.60000000000002</v>
      </c>
      <c r="R976" s="172"/>
      <c r="S976" s="172">
        <f>SUM(Q976:R976)</f>
        <v>323.60000000000002</v>
      </c>
      <c r="T976" s="172"/>
      <c r="U976" s="172"/>
      <c r="V976" s="172">
        <v>-22.33</v>
      </c>
      <c r="W976" s="172"/>
      <c r="X976" s="172">
        <f>SUM(S976:W976)</f>
        <v>301.27000000000004</v>
      </c>
      <c r="Y976" s="172">
        <v>290</v>
      </c>
      <c r="Z976" s="172"/>
      <c r="AA976" s="172">
        <f>SUM(Y976:Z976)</f>
        <v>290</v>
      </c>
      <c r="AB976" s="172"/>
      <c r="AC976" s="172">
        <f>SUM(AA976:AB976)</f>
        <v>290</v>
      </c>
      <c r="AD976" s="172"/>
      <c r="AE976" s="172">
        <f>SUM(AC976:AD976)</f>
        <v>290</v>
      </c>
      <c r="AF976" s="172"/>
      <c r="AG976" s="172">
        <f>SUM(AE976:AF976)</f>
        <v>290</v>
      </c>
      <c r="AH976" s="172"/>
      <c r="AI976" s="172">
        <f>SUM(AG976:AH976)</f>
        <v>290</v>
      </c>
      <c r="AJ976" s="172"/>
      <c r="AK976" s="172">
        <f>SUM(AI976:AJ976)</f>
        <v>290</v>
      </c>
      <c r="AL976" s="172">
        <v>290</v>
      </c>
      <c r="AM976" s="172"/>
      <c r="AN976" s="172">
        <f>SUM(AL976:AM976)</f>
        <v>290</v>
      </c>
      <c r="AO976" s="172"/>
      <c r="AP976" s="172">
        <f>SUM(AN976:AO976)</f>
        <v>290</v>
      </c>
      <c r="AQ976" s="172"/>
      <c r="AR976" s="172">
        <f>SUM(AP976:AQ976)</f>
        <v>290</v>
      </c>
      <c r="AS976" s="172"/>
      <c r="AT976" s="172">
        <f>SUM(AR976:AS976)</f>
        <v>290</v>
      </c>
      <c r="AU976" s="172"/>
      <c r="AV976" s="172">
        <f>SUM(AT976:AU976)</f>
        <v>290</v>
      </c>
      <c r="AW976" s="168"/>
    </row>
    <row r="977" spans="1:49" ht="15.75" hidden="1" outlineLevel="7" x14ac:dyDescent="0.2">
      <c r="A977" s="170" t="s">
        <v>441</v>
      </c>
      <c r="B977" s="170" t="s">
        <v>299</v>
      </c>
      <c r="C977" s="170" t="s">
        <v>477</v>
      </c>
      <c r="D977" s="170" t="s">
        <v>27</v>
      </c>
      <c r="E977" s="171" t="s">
        <v>28</v>
      </c>
      <c r="F977" s="172">
        <v>0.3</v>
      </c>
      <c r="G977" s="172"/>
      <c r="H977" s="172">
        <f>SUM(F977:G977)</f>
        <v>0.3</v>
      </c>
      <c r="I977" s="172"/>
      <c r="J977" s="172"/>
      <c r="K977" s="172"/>
      <c r="L977" s="172">
        <f>SUM(H977:K977)</f>
        <v>0.3</v>
      </c>
      <c r="M977" s="172"/>
      <c r="N977" s="172">
        <f>SUM(L977:M977)</f>
        <v>0.3</v>
      </c>
      <c r="O977" s="172"/>
      <c r="P977" s="172"/>
      <c r="Q977" s="172">
        <f>SUM(N977:P977)</f>
        <v>0.3</v>
      </c>
      <c r="R977" s="172"/>
      <c r="S977" s="172">
        <f>SUM(Q977:R977)</f>
        <v>0.3</v>
      </c>
      <c r="T977" s="172"/>
      <c r="U977" s="172"/>
      <c r="V977" s="172"/>
      <c r="W977" s="172"/>
      <c r="X977" s="172">
        <f>SUM(S977:W977)</f>
        <v>0.3</v>
      </c>
      <c r="Y977" s="172">
        <v>0.3</v>
      </c>
      <c r="Z977" s="172"/>
      <c r="AA977" s="172">
        <f>SUM(Y977:Z977)</f>
        <v>0.3</v>
      </c>
      <c r="AB977" s="172"/>
      <c r="AC977" s="172">
        <f>SUM(AA977:AB977)</f>
        <v>0.3</v>
      </c>
      <c r="AD977" s="172"/>
      <c r="AE977" s="172">
        <f>SUM(AC977:AD977)</f>
        <v>0.3</v>
      </c>
      <c r="AF977" s="172"/>
      <c r="AG977" s="172">
        <f>SUM(AE977:AF977)</f>
        <v>0.3</v>
      </c>
      <c r="AH977" s="172"/>
      <c r="AI977" s="172">
        <f>SUM(AG977:AH977)</f>
        <v>0.3</v>
      </c>
      <c r="AJ977" s="172"/>
      <c r="AK977" s="172">
        <f>SUM(AI977:AJ977)</f>
        <v>0.3</v>
      </c>
      <c r="AL977" s="172">
        <v>0.3</v>
      </c>
      <c r="AM977" s="172"/>
      <c r="AN977" s="172">
        <f>SUM(AL977:AM977)</f>
        <v>0.3</v>
      </c>
      <c r="AO977" s="172"/>
      <c r="AP977" s="172">
        <f>SUM(AN977:AO977)</f>
        <v>0.3</v>
      </c>
      <c r="AQ977" s="172"/>
      <c r="AR977" s="172">
        <f>SUM(AP977:AQ977)</f>
        <v>0.3</v>
      </c>
      <c r="AS977" s="172"/>
      <c r="AT977" s="172">
        <f>SUM(AR977:AS977)</f>
        <v>0.3</v>
      </c>
      <c r="AU977" s="172"/>
      <c r="AV977" s="172">
        <f>SUM(AT977:AU977)</f>
        <v>0.3</v>
      </c>
      <c r="AW977" s="168"/>
    </row>
    <row r="978" spans="1:49" ht="19.5" hidden="1" customHeight="1" outlineLevel="5" x14ac:dyDescent="0.2">
      <c r="A978" s="165" t="s">
        <v>441</v>
      </c>
      <c r="B978" s="165" t="s">
        <v>299</v>
      </c>
      <c r="C978" s="165" t="s">
        <v>478</v>
      </c>
      <c r="D978" s="165"/>
      <c r="E978" s="166" t="s">
        <v>479</v>
      </c>
      <c r="F978" s="167">
        <f t="shared" ref="F978:AV978" si="788">F979</f>
        <v>9608.6</v>
      </c>
      <c r="G978" s="167">
        <f t="shared" si="788"/>
        <v>0</v>
      </c>
      <c r="H978" s="167">
        <f t="shared" si="788"/>
        <v>9608.6</v>
      </c>
      <c r="I978" s="167">
        <f t="shared" si="788"/>
        <v>0</v>
      </c>
      <c r="J978" s="167">
        <f t="shared" si="788"/>
        <v>0</v>
      </c>
      <c r="K978" s="167">
        <f t="shared" si="788"/>
        <v>0</v>
      </c>
      <c r="L978" s="167">
        <f t="shared" si="788"/>
        <v>9608.6</v>
      </c>
      <c r="M978" s="167">
        <f t="shared" si="788"/>
        <v>0</v>
      </c>
      <c r="N978" s="167">
        <f t="shared" si="788"/>
        <v>9608.6</v>
      </c>
      <c r="O978" s="167">
        <f t="shared" si="788"/>
        <v>0</v>
      </c>
      <c r="P978" s="167">
        <f t="shared" si="788"/>
        <v>0</v>
      </c>
      <c r="Q978" s="167">
        <f t="shared" si="788"/>
        <v>9608.6</v>
      </c>
      <c r="R978" s="167">
        <f t="shared" si="788"/>
        <v>0</v>
      </c>
      <c r="S978" s="167">
        <f t="shared" si="788"/>
        <v>9608.6</v>
      </c>
      <c r="T978" s="167">
        <f t="shared" si="788"/>
        <v>0</v>
      </c>
      <c r="U978" s="167">
        <f t="shared" si="788"/>
        <v>0</v>
      </c>
      <c r="V978" s="167">
        <f t="shared" si="788"/>
        <v>0</v>
      </c>
      <c r="W978" s="167">
        <f t="shared" si="788"/>
        <v>0</v>
      </c>
      <c r="X978" s="167">
        <f t="shared" si="788"/>
        <v>9608.6</v>
      </c>
      <c r="Y978" s="167">
        <f t="shared" si="788"/>
        <v>9100</v>
      </c>
      <c r="Z978" s="167">
        <f t="shared" si="788"/>
        <v>0</v>
      </c>
      <c r="AA978" s="167">
        <f t="shared" si="788"/>
        <v>9100</v>
      </c>
      <c r="AB978" s="167">
        <f t="shared" si="788"/>
        <v>0</v>
      </c>
      <c r="AC978" s="167">
        <f t="shared" si="788"/>
        <v>9100</v>
      </c>
      <c r="AD978" s="167">
        <f t="shared" si="788"/>
        <v>0</v>
      </c>
      <c r="AE978" s="167">
        <f t="shared" si="788"/>
        <v>9100</v>
      </c>
      <c r="AF978" s="167">
        <f t="shared" si="788"/>
        <v>0</v>
      </c>
      <c r="AG978" s="167">
        <f t="shared" si="788"/>
        <v>9100</v>
      </c>
      <c r="AH978" s="167">
        <f t="shared" si="788"/>
        <v>0</v>
      </c>
      <c r="AI978" s="167">
        <f t="shared" si="788"/>
        <v>9100</v>
      </c>
      <c r="AJ978" s="167">
        <f t="shared" si="788"/>
        <v>0</v>
      </c>
      <c r="AK978" s="167">
        <f t="shared" si="788"/>
        <v>9100</v>
      </c>
      <c r="AL978" s="167">
        <f t="shared" si="788"/>
        <v>9100</v>
      </c>
      <c r="AM978" s="167">
        <f t="shared" si="788"/>
        <v>0</v>
      </c>
      <c r="AN978" s="167">
        <f t="shared" si="788"/>
        <v>9100</v>
      </c>
      <c r="AO978" s="167">
        <f t="shared" si="788"/>
        <v>0</v>
      </c>
      <c r="AP978" s="167">
        <f t="shared" si="788"/>
        <v>9100</v>
      </c>
      <c r="AQ978" s="167">
        <f t="shared" si="788"/>
        <v>0</v>
      </c>
      <c r="AR978" s="167">
        <f t="shared" si="788"/>
        <v>9100</v>
      </c>
      <c r="AS978" s="167">
        <f t="shared" si="788"/>
        <v>0</v>
      </c>
      <c r="AT978" s="167">
        <f t="shared" si="788"/>
        <v>9100</v>
      </c>
      <c r="AU978" s="167">
        <f t="shared" si="788"/>
        <v>0</v>
      </c>
      <c r="AV978" s="167">
        <f t="shared" si="788"/>
        <v>9100</v>
      </c>
      <c r="AW978" s="168"/>
    </row>
    <row r="979" spans="1:49" ht="31.5" hidden="1" outlineLevel="7" x14ac:dyDescent="0.2">
      <c r="A979" s="170" t="s">
        <v>441</v>
      </c>
      <c r="B979" s="170" t="s">
        <v>299</v>
      </c>
      <c r="C979" s="170" t="s">
        <v>478</v>
      </c>
      <c r="D979" s="170" t="s">
        <v>92</v>
      </c>
      <c r="E979" s="171" t="s">
        <v>93</v>
      </c>
      <c r="F979" s="172">
        <v>9608.6</v>
      </c>
      <c r="G979" s="172"/>
      <c r="H979" s="172">
        <f>SUM(F979:G979)</f>
        <v>9608.6</v>
      </c>
      <c r="I979" s="172"/>
      <c r="J979" s="172"/>
      <c r="K979" s="172"/>
      <c r="L979" s="172">
        <f>SUM(H979:K979)</f>
        <v>9608.6</v>
      </c>
      <c r="M979" s="172"/>
      <c r="N979" s="172">
        <f>SUM(L979:M979)</f>
        <v>9608.6</v>
      </c>
      <c r="O979" s="172"/>
      <c r="P979" s="172"/>
      <c r="Q979" s="172">
        <f>SUM(N979:P979)</f>
        <v>9608.6</v>
      </c>
      <c r="R979" s="172"/>
      <c r="S979" s="172">
        <f>SUM(Q979:R979)</f>
        <v>9608.6</v>
      </c>
      <c r="T979" s="172"/>
      <c r="U979" s="172"/>
      <c r="V979" s="172"/>
      <c r="W979" s="172"/>
      <c r="X979" s="172">
        <f>SUM(S979:W979)</f>
        <v>9608.6</v>
      </c>
      <c r="Y979" s="172">
        <v>9100</v>
      </c>
      <c r="Z979" s="172"/>
      <c r="AA979" s="172">
        <f>SUM(Y979:Z979)</f>
        <v>9100</v>
      </c>
      <c r="AB979" s="172"/>
      <c r="AC979" s="172">
        <f>SUM(AA979:AB979)</f>
        <v>9100</v>
      </c>
      <c r="AD979" s="172"/>
      <c r="AE979" s="172">
        <f>SUM(AC979:AD979)</f>
        <v>9100</v>
      </c>
      <c r="AF979" s="172"/>
      <c r="AG979" s="172">
        <f>SUM(AE979:AF979)</f>
        <v>9100</v>
      </c>
      <c r="AH979" s="172"/>
      <c r="AI979" s="172">
        <f>SUM(AG979:AH979)</f>
        <v>9100</v>
      </c>
      <c r="AJ979" s="172"/>
      <c r="AK979" s="172">
        <f>SUM(AI979:AJ979)</f>
        <v>9100</v>
      </c>
      <c r="AL979" s="172">
        <v>9100</v>
      </c>
      <c r="AM979" s="172"/>
      <c r="AN979" s="172">
        <f>SUM(AL979:AM979)</f>
        <v>9100</v>
      </c>
      <c r="AO979" s="172"/>
      <c r="AP979" s="172">
        <f>SUM(AN979:AO979)</f>
        <v>9100</v>
      </c>
      <c r="AQ979" s="172"/>
      <c r="AR979" s="172">
        <f>SUM(AP979:AQ979)</f>
        <v>9100</v>
      </c>
      <c r="AS979" s="172"/>
      <c r="AT979" s="172">
        <f>SUM(AR979:AS979)</f>
        <v>9100</v>
      </c>
      <c r="AU979" s="172"/>
      <c r="AV979" s="172">
        <f>SUM(AT979:AU979)</f>
        <v>9100</v>
      </c>
      <c r="AW979" s="168"/>
    </row>
    <row r="980" spans="1:49" ht="47.25" hidden="1" outlineLevel="2" x14ac:dyDescent="0.2">
      <c r="A980" s="165" t="s">
        <v>441</v>
      </c>
      <c r="B980" s="165" t="s">
        <v>299</v>
      </c>
      <c r="C980" s="165" t="s">
        <v>76</v>
      </c>
      <c r="D980" s="165"/>
      <c r="E980" s="166" t="s">
        <v>77</v>
      </c>
      <c r="F980" s="167">
        <f t="shared" ref="F980:Z980" si="789">F981</f>
        <v>120</v>
      </c>
      <c r="G980" s="167">
        <f t="shared" si="789"/>
        <v>0</v>
      </c>
      <c r="H980" s="167">
        <f t="shared" si="789"/>
        <v>120</v>
      </c>
      <c r="I980" s="167">
        <f t="shared" si="789"/>
        <v>0</v>
      </c>
      <c r="J980" s="167">
        <f t="shared" si="789"/>
        <v>464.64</v>
      </c>
      <c r="K980" s="167">
        <f t="shared" si="789"/>
        <v>0</v>
      </c>
      <c r="L980" s="167">
        <f t="shared" si="789"/>
        <v>584.64</v>
      </c>
      <c r="M980" s="167">
        <f t="shared" si="789"/>
        <v>0</v>
      </c>
      <c r="N980" s="167">
        <f t="shared" si="789"/>
        <v>584.64</v>
      </c>
      <c r="O980" s="167">
        <f t="shared" si="789"/>
        <v>0</v>
      </c>
      <c r="P980" s="167">
        <f t="shared" si="789"/>
        <v>0</v>
      </c>
      <c r="Q980" s="167">
        <f t="shared" si="789"/>
        <v>584.64</v>
      </c>
      <c r="R980" s="167">
        <f t="shared" si="789"/>
        <v>10</v>
      </c>
      <c r="S980" s="167">
        <f t="shared" si="789"/>
        <v>594.64</v>
      </c>
      <c r="T980" s="167">
        <f t="shared" si="789"/>
        <v>0</v>
      </c>
      <c r="U980" s="167">
        <f t="shared" si="789"/>
        <v>0</v>
      </c>
      <c r="V980" s="167">
        <f t="shared" si="789"/>
        <v>0</v>
      </c>
      <c r="W980" s="167">
        <f t="shared" si="789"/>
        <v>0</v>
      </c>
      <c r="X980" s="167">
        <f t="shared" si="789"/>
        <v>594.64</v>
      </c>
      <c r="Y980" s="167">
        <f t="shared" si="789"/>
        <v>0</v>
      </c>
      <c r="Z980" s="167">
        <f t="shared" si="789"/>
        <v>0</v>
      </c>
      <c r="AA980" s="167"/>
      <c r="AB980" s="167">
        <f>AB981</f>
        <v>0</v>
      </c>
      <c r="AC980" s="167"/>
      <c r="AD980" s="167">
        <f>AD981</f>
        <v>0</v>
      </c>
      <c r="AE980" s="167">
        <f>AE981</f>
        <v>0</v>
      </c>
      <c r="AF980" s="167">
        <f>AF981</f>
        <v>0</v>
      </c>
      <c r="AG980" s="167">
        <f>AG981</f>
        <v>0</v>
      </c>
      <c r="AH980" s="167">
        <f>AH981</f>
        <v>0</v>
      </c>
      <c r="AI980" s="167"/>
      <c r="AJ980" s="167">
        <f>AJ981</f>
        <v>0</v>
      </c>
      <c r="AK980" s="167"/>
      <c r="AL980" s="167">
        <f>AL981</f>
        <v>0</v>
      </c>
      <c r="AM980" s="167">
        <f>AM981</f>
        <v>0</v>
      </c>
      <c r="AN980" s="167"/>
      <c r="AO980" s="167">
        <f>AO981</f>
        <v>0</v>
      </c>
      <c r="AP980" s="167"/>
      <c r="AQ980" s="167">
        <f>AQ981</f>
        <v>0</v>
      </c>
      <c r="AR980" s="167">
        <f>AR981</f>
        <v>0</v>
      </c>
      <c r="AS980" s="167">
        <f>AS981</f>
        <v>0</v>
      </c>
      <c r="AT980" s="167"/>
      <c r="AU980" s="167">
        <f>AU981</f>
        <v>0</v>
      </c>
      <c r="AV980" s="167"/>
      <c r="AW980" s="168"/>
    </row>
    <row r="981" spans="1:49" ht="31.5" hidden="1" outlineLevel="3" x14ac:dyDescent="0.2">
      <c r="A981" s="165" t="s">
        <v>441</v>
      </c>
      <c r="B981" s="165" t="s">
        <v>299</v>
      </c>
      <c r="C981" s="165" t="s">
        <v>78</v>
      </c>
      <c r="D981" s="165"/>
      <c r="E981" s="166" t="s">
        <v>79</v>
      </c>
      <c r="F981" s="167">
        <f t="shared" ref="F981:Z981" si="790">F982+F987+F990</f>
        <v>120</v>
      </c>
      <c r="G981" s="167">
        <f t="shared" si="790"/>
        <v>0</v>
      </c>
      <c r="H981" s="167">
        <f t="shared" si="790"/>
        <v>120</v>
      </c>
      <c r="I981" s="167">
        <f t="shared" si="790"/>
        <v>0</v>
      </c>
      <c r="J981" s="167">
        <f t="shared" si="790"/>
        <v>464.64</v>
      </c>
      <c r="K981" s="167">
        <f t="shared" si="790"/>
        <v>0</v>
      </c>
      <c r="L981" s="167">
        <f t="shared" si="790"/>
        <v>584.64</v>
      </c>
      <c r="M981" s="167">
        <f t="shared" si="790"/>
        <v>0</v>
      </c>
      <c r="N981" s="167">
        <f t="shared" si="790"/>
        <v>584.64</v>
      </c>
      <c r="O981" s="167">
        <f t="shared" si="790"/>
        <v>0</v>
      </c>
      <c r="P981" s="167">
        <f t="shared" si="790"/>
        <v>0</v>
      </c>
      <c r="Q981" s="167">
        <f t="shared" si="790"/>
        <v>584.64</v>
      </c>
      <c r="R981" s="167">
        <f t="shared" si="790"/>
        <v>10</v>
      </c>
      <c r="S981" s="167">
        <f t="shared" si="790"/>
        <v>594.64</v>
      </c>
      <c r="T981" s="167">
        <f t="shared" si="790"/>
        <v>0</v>
      </c>
      <c r="U981" s="167">
        <f t="shared" si="790"/>
        <v>0</v>
      </c>
      <c r="V981" s="167">
        <f t="shared" si="790"/>
        <v>0</v>
      </c>
      <c r="W981" s="167">
        <f t="shared" si="790"/>
        <v>0</v>
      </c>
      <c r="X981" s="167">
        <f t="shared" si="790"/>
        <v>594.64</v>
      </c>
      <c r="Y981" s="167">
        <f t="shared" si="790"/>
        <v>0</v>
      </c>
      <c r="Z981" s="167">
        <f t="shared" si="790"/>
        <v>0</v>
      </c>
      <c r="AA981" s="167"/>
      <c r="AB981" s="167">
        <f>AB982+AB987+AB990</f>
        <v>0</v>
      </c>
      <c r="AC981" s="167"/>
      <c r="AD981" s="167">
        <f>AD982+AD987+AD990</f>
        <v>0</v>
      </c>
      <c r="AE981" s="167">
        <f>AE982+AE987+AE990</f>
        <v>0</v>
      </c>
      <c r="AF981" s="167">
        <f>AF982+AF987+AF990</f>
        <v>0</v>
      </c>
      <c r="AG981" s="167">
        <f>AG982+AG987+AG990</f>
        <v>0</v>
      </c>
      <c r="AH981" s="167">
        <f>AH982+AH987+AH990</f>
        <v>0</v>
      </c>
      <c r="AI981" s="167"/>
      <c r="AJ981" s="167">
        <f>AJ982+AJ987+AJ990</f>
        <v>0</v>
      </c>
      <c r="AK981" s="167"/>
      <c r="AL981" s="167">
        <f>AL982+AL987+AL990</f>
        <v>0</v>
      </c>
      <c r="AM981" s="167">
        <f>AM982+AM987+AM990</f>
        <v>0</v>
      </c>
      <c r="AN981" s="167"/>
      <c r="AO981" s="167">
        <f>AO982+AO987+AO990</f>
        <v>0</v>
      </c>
      <c r="AP981" s="167"/>
      <c r="AQ981" s="167">
        <f>AQ982+AQ987+AQ990</f>
        <v>0</v>
      </c>
      <c r="AR981" s="167">
        <f>AR982+AR987+AR990</f>
        <v>0</v>
      </c>
      <c r="AS981" s="167">
        <f>AS982+AS987+AS990</f>
        <v>0</v>
      </c>
      <c r="AT981" s="167"/>
      <c r="AU981" s="167">
        <f>AU982+AU987+AU990</f>
        <v>0</v>
      </c>
      <c r="AV981" s="167"/>
      <c r="AW981" s="168"/>
    </row>
    <row r="982" spans="1:49" ht="31.5" hidden="1" outlineLevel="4" x14ac:dyDescent="0.2">
      <c r="A982" s="165" t="s">
        <v>441</v>
      </c>
      <c r="B982" s="165" t="s">
        <v>299</v>
      </c>
      <c r="C982" s="165" t="s">
        <v>147</v>
      </c>
      <c r="D982" s="165"/>
      <c r="E982" s="166" t="s">
        <v>148</v>
      </c>
      <c r="F982" s="167">
        <f>F985</f>
        <v>30</v>
      </c>
      <c r="G982" s="167">
        <f>G985</f>
        <v>0</v>
      </c>
      <c r="H982" s="167">
        <f>H985</f>
        <v>30</v>
      </c>
      <c r="I982" s="167">
        <f t="shared" ref="I982:AB982" si="791">I985+I983</f>
        <v>0</v>
      </c>
      <c r="J982" s="167">
        <f t="shared" si="791"/>
        <v>464.64</v>
      </c>
      <c r="K982" s="167">
        <f t="shared" si="791"/>
        <v>0</v>
      </c>
      <c r="L982" s="167">
        <f t="shared" si="791"/>
        <v>494.64</v>
      </c>
      <c r="M982" s="167">
        <f t="shared" si="791"/>
        <v>0</v>
      </c>
      <c r="N982" s="167">
        <f t="shared" si="791"/>
        <v>494.64</v>
      </c>
      <c r="O982" s="167">
        <f t="shared" si="791"/>
        <v>0</v>
      </c>
      <c r="P982" s="167">
        <f t="shared" si="791"/>
        <v>0</v>
      </c>
      <c r="Q982" s="167">
        <f t="shared" si="791"/>
        <v>494.64</v>
      </c>
      <c r="R982" s="167">
        <f t="shared" si="791"/>
        <v>0</v>
      </c>
      <c r="S982" s="167">
        <f t="shared" si="791"/>
        <v>494.64</v>
      </c>
      <c r="T982" s="167">
        <f t="shared" si="791"/>
        <v>0</v>
      </c>
      <c r="U982" s="167">
        <f t="shared" si="791"/>
        <v>0</v>
      </c>
      <c r="V982" s="167">
        <f t="shared" si="791"/>
        <v>0</v>
      </c>
      <c r="W982" s="167">
        <f t="shared" si="791"/>
        <v>0</v>
      </c>
      <c r="X982" s="167">
        <f t="shared" si="791"/>
        <v>494.64</v>
      </c>
      <c r="Y982" s="167">
        <f t="shared" si="791"/>
        <v>0</v>
      </c>
      <c r="Z982" s="167">
        <f t="shared" si="791"/>
        <v>0</v>
      </c>
      <c r="AA982" s="167">
        <f t="shared" si="791"/>
        <v>0</v>
      </c>
      <c r="AB982" s="167">
        <f t="shared" si="791"/>
        <v>0</v>
      </c>
      <c r="AC982" s="167"/>
      <c r="AD982" s="167">
        <f t="shared" ref="AD982:AO982" si="792">AD985+AD983</f>
        <v>0</v>
      </c>
      <c r="AE982" s="167">
        <f t="shared" si="792"/>
        <v>0</v>
      </c>
      <c r="AF982" s="167">
        <f t="shared" si="792"/>
        <v>0</v>
      </c>
      <c r="AG982" s="167">
        <f t="shared" si="792"/>
        <v>0</v>
      </c>
      <c r="AH982" s="167">
        <f t="shared" si="792"/>
        <v>0</v>
      </c>
      <c r="AI982" s="167">
        <f t="shared" si="792"/>
        <v>0</v>
      </c>
      <c r="AJ982" s="167">
        <f t="shared" si="792"/>
        <v>0</v>
      </c>
      <c r="AK982" s="167">
        <f t="shared" si="792"/>
        <v>0</v>
      </c>
      <c r="AL982" s="167">
        <f t="shared" si="792"/>
        <v>0</v>
      </c>
      <c r="AM982" s="167">
        <f t="shared" si="792"/>
        <v>0</v>
      </c>
      <c r="AN982" s="167">
        <f t="shared" si="792"/>
        <v>0</v>
      </c>
      <c r="AO982" s="167">
        <f t="shared" si="792"/>
        <v>0</v>
      </c>
      <c r="AP982" s="167"/>
      <c r="AQ982" s="167">
        <f>AQ985+AQ983</f>
        <v>0</v>
      </c>
      <c r="AR982" s="167">
        <f>AR985+AR983</f>
        <v>0</v>
      </c>
      <c r="AS982" s="167">
        <f>AS985+AS983</f>
        <v>0</v>
      </c>
      <c r="AT982" s="167">
        <f>AT985+AT983</f>
        <v>0</v>
      </c>
      <c r="AU982" s="167">
        <f t="shared" ref="AU982:AV982" si="793">AU985+AU983</f>
        <v>0</v>
      </c>
      <c r="AV982" s="167">
        <f t="shared" si="793"/>
        <v>0</v>
      </c>
      <c r="AW982" s="168"/>
    </row>
    <row r="983" spans="1:49" ht="31.5" hidden="1" outlineLevel="4" x14ac:dyDescent="0.2">
      <c r="A983" s="165" t="s">
        <v>441</v>
      </c>
      <c r="B983" s="165" t="s">
        <v>299</v>
      </c>
      <c r="C983" s="165" t="s">
        <v>149</v>
      </c>
      <c r="D983" s="165"/>
      <c r="E983" s="166" t="s">
        <v>699</v>
      </c>
      <c r="F983" s="167"/>
      <c r="G983" s="167"/>
      <c r="H983" s="167"/>
      <c r="I983" s="167">
        <f t="shared" ref="I983:X983" si="794">I984</f>
        <v>0</v>
      </c>
      <c r="J983" s="167">
        <f t="shared" si="794"/>
        <v>464.64</v>
      </c>
      <c r="K983" s="167">
        <f t="shared" si="794"/>
        <v>0</v>
      </c>
      <c r="L983" s="167">
        <f t="shared" si="794"/>
        <v>464.64</v>
      </c>
      <c r="M983" s="167">
        <f t="shared" si="794"/>
        <v>0</v>
      </c>
      <c r="N983" s="167">
        <f t="shared" si="794"/>
        <v>464.64</v>
      </c>
      <c r="O983" s="167">
        <f t="shared" si="794"/>
        <v>0</v>
      </c>
      <c r="P983" s="167">
        <f t="shared" si="794"/>
        <v>0</v>
      </c>
      <c r="Q983" s="167">
        <f t="shared" si="794"/>
        <v>464.64</v>
      </c>
      <c r="R983" s="167">
        <f t="shared" si="794"/>
        <v>0</v>
      </c>
      <c r="S983" s="167">
        <f t="shared" si="794"/>
        <v>464.64</v>
      </c>
      <c r="T983" s="167">
        <f t="shared" si="794"/>
        <v>0</v>
      </c>
      <c r="U983" s="167">
        <f t="shared" si="794"/>
        <v>0</v>
      </c>
      <c r="V983" s="167">
        <f t="shared" si="794"/>
        <v>0</v>
      </c>
      <c r="W983" s="167">
        <f t="shared" si="794"/>
        <v>0</v>
      </c>
      <c r="X983" s="167">
        <f t="shared" si="794"/>
        <v>464.64</v>
      </c>
      <c r="Y983" s="167"/>
      <c r="Z983" s="167"/>
      <c r="AA983" s="167"/>
      <c r="AB983" s="167"/>
      <c r="AC983" s="167"/>
      <c r="AD983" s="167">
        <f t="shared" ref="AD983:AK983" si="795">AD984</f>
        <v>0</v>
      </c>
      <c r="AE983" s="167">
        <f t="shared" si="795"/>
        <v>0</v>
      </c>
      <c r="AF983" s="167">
        <f t="shared" si="795"/>
        <v>0</v>
      </c>
      <c r="AG983" s="167">
        <f t="shared" si="795"/>
        <v>0</v>
      </c>
      <c r="AH983" s="167">
        <f t="shared" si="795"/>
        <v>0</v>
      </c>
      <c r="AI983" s="167">
        <f t="shared" si="795"/>
        <v>0</v>
      </c>
      <c r="AJ983" s="167">
        <f t="shared" si="795"/>
        <v>0</v>
      </c>
      <c r="AK983" s="167">
        <f t="shared" si="795"/>
        <v>0</v>
      </c>
      <c r="AL983" s="167"/>
      <c r="AM983" s="167"/>
      <c r="AN983" s="167"/>
      <c r="AO983" s="167"/>
      <c r="AP983" s="167"/>
      <c r="AQ983" s="167">
        <f>AQ984</f>
        <v>0</v>
      </c>
      <c r="AR983" s="167">
        <f>AR984</f>
        <v>0</v>
      </c>
      <c r="AS983" s="167">
        <f>AS984</f>
        <v>0</v>
      </c>
      <c r="AT983" s="167">
        <f>AT984</f>
        <v>0</v>
      </c>
      <c r="AU983" s="167">
        <f t="shared" ref="AU983:AV983" si="796">AU984</f>
        <v>0</v>
      </c>
      <c r="AV983" s="167">
        <f t="shared" si="796"/>
        <v>0</v>
      </c>
      <c r="AW983" s="168"/>
    </row>
    <row r="984" spans="1:49" ht="31.5" hidden="1" outlineLevel="4" x14ac:dyDescent="0.2">
      <c r="A984" s="170" t="s">
        <v>441</v>
      </c>
      <c r="B984" s="170" t="s">
        <v>299</v>
      </c>
      <c r="C984" s="170" t="s">
        <v>149</v>
      </c>
      <c r="D984" s="170" t="s">
        <v>92</v>
      </c>
      <c r="E984" s="171" t="s">
        <v>93</v>
      </c>
      <c r="F984" s="167"/>
      <c r="G984" s="167"/>
      <c r="H984" s="167"/>
      <c r="I984" s="172"/>
      <c r="J984" s="172">
        <v>464.64</v>
      </c>
      <c r="K984" s="172"/>
      <c r="L984" s="172">
        <f>SUM(H984:K984)</f>
        <v>464.64</v>
      </c>
      <c r="M984" s="172"/>
      <c r="N984" s="172">
        <f>SUM(L984:M984)</f>
        <v>464.64</v>
      </c>
      <c r="O984" s="172"/>
      <c r="P984" s="172"/>
      <c r="Q984" s="172">
        <f>SUM(N984:P984)</f>
        <v>464.64</v>
      </c>
      <c r="R984" s="172"/>
      <c r="S984" s="172">
        <f>SUM(Q984:R984)</f>
        <v>464.64</v>
      </c>
      <c r="T984" s="172"/>
      <c r="U984" s="172"/>
      <c r="V984" s="172"/>
      <c r="W984" s="172"/>
      <c r="X984" s="172">
        <f>SUM(S984:W984)</f>
        <v>464.64</v>
      </c>
      <c r="Y984" s="167"/>
      <c r="Z984" s="167"/>
      <c r="AA984" s="167"/>
      <c r="AB984" s="167"/>
      <c r="AC984" s="167"/>
      <c r="AD984" s="172"/>
      <c r="AE984" s="172">
        <f>SUM(AC984:AD984)</f>
        <v>0</v>
      </c>
      <c r="AF984" s="172"/>
      <c r="AG984" s="172">
        <f>SUM(AE984:AF984)</f>
        <v>0</v>
      </c>
      <c r="AH984" s="172"/>
      <c r="AI984" s="172">
        <f>SUM(AG984:AH984)</f>
        <v>0</v>
      </c>
      <c r="AJ984" s="172"/>
      <c r="AK984" s="172">
        <f>SUM(AI984:AJ984)</f>
        <v>0</v>
      </c>
      <c r="AL984" s="167"/>
      <c r="AM984" s="167"/>
      <c r="AN984" s="167"/>
      <c r="AO984" s="167"/>
      <c r="AP984" s="167"/>
      <c r="AQ984" s="172"/>
      <c r="AR984" s="172">
        <f>SUM(AP984:AQ984)</f>
        <v>0</v>
      </c>
      <c r="AS984" s="172"/>
      <c r="AT984" s="172">
        <f>SUM(AR984:AS984)</f>
        <v>0</v>
      </c>
      <c r="AU984" s="172"/>
      <c r="AV984" s="172">
        <f>SUM(AT984:AU984)</f>
        <v>0</v>
      </c>
      <c r="AW984" s="168"/>
    </row>
    <row r="985" spans="1:49" ht="15.75" hidden="1" outlineLevel="5" x14ac:dyDescent="0.2">
      <c r="A985" s="165" t="s">
        <v>441</v>
      </c>
      <c r="B985" s="165" t="s">
        <v>299</v>
      </c>
      <c r="C985" s="165" t="s">
        <v>432</v>
      </c>
      <c r="D985" s="165"/>
      <c r="E985" s="166" t="s">
        <v>433</v>
      </c>
      <c r="F985" s="167">
        <f t="shared" ref="F985:Z985" si="797">F986</f>
        <v>30</v>
      </c>
      <c r="G985" s="167">
        <f t="shared" si="797"/>
        <v>0</v>
      </c>
      <c r="H985" s="167">
        <f t="shared" si="797"/>
        <v>30</v>
      </c>
      <c r="I985" s="167">
        <f t="shared" si="797"/>
        <v>0</v>
      </c>
      <c r="J985" s="167">
        <f t="shared" si="797"/>
        <v>0</v>
      </c>
      <c r="K985" s="167">
        <f t="shared" si="797"/>
        <v>0</v>
      </c>
      <c r="L985" s="167">
        <f t="shared" si="797"/>
        <v>30</v>
      </c>
      <c r="M985" s="167">
        <f t="shared" si="797"/>
        <v>0</v>
      </c>
      <c r="N985" s="167">
        <f t="shared" si="797"/>
        <v>30</v>
      </c>
      <c r="O985" s="167">
        <f t="shared" si="797"/>
        <v>0</v>
      </c>
      <c r="P985" s="167">
        <f t="shared" si="797"/>
        <v>0</v>
      </c>
      <c r="Q985" s="167">
        <f t="shared" si="797"/>
        <v>30</v>
      </c>
      <c r="R985" s="167">
        <f t="shared" si="797"/>
        <v>0</v>
      </c>
      <c r="S985" s="167">
        <f t="shared" si="797"/>
        <v>30</v>
      </c>
      <c r="T985" s="167">
        <f t="shared" si="797"/>
        <v>0</v>
      </c>
      <c r="U985" s="167">
        <f t="shared" si="797"/>
        <v>0</v>
      </c>
      <c r="V985" s="167">
        <f t="shared" si="797"/>
        <v>0</v>
      </c>
      <c r="W985" s="167">
        <f t="shared" si="797"/>
        <v>0</v>
      </c>
      <c r="X985" s="167">
        <f t="shared" si="797"/>
        <v>30</v>
      </c>
      <c r="Y985" s="167">
        <f t="shared" si="797"/>
        <v>0</v>
      </c>
      <c r="Z985" s="167">
        <f t="shared" si="797"/>
        <v>0</v>
      </c>
      <c r="AA985" s="167"/>
      <c r="AB985" s="167">
        <f t="shared" ref="AB985:AM985" si="798">AB986</f>
        <v>0</v>
      </c>
      <c r="AC985" s="167">
        <f t="shared" si="798"/>
        <v>0</v>
      </c>
      <c r="AD985" s="167">
        <f t="shared" si="798"/>
        <v>0</v>
      </c>
      <c r="AE985" s="167">
        <f t="shared" si="798"/>
        <v>0</v>
      </c>
      <c r="AF985" s="167">
        <f t="shared" si="798"/>
        <v>0</v>
      </c>
      <c r="AG985" s="167">
        <f t="shared" si="798"/>
        <v>0</v>
      </c>
      <c r="AH985" s="167">
        <f t="shared" si="798"/>
        <v>0</v>
      </c>
      <c r="AI985" s="167">
        <f t="shared" si="798"/>
        <v>0</v>
      </c>
      <c r="AJ985" s="167">
        <f t="shared" si="798"/>
        <v>0</v>
      </c>
      <c r="AK985" s="167">
        <f t="shared" si="798"/>
        <v>0</v>
      </c>
      <c r="AL985" s="167">
        <f t="shared" si="798"/>
        <v>0</v>
      </c>
      <c r="AM985" s="167">
        <f t="shared" si="798"/>
        <v>0</v>
      </c>
      <c r="AN985" s="167"/>
      <c r="AO985" s="167">
        <f t="shared" ref="AO985:AV985" si="799">AO986</f>
        <v>0</v>
      </c>
      <c r="AP985" s="167">
        <f t="shared" si="799"/>
        <v>0</v>
      </c>
      <c r="AQ985" s="167">
        <f t="shared" si="799"/>
        <v>0</v>
      </c>
      <c r="AR985" s="167">
        <f t="shared" si="799"/>
        <v>0</v>
      </c>
      <c r="AS985" s="167">
        <f t="shared" si="799"/>
        <v>0</v>
      </c>
      <c r="AT985" s="167">
        <f t="shared" si="799"/>
        <v>0</v>
      </c>
      <c r="AU985" s="167">
        <f t="shared" si="799"/>
        <v>0</v>
      </c>
      <c r="AV985" s="167">
        <f t="shared" si="799"/>
        <v>0</v>
      </c>
      <c r="AW985" s="168"/>
    </row>
    <row r="986" spans="1:49" ht="31.5" hidden="1" outlineLevel="7" x14ac:dyDescent="0.2">
      <c r="A986" s="170" t="s">
        <v>441</v>
      </c>
      <c r="B986" s="170" t="s">
        <v>299</v>
      </c>
      <c r="C986" s="170" t="s">
        <v>432</v>
      </c>
      <c r="D986" s="170" t="s">
        <v>11</v>
      </c>
      <c r="E986" s="171" t="s">
        <v>12</v>
      </c>
      <c r="F986" s="172">
        <v>30</v>
      </c>
      <c r="G986" s="172"/>
      <c r="H986" s="172">
        <f>SUM(F986:G986)</f>
        <v>30</v>
      </c>
      <c r="I986" s="172"/>
      <c r="J986" s="172"/>
      <c r="K986" s="172"/>
      <c r="L986" s="172">
        <f>SUM(H986:K986)</f>
        <v>30</v>
      </c>
      <c r="M986" s="172"/>
      <c r="N986" s="172">
        <f>SUM(L986:M986)</f>
        <v>30</v>
      </c>
      <c r="O986" s="172"/>
      <c r="P986" s="172"/>
      <c r="Q986" s="172">
        <f>SUM(N986:P986)</f>
        <v>30</v>
      </c>
      <c r="R986" s="172"/>
      <c r="S986" s="172">
        <f>SUM(Q986:R986)</f>
        <v>30</v>
      </c>
      <c r="T986" s="172"/>
      <c r="U986" s="172"/>
      <c r="V986" s="172"/>
      <c r="W986" s="172"/>
      <c r="X986" s="172">
        <f>SUM(S986:W986)</f>
        <v>30</v>
      </c>
      <c r="Y986" s="172"/>
      <c r="Z986" s="172"/>
      <c r="AA986" s="172"/>
      <c r="AB986" s="172"/>
      <c r="AC986" s="172">
        <f>SUM(AA986:AB986)</f>
        <v>0</v>
      </c>
      <c r="AD986" s="172"/>
      <c r="AE986" s="172">
        <f>SUM(AC986:AD986)</f>
        <v>0</v>
      </c>
      <c r="AF986" s="172"/>
      <c r="AG986" s="172">
        <f>SUM(AE986:AF986)</f>
        <v>0</v>
      </c>
      <c r="AH986" s="172"/>
      <c r="AI986" s="172">
        <f>SUM(AG986:AH986)</f>
        <v>0</v>
      </c>
      <c r="AJ986" s="172"/>
      <c r="AK986" s="172">
        <f>SUM(AI986:AJ986)</f>
        <v>0</v>
      </c>
      <c r="AL986" s="172"/>
      <c r="AM986" s="172"/>
      <c r="AN986" s="172"/>
      <c r="AO986" s="172"/>
      <c r="AP986" s="172">
        <f>SUM(AN986:AO986)</f>
        <v>0</v>
      </c>
      <c r="AQ986" s="172"/>
      <c r="AR986" s="172">
        <f>SUM(AP986:AQ986)</f>
        <v>0</v>
      </c>
      <c r="AS986" s="172"/>
      <c r="AT986" s="172">
        <f>SUM(AR986:AS986)</f>
        <v>0</v>
      </c>
      <c r="AU986" s="172"/>
      <c r="AV986" s="172">
        <f>SUM(AT986:AU986)</f>
        <v>0</v>
      </c>
      <c r="AW986" s="168"/>
    </row>
    <row r="987" spans="1:49" ht="47.25" hidden="1" outlineLevel="4" x14ac:dyDescent="0.2">
      <c r="A987" s="165" t="s">
        <v>441</v>
      </c>
      <c r="B987" s="165" t="s">
        <v>299</v>
      </c>
      <c r="C987" s="165" t="s">
        <v>434</v>
      </c>
      <c r="D987" s="165"/>
      <c r="E987" s="166" t="s">
        <v>435</v>
      </c>
      <c r="F987" s="167">
        <f t="shared" ref="F987:Z988" si="800">F988</f>
        <v>70</v>
      </c>
      <c r="G987" s="167">
        <f t="shared" si="800"/>
        <v>0</v>
      </c>
      <c r="H987" s="167">
        <f t="shared" si="800"/>
        <v>70</v>
      </c>
      <c r="I987" s="167">
        <f t="shared" si="800"/>
        <v>0</v>
      </c>
      <c r="J987" s="167">
        <f t="shared" si="800"/>
        <v>0</v>
      </c>
      <c r="K987" s="167">
        <f t="shared" si="800"/>
        <v>0</v>
      </c>
      <c r="L987" s="167">
        <f t="shared" si="800"/>
        <v>70</v>
      </c>
      <c r="M987" s="167">
        <f t="shared" si="800"/>
        <v>0</v>
      </c>
      <c r="N987" s="167">
        <f t="shared" si="800"/>
        <v>70</v>
      </c>
      <c r="O987" s="167">
        <f t="shared" si="800"/>
        <v>0</v>
      </c>
      <c r="P987" s="167">
        <f t="shared" si="800"/>
        <v>0</v>
      </c>
      <c r="Q987" s="167">
        <f t="shared" si="800"/>
        <v>70</v>
      </c>
      <c r="R987" s="167">
        <f t="shared" si="800"/>
        <v>10</v>
      </c>
      <c r="S987" s="167">
        <f t="shared" si="800"/>
        <v>80</v>
      </c>
      <c r="T987" s="167">
        <f t="shared" si="800"/>
        <v>0</v>
      </c>
      <c r="U987" s="167">
        <f t="shared" si="800"/>
        <v>0</v>
      </c>
      <c r="V987" s="167">
        <f t="shared" si="800"/>
        <v>0</v>
      </c>
      <c r="W987" s="167">
        <f t="shared" si="800"/>
        <v>0</v>
      </c>
      <c r="X987" s="167">
        <f t="shared" si="800"/>
        <v>80</v>
      </c>
      <c r="Y987" s="167">
        <f t="shared" si="800"/>
        <v>0</v>
      </c>
      <c r="Z987" s="167">
        <f t="shared" si="800"/>
        <v>0</v>
      </c>
      <c r="AA987" s="167"/>
      <c r="AB987" s="167">
        <f t="shared" ref="AB987:AJ988" si="801">AB988</f>
        <v>0</v>
      </c>
      <c r="AC987" s="167">
        <f t="shared" si="801"/>
        <v>0</v>
      </c>
      <c r="AD987" s="167">
        <f t="shared" si="801"/>
        <v>0</v>
      </c>
      <c r="AE987" s="167">
        <f t="shared" si="801"/>
        <v>0</v>
      </c>
      <c r="AF987" s="167">
        <f t="shared" si="801"/>
        <v>0</v>
      </c>
      <c r="AG987" s="167">
        <f t="shared" si="801"/>
        <v>0</v>
      </c>
      <c r="AH987" s="167">
        <f t="shared" si="801"/>
        <v>0</v>
      </c>
      <c r="AI987" s="167"/>
      <c r="AJ987" s="167">
        <f t="shared" si="801"/>
        <v>0</v>
      </c>
      <c r="AK987" s="167"/>
      <c r="AL987" s="167">
        <f>AL988</f>
        <v>0</v>
      </c>
      <c r="AM987" s="167">
        <f>AM988</f>
        <v>0</v>
      </c>
      <c r="AN987" s="167"/>
      <c r="AO987" s="167">
        <f t="shared" ref="AO987:AS988" si="802">AO988</f>
        <v>0</v>
      </c>
      <c r="AP987" s="167">
        <f t="shared" si="802"/>
        <v>0</v>
      </c>
      <c r="AQ987" s="167">
        <f t="shared" si="802"/>
        <v>0</v>
      </c>
      <c r="AR987" s="167">
        <f t="shared" si="802"/>
        <v>0</v>
      </c>
      <c r="AS987" s="167">
        <f t="shared" si="802"/>
        <v>0</v>
      </c>
      <c r="AT987" s="167"/>
      <c r="AU987" s="167">
        <f t="shared" ref="AU987:AU988" si="803">AU988</f>
        <v>0</v>
      </c>
      <c r="AV987" s="167"/>
      <c r="AW987" s="168"/>
    </row>
    <row r="988" spans="1:49" ht="31.5" hidden="1" outlineLevel="5" x14ac:dyDescent="0.2">
      <c r="A988" s="165" t="s">
        <v>441</v>
      </c>
      <c r="B988" s="165" t="s">
        <v>299</v>
      </c>
      <c r="C988" s="165" t="s">
        <v>436</v>
      </c>
      <c r="D988" s="165"/>
      <c r="E988" s="166" t="s">
        <v>437</v>
      </c>
      <c r="F988" s="167">
        <f t="shared" si="800"/>
        <v>70</v>
      </c>
      <c r="G988" s="167">
        <f t="shared" si="800"/>
        <v>0</v>
      </c>
      <c r="H988" s="167">
        <f t="shared" si="800"/>
        <v>70</v>
      </c>
      <c r="I988" s="167">
        <f t="shared" si="800"/>
        <v>0</v>
      </c>
      <c r="J988" s="167">
        <f t="shared" si="800"/>
        <v>0</v>
      </c>
      <c r="K988" s="167">
        <f t="shared" si="800"/>
        <v>0</v>
      </c>
      <c r="L988" s="167">
        <f t="shared" si="800"/>
        <v>70</v>
      </c>
      <c r="M988" s="167">
        <f t="shared" si="800"/>
        <v>0</v>
      </c>
      <c r="N988" s="167">
        <f t="shared" si="800"/>
        <v>70</v>
      </c>
      <c r="O988" s="167">
        <f t="shared" si="800"/>
        <v>0</v>
      </c>
      <c r="P988" s="167">
        <f t="shared" si="800"/>
        <v>0</v>
      </c>
      <c r="Q988" s="167">
        <f t="shared" si="800"/>
        <v>70</v>
      </c>
      <c r="R988" s="167">
        <f t="shared" si="800"/>
        <v>10</v>
      </c>
      <c r="S988" s="167">
        <f t="shared" si="800"/>
        <v>80</v>
      </c>
      <c r="T988" s="167">
        <f t="shared" si="800"/>
        <v>0</v>
      </c>
      <c r="U988" s="167">
        <f t="shared" si="800"/>
        <v>0</v>
      </c>
      <c r="V988" s="167">
        <f t="shared" si="800"/>
        <v>0</v>
      </c>
      <c r="W988" s="167">
        <f t="shared" si="800"/>
        <v>0</v>
      </c>
      <c r="X988" s="167">
        <f t="shared" si="800"/>
        <v>80</v>
      </c>
      <c r="Y988" s="167">
        <f t="shared" si="800"/>
        <v>0</v>
      </c>
      <c r="Z988" s="167">
        <f t="shared" si="800"/>
        <v>0</v>
      </c>
      <c r="AA988" s="167"/>
      <c r="AB988" s="167">
        <f t="shared" si="801"/>
        <v>0</v>
      </c>
      <c r="AC988" s="167">
        <f t="shared" si="801"/>
        <v>0</v>
      </c>
      <c r="AD988" s="167">
        <f t="shared" si="801"/>
        <v>0</v>
      </c>
      <c r="AE988" s="167">
        <f t="shared" si="801"/>
        <v>0</v>
      </c>
      <c r="AF988" s="167">
        <f t="shared" si="801"/>
        <v>0</v>
      </c>
      <c r="AG988" s="167">
        <f t="shared" si="801"/>
        <v>0</v>
      </c>
      <c r="AH988" s="167">
        <f t="shared" si="801"/>
        <v>0</v>
      </c>
      <c r="AI988" s="167"/>
      <c r="AJ988" s="167">
        <f t="shared" si="801"/>
        <v>0</v>
      </c>
      <c r="AK988" s="167"/>
      <c r="AL988" s="167">
        <f>AL989</f>
        <v>0</v>
      </c>
      <c r="AM988" s="167">
        <f>AM989</f>
        <v>0</v>
      </c>
      <c r="AN988" s="167"/>
      <c r="AO988" s="167">
        <f t="shared" si="802"/>
        <v>0</v>
      </c>
      <c r="AP988" s="167">
        <f t="shared" si="802"/>
        <v>0</v>
      </c>
      <c r="AQ988" s="167">
        <f t="shared" si="802"/>
        <v>0</v>
      </c>
      <c r="AR988" s="167">
        <f t="shared" si="802"/>
        <v>0</v>
      </c>
      <c r="AS988" s="167">
        <f t="shared" si="802"/>
        <v>0</v>
      </c>
      <c r="AT988" s="167"/>
      <c r="AU988" s="167">
        <f t="shared" si="803"/>
        <v>0</v>
      </c>
      <c r="AV988" s="167"/>
      <c r="AW988" s="168"/>
    </row>
    <row r="989" spans="1:49" ht="31.5" hidden="1" outlineLevel="7" x14ac:dyDescent="0.2">
      <c r="A989" s="170" t="s">
        <v>441</v>
      </c>
      <c r="B989" s="170" t="s">
        <v>299</v>
      </c>
      <c r="C989" s="170" t="s">
        <v>436</v>
      </c>
      <c r="D989" s="170" t="s">
        <v>11</v>
      </c>
      <c r="E989" s="171" t="s">
        <v>12</v>
      </c>
      <c r="F989" s="172">
        <v>70</v>
      </c>
      <c r="G989" s="172"/>
      <c r="H989" s="172">
        <f>SUM(F989:G989)</f>
        <v>70</v>
      </c>
      <c r="I989" s="172"/>
      <c r="J989" s="172"/>
      <c r="K989" s="172"/>
      <c r="L989" s="172">
        <f>SUM(H989:K989)</f>
        <v>70</v>
      </c>
      <c r="M989" s="172"/>
      <c r="N989" s="172">
        <f>SUM(L989:M989)</f>
        <v>70</v>
      </c>
      <c r="O989" s="172"/>
      <c r="P989" s="172"/>
      <c r="Q989" s="172">
        <f>SUM(N989:P989)</f>
        <v>70</v>
      </c>
      <c r="R989" s="172">
        <f>30-20</f>
        <v>10</v>
      </c>
      <c r="S989" s="172">
        <f>SUM(Q989:R989)</f>
        <v>80</v>
      </c>
      <c r="T989" s="172"/>
      <c r="U989" s="172"/>
      <c r="V989" s="172"/>
      <c r="W989" s="172"/>
      <c r="X989" s="172">
        <f>SUM(S989:W989)</f>
        <v>80</v>
      </c>
      <c r="Y989" s="172"/>
      <c r="Z989" s="172"/>
      <c r="AA989" s="172"/>
      <c r="AB989" s="172"/>
      <c r="AC989" s="172">
        <f>SUM(AA989:AB989)</f>
        <v>0</v>
      </c>
      <c r="AD989" s="172"/>
      <c r="AE989" s="172">
        <f>SUM(AC989:AD989)</f>
        <v>0</v>
      </c>
      <c r="AF989" s="172"/>
      <c r="AG989" s="172">
        <f>SUM(AE989:AF989)</f>
        <v>0</v>
      </c>
      <c r="AH989" s="172"/>
      <c r="AI989" s="172"/>
      <c r="AJ989" s="172"/>
      <c r="AK989" s="172"/>
      <c r="AL989" s="172"/>
      <c r="AM989" s="172"/>
      <c r="AN989" s="172"/>
      <c r="AO989" s="172"/>
      <c r="AP989" s="172">
        <f>SUM(AN989:AO989)</f>
        <v>0</v>
      </c>
      <c r="AQ989" s="172"/>
      <c r="AR989" s="172">
        <f>SUM(AP989:AQ989)</f>
        <v>0</v>
      </c>
      <c r="AS989" s="172"/>
      <c r="AT989" s="172"/>
      <c r="AU989" s="172"/>
      <c r="AV989" s="172"/>
      <c r="AW989" s="168"/>
    </row>
    <row r="990" spans="1:49" ht="31.5" hidden="1" outlineLevel="4" x14ac:dyDescent="0.2">
      <c r="A990" s="165" t="s">
        <v>441</v>
      </c>
      <c r="B990" s="165" t="s">
        <v>299</v>
      </c>
      <c r="C990" s="165" t="s">
        <v>480</v>
      </c>
      <c r="D990" s="165"/>
      <c r="E990" s="166" t="s">
        <v>481</v>
      </c>
      <c r="F990" s="167">
        <f t="shared" ref="F990:Z991" si="804">F991</f>
        <v>20</v>
      </c>
      <c r="G990" s="167">
        <f t="shared" si="804"/>
        <v>0</v>
      </c>
      <c r="H990" s="167">
        <f t="shared" si="804"/>
        <v>20</v>
      </c>
      <c r="I990" s="167">
        <f t="shared" si="804"/>
        <v>0</v>
      </c>
      <c r="J990" s="167">
        <f t="shared" si="804"/>
        <v>0</v>
      </c>
      <c r="K990" s="167">
        <f t="shared" si="804"/>
        <v>0</v>
      </c>
      <c r="L990" s="167">
        <f t="shared" si="804"/>
        <v>20</v>
      </c>
      <c r="M990" s="167">
        <f t="shared" si="804"/>
        <v>0</v>
      </c>
      <c r="N990" s="167">
        <f t="shared" si="804"/>
        <v>20</v>
      </c>
      <c r="O990" s="167">
        <f t="shared" si="804"/>
        <v>0</v>
      </c>
      <c r="P990" s="167">
        <f t="shared" si="804"/>
        <v>0</v>
      </c>
      <c r="Q990" s="167">
        <f t="shared" si="804"/>
        <v>20</v>
      </c>
      <c r="R990" s="167">
        <f t="shared" si="804"/>
        <v>0</v>
      </c>
      <c r="S990" s="167">
        <f t="shared" si="804"/>
        <v>20</v>
      </c>
      <c r="T990" s="167">
        <f t="shared" si="804"/>
        <v>0</v>
      </c>
      <c r="U990" s="167">
        <f t="shared" si="804"/>
        <v>0</v>
      </c>
      <c r="V990" s="167">
        <f t="shared" si="804"/>
        <v>0</v>
      </c>
      <c r="W990" s="167">
        <f t="shared" si="804"/>
        <v>0</v>
      </c>
      <c r="X990" s="167">
        <f t="shared" si="804"/>
        <v>20</v>
      </c>
      <c r="Y990" s="167">
        <f t="shared" si="804"/>
        <v>0</v>
      </c>
      <c r="Z990" s="167">
        <f t="shared" si="804"/>
        <v>0</v>
      </c>
      <c r="AA990" s="167"/>
      <c r="AB990" s="167">
        <f t="shared" ref="AB990:AM991" si="805">AB991</f>
        <v>0</v>
      </c>
      <c r="AC990" s="167">
        <f t="shared" si="805"/>
        <v>0</v>
      </c>
      <c r="AD990" s="167">
        <f t="shared" si="805"/>
        <v>0</v>
      </c>
      <c r="AE990" s="167">
        <f t="shared" si="805"/>
        <v>0</v>
      </c>
      <c r="AF990" s="167">
        <f t="shared" si="805"/>
        <v>0</v>
      </c>
      <c r="AG990" s="167">
        <f t="shared" si="805"/>
        <v>0</v>
      </c>
      <c r="AH990" s="167">
        <f t="shared" si="805"/>
        <v>0</v>
      </c>
      <c r="AI990" s="167">
        <f t="shared" si="805"/>
        <v>0</v>
      </c>
      <c r="AJ990" s="167">
        <f t="shared" si="805"/>
        <v>0</v>
      </c>
      <c r="AK990" s="167">
        <f t="shared" si="805"/>
        <v>0</v>
      </c>
      <c r="AL990" s="167">
        <f t="shared" si="805"/>
        <v>0</v>
      </c>
      <c r="AM990" s="167">
        <f t="shared" si="805"/>
        <v>0</v>
      </c>
      <c r="AN990" s="167"/>
      <c r="AO990" s="167">
        <f t="shared" ref="AO990:AV991" si="806">AO991</f>
        <v>0</v>
      </c>
      <c r="AP990" s="167">
        <f t="shared" si="806"/>
        <v>0</v>
      </c>
      <c r="AQ990" s="167">
        <f t="shared" si="806"/>
        <v>0</v>
      </c>
      <c r="AR990" s="167">
        <f t="shared" si="806"/>
        <v>0</v>
      </c>
      <c r="AS990" s="167">
        <f t="shared" si="806"/>
        <v>0</v>
      </c>
      <c r="AT990" s="167">
        <f t="shared" si="806"/>
        <v>0</v>
      </c>
      <c r="AU990" s="167">
        <f t="shared" si="806"/>
        <v>0</v>
      </c>
      <c r="AV990" s="167">
        <f t="shared" si="806"/>
        <v>0</v>
      </c>
      <c r="AW990" s="168"/>
    </row>
    <row r="991" spans="1:49" ht="15.75" hidden="1" outlineLevel="5" x14ac:dyDescent="0.2">
      <c r="A991" s="165" t="s">
        <v>441</v>
      </c>
      <c r="B991" s="165" t="s">
        <v>299</v>
      </c>
      <c r="C991" s="165" t="s">
        <v>482</v>
      </c>
      <c r="D991" s="165"/>
      <c r="E991" s="166" t="s">
        <v>483</v>
      </c>
      <c r="F991" s="167">
        <f t="shared" si="804"/>
        <v>20</v>
      </c>
      <c r="G991" s="167">
        <f t="shared" si="804"/>
        <v>0</v>
      </c>
      <c r="H991" s="167">
        <f t="shared" si="804"/>
        <v>20</v>
      </c>
      <c r="I991" s="167">
        <f t="shared" si="804"/>
        <v>0</v>
      </c>
      <c r="J991" s="167">
        <f t="shared" si="804"/>
        <v>0</v>
      </c>
      <c r="K991" s="167">
        <f t="shared" si="804"/>
        <v>0</v>
      </c>
      <c r="L991" s="167">
        <f t="shared" si="804"/>
        <v>20</v>
      </c>
      <c r="M991" s="167">
        <f t="shared" si="804"/>
        <v>0</v>
      </c>
      <c r="N991" s="167">
        <f t="shared" si="804"/>
        <v>20</v>
      </c>
      <c r="O991" s="167">
        <f t="shared" si="804"/>
        <v>0</v>
      </c>
      <c r="P991" s="167">
        <f t="shared" si="804"/>
        <v>0</v>
      </c>
      <c r="Q991" s="167">
        <f t="shared" si="804"/>
        <v>20</v>
      </c>
      <c r="R991" s="167">
        <f t="shared" si="804"/>
        <v>0</v>
      </c>
      <c r="S991" s="167">
        <f t="shared" si="804"/>
        <v>20</v>
      </c>
      <c r="T991" s="167">
        <f t="shared" si="804"/>
        <v>0</v>
      </c>
      <c r="U991" s="167">
        <f t="shared" si="804"/>
        <v>0</v>
      </c>
      <c r="V991" s="167">
        <f t="shared" si="804"/>
        <v>0</v>
      </c>
      <c r="W991" s="167">
        <f t="shared" si="804"/>
        <v>0</v>
      </c>
      <c r="X991" s="167">
        <f t="shared" si="804"/>
        <v>20</v>
      </c>
      <c r="Y991" s="167">
        <f t="shared" si="804"/>
        <v>0</v>
      </c>
      <c r="Z991" s="167">
        <f t="shared" si="804"/>
        <v>0</v>
      </c>
      <c r="AA991" s="167"/>
      <c r="AB991" s="167">
        <f t="shared" si="805"/>
        <v>0</v>
      </c>
      <c r="AC991" s="167">
        <f t="shared" si="805"/>
        <v>0</v>
      </c>
      <c r="AD991" s="167">
        <f t="shared" si="805"/>
        <v>0</v>
      </c>
      <c r="AE991" s="167">
        <f t="shared" si="805"/>
        <v>0</v>
      </c>
      <c r="AF991" s="167">
        <f t="shared" si="805"/>
        <v>0</v>
      </c>
      <c r="AG991" s="167">
        <f t="shared" si="805"/>
        <v>0</v>
      </c>
      <c r="AH991" s="167">
        <f t="shared" si="805"/>
        <v>0</v>
      </c>
      <c r="AI991" s="167">
        <f t="shared" si="805"/>
        <v>0</v>
      </c>
      <c r="AJ991" s="167">
        <f t="shared" si="805"/>
        <v>0</v>
      </c>
      <c r="AK991" s="167">
        <f t="shared" si="805"/>
        <v>0</v>
      </c>
      <c r="AL991" s="167">
        <f t="shared" si="805"/>
        <v>0</v>
      </c>
      <c r="AM991" s="167">
        <f t="shared" si="805"/>
        <v>0</v>
      </c>
      <c r="AN991" s="167"/>
      <c r="AO991" s="167">
        <f t="shared" si="806"/>
        <v>0</v>
      </c>
      <c r="AP991" s="167">
        <f t="shared" si="806"/>
        <v>0</v>
      </c>
      <c r="AQ991" s="167">
        <f t="shared" si="806"/>
        <v>0</v>
      </c>
      <c r="AR991" s="167">
        <f t="shared" si="806"/>
        <v>0</v>
      </c>
      <c r="AS991" s="167">
        <f t="shared" si="806"/>
        <v>0</v>
      </c>
      <c r="AT991" s="167">
        <f t="shared" si="806"/>
        <v>0</v>
      </c>
      <c r="AU991" s="167">
        <f t="shared" si="806"/>
        <v>0</v>
      </c>
      <c r="AV991" s="167">
        <f t="shared" si="806"/>
        <v>0</v>
      </c>
      <c r="AW991" s="168"/>
    </row>
    <row r="992" spans="1:49" ht="31.5" hidden="1" outlineLevel="7" x14ac:dyDescent="0.2">
      <c r="A992" s="170" t="s">
        <v>441</v>
      </c>
      <c r="B992" s="170" t="s">
        <v>299</v>
      </c>
      <c r="C992" s="170" t="s">
        <v>482</v>
      </c>
      <c r="D992" s="170" t="s">
        <v>11</v>
      </c>
      <c r="E992" s="171" t="s">
        <v>12</v>
      </c>
      <c r="F992" s="172">
        <v>20</v>
      </c>
      <c r="G992" s="172"/>
      <c r="H992" s="172">
        <f>SUM(F992:G992)</f>
        <v>20</v>
      </c>
      <c r="I992" s="172"/>
      <c r="J992" s="172"/>
      <c r="K992" s="172"/>
      <c r="L992" s="172">
        <f>SUM(H992:K992)</f>
        <v>20</v>
      </c>
      <c r="M992" s="172"/>
      <c r="N992" s="172">
        <f>SUM(L992:M992)</f>
        <v>20</v>
      </c>
      <c r="O992" s="172"/>
      <c r="P992" s="172"/>
      <c r="Q992" s="172">
        <f>SUM(N992:P992)</f>
        <v>20</v>
      </c>
      <c r="R992" s="172"/>
      <c r="S992" s="172">
        <f>SUM(Q992:R992)</f>
        <v>20</v>
      </c>
      <c r="T992" s="172"/>
      <c r="U992" s="172"/>
      <c r="V992" s="172"/>
      <c r="W992" s="172"/>
      <c r="X992" s="172">
        <f>SUM(S992:W992)</f>
        <v>20</v>
      </c>
      <c r="Y992" s="172"/>
      <c r="Z992" s="172"/>
      <c r="AA992" s="172"/>
      <c r="AB992" s="172"/>
      <c r="AC992" s="172">
        <f>SUM(AA992:AB992)</f>
        <v>0</v>
      </c>
      <c r="AD992" s="172"/>
      <c r="AE992" s="172">
        <f>SUM(AC992:AD992)</f>
        <v>0</v>
      </c>
      <c r="AF992" s="172"/>
      <c r="AG992" s="172">
        <f>SUM(AE992:AF992)</f>
        <v>0</v>
      </c>
      <c r="AH992" s="172"/>
      <c r="AI992" s="172">
        <f>SUM(AG992:AH992)</f>
        <v>0</v>
      </c>
      <c r="AJ992" s="172"/>
      <c r="AK992" s="172">
        <f>SUM(AI992:AJ992)</f>
        <v>0</v>
      </c>
      <c r="AL992" s="172"/>
      <c r="AM992" s="172"/>
      <c r="AN992" s="172"/>
      <c r="AO992" s="172"/>
      <c r="AP992" s="172">
        <f>SUM(AN992:AO992)</f>
        <v>0</v>
      </c>
      <c r="AQ992" s="172"/>
      <c r="AR992" s="172">
        <f>SUM(AP992:AQ992)</f>
        <v>0</v>
      </c>
      <c r="AS992" s="172"/>
      <c r="AT992" s="172">
        <f>SUM(AR992:AS992)</f>
        <v>0</v>
      </c>
      <c r="AU992" s="172"/>
      <c r="AV992" s="172">
        <f>SUM(AT992:AU992)</f>
        <v>0</v>
      </c>
      <c r="AW992" s="168"/>
    </row>
    <row r="993" spans="1:49" ht="15.75" outlineLevel="7" x14ac:dyDescent="0.2">
      <c r="A993" s="165" t="s">
        <v>441</v>
      </c>
      <c r="B993" s="165" t="s">
        <v>563</v>
      </c>
      <c r="C993" s="170"/>
      <c r="D993" s="170"/>
      <c r="E993" s="8" t="s">
        <v>547</v>
      </c>
      <c r="F993" s="167">
        <f t="shared" ref="F993:S993" si="807">F1001</f>
        <v>15963.000000000002</v>
      </c>
      <c r="G993" s="167">
        <f t="shared" si="807"/>
        <v>0</v>
      </c>
      <c r="H993" s="167">
        <f t="shared" si="807"/>
        <v>15963.000000000002</v>
      </c>
      <c r="I993" s="167">
        <f t="shared" si="807"/>
        <v>4653.8780000000006</v>
      </c>
      <c r="J993" s="167">
        <f t="shared" si="807"/>
        <v>0</v>
      </c>
      <c r="K993" s="167">
        <f t="shared" si="807"/>
        <v>0</v>
      </c>
      <c r="L993" s="167">
        <f t="shared" si="807"/>
        <v>20616.878000000001</v>
      </c>
      <c r="M993" s="167">
        <f t="shared" si="807"/>
        <v>0</v>
      </c>
      <c r="N993" s="167">
        <f t="shared" si="807"/>
        <v>20616.878000000001</v>
      </c>
      <c r="O993" s="167">
        <f t="shared" si="807"/>
        <v>1687.9</v>
      </c>
      <c r="P993" s="167">
        <f t="shared" si="807"/>
        <v>0</v>
      </c>
      <c r="Q993" s="167">
        <f t="shared" si="807"/>
        <v>22304.777999999998</v>
      </c>
      <c r="R993" s="167">
        <f t="shared" si="807"/>
        <v>0</v>
      </c>
      <c r="S993" s="167">
        <f t="shared" si="807"/>
        <v>22304.777999999998</v>
      </c>
      <c r="T993" s="167">
        <f t="shared" ref="T993" si="808">T1001+T994</f>
        <v>-63.985000000000007</v>
      </c>
      <c r="U993" s="167">
        <f>U1001+U994</f>
        <v>0</v>
      </c>
      <c r="V993" s="167">
        <f t="shared" ref="V993:X993" si="809">V1001+V994</f>
        <v>10</v>
      </c>
      <c r="W993" s="167">
        <f>W1001+W994</f>
        <v>0</v>
      </c>
      <c r="X993" s="167">
        <f t="shared" si="809"/>
        <v>22250.793000000001</v>
      </c>
      <c r="Y993" s="167">
        <f t="shared" ref="Y993:AV993" si="810">Y1001</f>
        <v>15626.4</v>
      </c>
      <c r="Z993" s="167">
        <f t="shared" si="810"/>
        <v>0</v>
      </c>
      <c r="AA993" s="167">
        <f t="shared" si="810"/>
        <v>15626.4</v>
      </c>
      <c r="AB993" s="167">
        <f t="shared" si="810"/>
        <v>6557.8579999999993</v>
      </c>
      <c r="AC993" s="167">
        <f t="shared" si="810"/>
        <v>22184.258000000002</v>
      </c>
      <c r="AD993" s="167">
        <f t="shared" si="810"/>
        <v>0</v>
      </c>
      <c r="AE993" s="167">
        <f t="shared" si="810"/>
        <v>22184.258000000002</v>
      </c>
      <c r="AF993" s="167">
        <f t="shared" si="810"/>
        <v>0</v>
      </c>
      <c r="AG993" s="167">
        <f t="shared" si="810"/>
        <v>22184.258000000002</v>
      </c>
      <c r="AH993" s="167">
        <f t="shared" si="810"/>
        <v>0</v>
      </c>
      <c r="AI993" s="167">
        <f t="shared" si="810"/>
        <v>22184.258000000002</v>
      </c>
      <c r="AJ993" s="167">
        <f t="shared" si="810"/>
        <v>0</v>
      </c>
      <c r="AK993" s="167">
        <f t="shared" si="810"/>
        <v>22184.258000000002</v>
      </c>
      <c r="AL993" s="167">
        <f t="shared" si="810"/>
        <v>3000</v>
      </c>
      <c r="AM993" s="167">
        <f t="shared" si="810"/>
        <v>0</v>
      </c>
      <c r="AN993" s="167">
        <f t="shared" si="810"/>
        <v>3000</v>
      </c>
      <c r="AO993" s="167">
        <f t="shared" si="810"/>
        <v>20074.625</v>
      </c>
      <c r="AP993" s="167">
        <f t="shared" si="810"/>
        <v>23074.625</v>
      </c>
      <c r="AQ993" s="167">
        <f t="shared" si="810"/>
        <v>0</v>
      </c>
      <c r="AR993" s="167">
        <f t="shared" si="810"/>
        <v>23074.625</v>
      </c>
      <c r="AS993" s="167">
        <f t="shared" si="810"/>
        <v>0</v>
      </c>
      <c r="AT993" s="167">
        <f t="shared" si="810"/>
        <v>23074.625</v>
      </c>
      <c r="AU993" s="167">
        <f t="shared" si="810"/>
        <v>0</v>
      </c>
      <c r="AV993" s="167">
        <f t="shared" si="810"/>
        <v>23074.625</v>
      </c>
      <c r="AW993" s="168"/>
    </row>
    <row r="994" spans="1:49" ht="31.5" outlineLevel="7" x14ac:dyDescent="0.2">
      <c r="A994" s="165" t="s">
        <v>441</v>
      </c>
      <c r="B994" s="165" t="s">
        <v>308</v>
      </c>
      <c r="C994" s="165" t="s">
        <v>42</v>
      </c>
      <c r="D994" s="165"/>
      <c r="E994" s="166" t="s">
        <v>43</v>
      </c>
      <c r="F994" s="167"/>
      <c r="G994" s="167"/>
      <c r="H994" s="167"/>
      <c r="I994" s="167"/>
      <c r="J994" s="167"/>
      <c r="K994" s="167"/>
      <c r="L994" s="167"/>
      <c r="M994" s="167"/>
      <c r="N994" s="167"/>
      <c r="O994" s="167"/>
      <c r="P994" s="167"/>
      <c r="Q994" s="167"/>
      <c r="R994" s="167"/>
      <c r="S994" s="167"/>
      <c r="T994" s="167">
        <f t="shared" ref="T994:X995" si="811">T995</f>
        <v>13.4</v>
      </c>
      <c r="U994" s="167"/>
      <c r="V994" s="167">
        <f t="shared" si="811"/>
        <v>10</v>
      </c>
      <c r="W994" s="167"/>
      <c r="X994" s="167">
        <f t="shared" si="811"/>
        <v>23.4</v>
      </c>
      <c r="Y994" s="167"/>
      <c r="Z994" s="167"/>
      <c r="AA994" s="167"/>
      <c r="AB994" s="167"/>
      <c r="AC994" s="167"/>
      <c r="AD994" s="167"/>
      <c r="AE994" s="167"/>
      <c r="AF994" s="167"/>
      <c r="AG994" s="167"/>
      <c r="AH994" s="167"/>
      <c r="AI994" s="167"/>
      <c r="AJ994" s="167"/>
      <c r="AK994" s="167"/>
      <c r="AL994" s="167"/>
      <c r="AM994" s="167"/>
      <c r="AN994" s="167"/>
      <c r="AO994" s="167"/>
      <c r="AP994" s="167"/>
      <c r="AQ994" s="167"/>
      <c r="AR994" s="167"/>
      <c r="AS994" s="167"/>
      <c r="AT994" s="167"/>
      <c r="AU994" s="167"/>
      <c r="AV994" s="167"/>
      <c r="AW994" s="168"/>
    </row>
    <row r="995" spans="1:49" ht="47.25" outlineLevel="7" x14ac:dyDescent="0.2">
      <c r="A995" s="165" t="s">
        <v>441</v>
      </c>
      <c r="B995" s="165" t="s">
        <v>308</v>
      </c>
      <c r="C995" s="165" t="s">
        <v>44</v>
      </c>
      <c r="D995" s="165"/>
      <c r="E995" s="166" t="s">
        <v>45</v>
      </c>
      <c r="F995" s="167"/>
      <c r="G995" s="167"/>
      <c r="H995" s="167"/>
      <c r="I995" s="167"/>
      <c r="J995" s="167"/>
      <c r="K995" s="167"/>
      <c r="L995" s="167"/>
      <c r="M995" s="167"/>
      <c r="N995" s="167"/>
      <c r="O995" s="167"/>
      <c r="P995" s="167"/>
      <c r="Q995" s="167"/>
      <c r="R995" s="167"/>
      <c r="S995" s="167"/>
      <c r="T995" s="167">
        <f t="shared" si="811"/>
        <v>13.4</v>
      </c>
      <c r="U995" s="167"/>
      <c r="V995" s="167">
        <f t="shared" si="811"/>
        <v>10</v>
      </c>
      <c r="W995" s="167"/>
      <c r="X995" s="167">
        <f t="shared" si="811"/>
        <v>23.4</v>
      </c>
      <c r="Y995" s="167"/>
      <c r="Z995" s="167"/>
      <c r="AA995" s="167"/>
      <c r="AB995" s="167"/>
      <c r="AC995" s="167"/>
      <c r="AD995" s="167"/>
      <c r="AE995" s="167"/>
      <c r="AF995" s="167"/>
      <c r="AG995" s="167"/>
      <c r="AH995" s="167"/>
      <c r="AI995" s="167"/>
      <c r="AJ995" s="167"/>
      <c r="AK995" s="167"/>
      <c r="AL995" s="167"/>
      <c r="AM995" s="167"/>
      <c r="AN995" s="167"/>
      <c r="AO995" s="167"/>
      <c r="AP995" s="167"/>
      <c r="AQ995" s="167"/>
      <c r="AR995" s="167"/>
      <c r="AS995" s="167"/>
      <c r="AT995" s="167"/>
      <c r="AU995" s="167"/>
      <c r="AV995" s="167"/>
      <c r="AW995" s="168"/>
    </row>
    <row r="996" spans="1:49" ht="31.5" outlineLevel="7" x14ac:dyDescent="0.2">
      <c r="A996" s="165" t="s">
        <v>441</v>
      </c>
      <c r="B996" s="165" t="s">
        <v>308</v>
      </c>
      <c r="C996" s="165" t="s">
        <v>332</v>
      </c>
      <c r="D996" s="165"/>
      <c r="E996" s="166" t="s">
        <v>333</v>
      </c>
      <c r="F996" s="167"/>
      <c r="G996" s="167"/>
      <c r="H996" s="167"/>
      <c r="I996" s="167"/>
      <c r="J996" s="167"/>
      <c r="K996" s="167"/>
      <c r="L996" s="167"/>
      <c r="M996" s="167"/>
      <c r="N996" s="167"/>
      <c r="O996" s="167"/>
      <c r="P996" s="167"/>
      <c r="Q996" s="167"/>
      <c r="R996" s="167"/>
      <c r="S996" s="167"/>
      <c r="T996" s="167">
        <f t="shared" ref="T996:V996" si="812">T997+T999</f>
        <v>13.4</v>
      </c>
      <c r="U996" s="167"/>
      <c r="V996" s="167">
        <f t="shared" si="812"/>
        <v>10</v>
      </c>
      <c r="W996" s="167"/>
      <c r="X996" s="167">
        <f t="shared" ref="X996" si="813">X997+X999</f>
        <v>23.4</v>
      </c>
      <c r="Y996" s="167"/>
      <c r="Z996" s="167"/>
      <c r="AA996" s="167"/>
      <c r="AB996" s="167"/>
      <c r="AC996" s="167"/>
      <c r="AD996" s="167"/>
      <c r="AE996" s="167"/>
      <c r="AF996" s="167"/>
      <c r="AG996" s="167"/>
      <c r="AH996" s="167"/>
      <c r="AI996" s="167"/>
      <c r="AJ996" s="167"/>
      <c r="AK996" s="167"/>
      <c r="AL996" s="167"/>
      <c r="AM996" s="167"/>
      <c r="AN996" s="167"/>
      <c r="AO996" s="167"/>
      <c r="AP996" s="167"/>
      <c r="AQ996" s="167"/>
      <c r="AR996" s="167"/>
      <c r="AS996" s="167"/>
      <c r="AT996" s="167"/>
      <c r="AU996" s="167"/>
      <c r="AV996" s="167"/>
      <c r="AW996" s="168"/>
    </row>
    <row r="997" spans="1:49" ht="47.25" outlineLevel="7" x14ac:dyDescent="0.2">
      <c r="A997" s="165" t="s">
        <v>441</v>
      </c>
      <c r="B997" s="165" t="s">
        <v>308</v>
      </c>
      <c r="C997" s="165" t="s">
        <v>440</v>
      </c>
      <c r="D997" s="165"/>
      <c r="E997" s="166" t="s">
        <v>566</v>
      </c>
      <c r="F997" s="167"/>
      <c r="G997" s="167"/>
      <c r="H997" s="167"/>
      <c r="I997" s="167"/>
      <c r="J997" s="167"/>
      <c r="K997" s="167"/>
      <c r="L997" s="167"/>
      <c r="M997" s="167"/>
      <c r="N997" s="167"/>
      <c r="O997" s="167"/>
      <c r="P997" s="167"/>
      <c r="Q997" s="167"/>
      <c r="R997" s="167"/>
      <c r="S997" s="167"/>
      <c r="T997" s="167">
        <f t="shared" ref="T997:X997" si="814">T998</f>
        <v>0</v>
      </c>
      <c r="U997" s="167"/>
      <c r="V997" s="167">
        <f t="shared" si="814"/>
        <v>10</v>
      </c>
      <c r="W997" s="167"/>
      <c r="X997" s="167">
        <f t="shared" si="814"/>
        <v>10</v>
      </c>
      <c r="Y997" s="167"/>
      <c r="Z997" s="167"/>
      <c r="AA997" s="167"/>
      <c r="AB997" s="167"/>
      <c r="AC997" s="167"/>
      <c r="AD997" s="167"/>
      <c r="AE997" s="167"/>
      <c r="AF997" s="167"/>
      <c r="AG997" s="167"/>
      <c r="AH997" s="167"/>
      <c r="AI997" s="167"/>
      <c r="AJ997" s="167"/>
      <c r="AK997" s="167"/>
      <c r="AL997" s="167"/>
      <c r="AM997" s="167"/>
      <c r="AN997" s="167"/>
      <c r="AO997" s="167"/>
      <c r="AP997" s="167"/>
      <c r="AQ997" s="167"/>
      <c r="AR997" s="167"/>
      <c r="AS997" s="167"/>
      <c r="AT997" s="167"/>
      <c r="AU997" s="167"/>
      <c r="AV997" s="167"/>
      <c r="AW997" s="168"/>
    </row>
    <row r="998" spans="1:49" ht="31.5" outlineLevel="7" x14ac:dyDescent="0.2">
      <c r="A998" s="170" t="s">
        <v>441</v>
      </c>
      <c r="B998" s="170" t="s">
        <v>308</v>
      </c>
      <c r="C998" s="170" t="s">
        <v>440</v>
      </c>
      <c r="D998" s="170" t="s">
        <v>92</v>
      </c>
      <c r="E998" s="171" t="s">
        <v>93</v>
      </c>
      <c r="F998" s="167"/>
      <c r="G998" s="167"/>
      <c r="H998" s="167"/>
      <c r="I998" s="167"/>
      <c r="J998" s="167"/>
      <c r="K998" s="167"/>
      <c r="L998" s="167"/>
      <c r="M998" s="167"/>
      <c r="N998" s="167"/>
      <c r="O998" s="167"/>
      <c r="P998" s="167"/>
      <c r="Q998" s="167"/>
      <c r="R998" s="167"/>
      <c r="S998" s="167"/>
      <c r="T998" s="172"/>
      <c r="U998" s="167"/>
      <c r="V998" s="172">
        <v>10</v>
      </c>
      <c r="W998" s="167"/>
      <c r="X998" s="172">
        <f>SUM(S998:W998)</f>
        <v>10</v>
      </c>
      <c r="Y998" s="167"/>
      <c r="Z998" s="167"/>
      <c r="AA998" s="167"/>
      <c r="AB998" s="167"/>
      <c r="AC998" s="167"/>
      <c r="AD998" s="167"/>
      <c r="AE998" s="167"/>
      <c r="AF998" s="167"/>
      <c r="AG998" s="167"/>
      <c r="AH998" s="167"/>
      <c r="AI998" s="167"/>
      <c r="AJ998" s="167"/>
      <c r="AK998" s="167"/>
      <c r="AL998" s="167"/>
      <c r="AM998" s="167"/>
      <c r="AN998" s="167"/>
      <c r="AO998" s="167"/>
      <c r="AP998" s="167"/>
      <c r="AQ998" s="167"/>
      <c r="AR998" s="167"/>
      <c r="AS998" s="167"/>
      <c r="AT998" s="167"/>
      <c r="AU998" s="167"/>
      <c r="AV998" s="167"/>
      <c r="AW998" s="168"/>
    </row>
    <row r="999" spans="1:49" ht="47.25" outlineLevel="7" x14ac:dyDescent="0.2">
      <c r="A999" s="165" t="s">
        <v>441</v>
      </c>
      <c r="B999" s="165" t="s">
        <v>308</v>
      </c>
      <c r="C999" s="165" t="s">
        <v>440</v>
      </c>
      <c r="D999" s="165"/>
      <c r="E999" s="166" t="s">
        <v>569</v>
      </c>
      <c r="F999" s="167"/>
      <c r="G999" s="167"/>
      <c r="H999" s="167"/>
      <c r="I999" s="167"/>
      <c r="J999" s="167"/>
      <c r="K999" s="167"/>
      <c r="L999" s="167"/>
      <c r="M999" s="167"/>
      <c r="N999" s="167"/>
      <c r="O999" s="167"/>
      <c r="P999" s="167"/>
      <c r="Q999" s="167"/>
      <c r="R999" s="167"/>
      <c r="S999" s="167"/>
      <c r="T999" s="167">
        <f t="shared" ref="T999:X999" si="815">T1000</f>
        <v>13.4</v>
      </c>
      <c r="U999" s="167"/>
      <c r="V999" s="167">
        <f t="shared" si="815"/>
        <v>0</v>
      </c>
      <c r="W999" s="167"/>
      <c r="X999" s="167">
        <f t="shared" si="815"/>
        <v>13.4</v>
      </c>
      <c r="Y999" s="167"/>
      <c r="Z999" s="167"/>
      <c r="AA999" s="167"/>
      <c r="AB999" s="167"/>
      <c r="AC999" s="167"/>
      <c r="AD999" s="167"/>
      <c r="AE999" s="167"/>
      <c r="AF999" s="167"/>
      <c r="AG999" s="167"/>
      <c r="AH999" s="167"/>
      <c r="AI999" s="167"/>
      <c r="AJ999" s="167"/>
      <c r="AK999" s="167"/>
      <c r="AL999" s="167"/>
      <c r="AM999" s="167"/>
      <c r="AN999" s="167"/>
      <c r="AO999" s="167"/>
      <c r="AP999" s="167"/>
      <c r="AQ999" s="167"/>
      <c r="AR999" s="167"/>
      <c r="AS999" s="167"/>
      <c r="AT999" s="167"/>
      <c r="AU999" s="167"/>
      <c r="AV999" s="167"/>
      <c r="AW999" s="168"/>
    </row>
    <row r="1000" spans="1:49" ht="31.5" outlineLevel="7" x14ac:dyDescent="0.2">
      <c r="A1000" s="170" t="s">
        <v>441</v>
      </c>
      <c r="B1000" s="170" t="s">
        <v>308</v>
      </c>
      <c r="C1000" s="170" t="s">
        <v>440</v>
      </c>
      <c r="D1000" s="170" t="s">
        <v>92</v>
      </c>
      <c r="E1000" s="171" t="s">
        <v>93</v>
      </c>
      <c r="F1000" s="167"/>
      <c r="G1000" s="167"/>
      <c r="H1000" s="167"/>
      <c r="I1000" s="167"/>
      <c r="J1000" s="167"/>
      <c r="K1000" s="167"/>
      <c r="L1000" s="167"/>
      <c r="M1000" s="167"/>
      <c r="N1000" s="167"/>
      <c r="O1000" s="167"/>
      <c r="P1000" s="167"/>
      <c r="Q1000" s="167"/>
      <c r="R1000" s="167"/>
      <c r="S1000" s="167"/>
      <c r="T1000" s="172">
        <v>13.4</v>
      </c>
      <c r="U1000" s="167"/>
      <c r="V1000" s="172"/>
      <c r="W1000" s="167"/>
      <c r="X1000" s="172">
        <f>SUM(S1000:W1000)</f>
        <v>13.4</v>
      </c>
      <c r="Y1000" s="167"/>
      <c r="Z1000" s="167"/>
      <c r="AA1000" s="167"/>
      <c r="AB1000" s="167"/>
      <c r="AC1000" s="167"/>
      <c r="AD1000" s="167"/>
      <c r="AE1000" s="167"/>
      <c r="AF1000" s="167"/>
      <c r="AG1000" s="167"/>
      <c r="AH1000" s="167"/>
      <c r="AI1000" s="167"/>
      <c r="AJ1000" s="167"/>
      <c r="AK1000" s="167"/>
      <c r="AL1000" s="167"/>
      <c r="AM1000" s="167"/>
      <c r="AN1000" s="167"/>
      <c r="AO1000" s="167"/>
      <c r="AP1000" s="167"/>
      <c r="AQ1000" s="167"/>
      <c r="AR1000" s="167"/>
      <c r="AS1000" s="167"/>
      <c r="AT1000" s="167"/>
      <c r="AU1000" s="167"/>
      <c r="AV1000" s="167"/>
      <c r="AW1000" s="168"/>
    </row>
    <row r="1001" spans="1:49" ht="15.75" outlineLevel="1" x14ac:dyDescent="0.2">
      <c r="A1001" s="165" t="s">
        <v>441</v>
      </c>
      <c r="B1001" s="165" t="s">
        <v>314</v>
      </c>
      <c r="C1001" s="165"/>
      <c r="D1001" s="165"/>
      <c r="E1001" s="166" t="s">
        <v>672</v>
      </c>
      <c r="F1001" s="167">
        <f t="shared" ref="F1001:U1003" si="816">F1002</f>
        <v>15963.000000000002</v>
      </c>
      <c r="G1001" s="167">
        <f t="shared" si="816"/>
        <v>0</v>
      </c>
      <c r="H1001" s="167">
        <f t="shared" si="816"/>
        <v>15963.000000000002</v>
      </c>
      <c r="I1001" s="167">
        <f t="shared" si="816"/>
        <v>4653.8780000000006</v>
      </c>
      <c r="J1001" s="167">
        <f t="shared" si="816"/>
        <v>0</v>
      </c>
      <c r="K1001" s="167">
        <f t="shared" si="816"/>
        <v>0</v>
      </c>
      <c r="L1001" s="167">
        <f t="shared" si="816"/>
        <v>20616.878000000001</v>
      </c>
      <c r="M1001" s="167">
        <f t="shared" si="816"/>
        <v>0</v>
      </c>
      <c r="N1001" s="167">
        <f t="shared" si="816"/>
        <v>20616.878000000001</v>
      </c>
      <c r="O1001" s="167">
        <f t="shared" si="816"/>
        <v>1687.9</v>
      </c>
      <c r="P1001" s="167">
        <f t="shared" si="816"/>
        <v>0</v>
      </c>
      <c r="Q1001" s="167">
        <f t="shared" si="816"/>
        <v>22304.777999999998</v>
      </c>
      <c r="R1001" s="167">
        <f t="shared" si="816"/>
        <v>0</v>
      </c>
      <c r="S1001" s="167">
        <f t="shared" si="816"/>
        <v>22304.777999999998</v>
      </c>
      <c r="T1001" s="167">
        <f t="shared" si="816"/>
        <v>-77.385000000000005</v>
      </c>
      <c r="U1001" s="167">
        <f t="shared" si="816"/>
        <v>0</v>
      </c>
      <c r="V1001" s="167">
        <f t="shared" ref="V1001:AK1003" si="817">V1002</f>
        <v>0</v>
      </c>
      <c r="W1001" s="167">
        <f t="shared" si="817"/>
        <v>0</v>
      </c>
      <c r="X1001" s="167">
        <f t="shared" si="817"/>
        <v>22227.393</v>
      </c>
      <c r="Y1001" s="167">
        <f t="shared" si="817"/>
        <v>15626.4</v>
      </c>
      <c r="Z1001" s="167">
        <f t="shared" si="817"/>
        <v>0</v>
      </c>
      <c r="AA1001" s="167">
        <f t="shared" si="817"/>
        <v>15626.4</v>
      </c>
      <c r="AB1001" s="167">
        <f t="shared" si="817"/>
        <v>6557.8579999999993</v>
      </c>
      <c r="AC1001" s="167">
        <f t="shared" si="817"/>
        <v>22184.258000000002</v>
      </c>
      <c r="AD1001" s="167">
        <f t="shared" si="817"/>
        <v>0</v>
      </c>
      <c r="AE1001" s="167">
        <f t="shared" si="817"/>
        <v>22184.258000000002</v>
      </c>
      <c r="AF1001" s="167">
        <f t="shared" si="817"/>
        <v>0</v>
      </c>
      <c r="AG1001" s="167">
        <f t="shared" si="817"/>
        <v>22184.258000000002</v>
      </c>
      <c r="AH1001" s="167">
        <f t="shared" si="817"/>
        <v>0</v>
      </c>
      <c r="AI1001" s="167">
        <f t="shared" si="817"/>
        <v>22184.258000000002</v>
      </c>
      <c r="AJ1001" s="167">
        <f t="shared" si="817"/>
        <v>0</v>
      </c>
      <c r="AK1001" s="167">
        <f t="shared" si="817"/>
        <v>22184.258000000002</v>
      </c>
      <c r="AL1001" s="167">
        <f t="shared" ref="AL1001:AV1003" si="818">AL1002</f>
        <v>3000</v>
      </c>
      <c r="AM1001" s="167">
        <f t="shared" si="818"/>
        <v>0</v>
      </c>
      <c r="AN1001" s="167">
        <f t="shared" si="818"/>
        <v>3000</v>
      </c>
      <c r="AO1001" s="167">
        <f t="shared" si="818"/>
        <v>20074.625</v>
      </c>
      <c r="AP1001" s="167">
        <f t="shared" si="818"/>
        <v>23074.625</v>
      </c>
      <c r="AQ1001" s="167">
        <f t="shared" si="818"/>
        <v>0</v>
      </c>
      <c r="AR1001" s="167">
        <f t="shared" si="818"/>
        <v>23074.625</v>
      </c>
      <c r="AS1001" s="167">
        <f t="shared" si="818"/>
        <v>0</v>
      </c>
      <c r="AT1001" s="167">
        <f t="shared" si="818"/>
        <v>23074.625</v>
      </c>
      <c r="AU1001" s="167">
        <f t="shared" si="818"/>
        <v>0</v>
      </c>
      <c r="AV1001" s="167">
        <f t="shared" si="818"/>
        <v>23074.625</v>
      </c>
      <c r="AW1001" s="168"/>
    </row>
    <row r="1002" spans="1:49" ht="31.5" outlineLevel="2" x14ac:dyDescent="0.2">
      <c r="A1002" s="165" t="s">
        <v>441</v>
      </c>
      <c r="B1002" s="165" t="s">
        <v>314</v>
      </c>
      <c r="C1002" s="165" t="s">
        <v>42</v>
      </c>
      <c r="D1002" s="165"/>
      <c r="E1002" s="166" t="s">
        <v>43</v>
      </c>
      <c r="F1002" s="167">
        <f t="shared" si="816"/>
        <v>15963.000000000002</v>
      </c>
      <c r="G1002" s="167">
        <f t="shared" si="816"/>
        <v>0</v>
      </c>
      <c r="H1002" s="167">
        <f t="shared" si="816"/>
        <v>15963.000000000002</v>
      </c>
      <c r="I1002" s="167">
        <f t="shared" si="816"/>
        <v>4653.8780000000006</v>
      </c>
      <c r="J1002" s="167">
        <f t="shared" si="816"/>
        <v>0</v>
      </c>
      <c r="K1002" s="167">
        <f t="shared" si="816"/>
        <v>0</v>
      </c>
      <c r="L1002" s="167">
        <f t="shared" si="816"/>
        <v>20616.878000000001</v>
      </c>
      <c r="M1002" s="167">
        <f t="shared" si="816"/>
        <v>0</v>
      </c>
      <c r="N1002" s="167">
        <f t="shared" si="816"/>
        <v>20616.878000000001</v>
      </c>
      <c r="O1002" s="167">
        <f t="shared" si="816"/>
        <v>1687.9</v>
      </c>
      <c r="P1002" s="167">
        <f t="shared" si="816"/>
        <v>0</v>
      </c>
      <c r="Q1002" s="167">
        <f t="shared" si="816"/>
        <v>22304.777999999998</v>
      </c>
      <c r="R1002" s="167">
        <f t="shared" si="816"/>
        <v>0</v>
      </c>
      <c r="S1002" s="167">
        <f t="shared" si="816"/>
        <v>22304.777999999998</v>
      </c>
      <c r="T1002" s="167">
        <f t="shared" si="816"/>
        <v>-77.385000000000005</v>
      </c>
      <c r="U1002" s="167">
        <f t="shared" si="816"/>
        <v>0</v>
      </c>
      <c r="V1002" s="167">
        <f t="shared" si="817"/>
        <v>0</v>
      </c>
      <c r="W1002" s="167">
        <f t="shared" si="817"/>
        <v>0</v>
      </c>
      <c r="X1002" s="167">
        <f t="shared" si="817"/>
        <v>22227.393</v>
      </c>
      <c r="Y1002" s="167">
        <f t="shared" si="817"/>
        <v>15626.4</v>
      </c>
      <c r="Z1002" s="167">
        <f t="shared" si="817"/>
        <v>0</v>
      </c>
      <c r="AA1002" s="167">
        <f t="shared" si="817"/>
        <v>15626.4</v>
      </c>
      <c r="AB1002" s="167">
        <f t="shared" si="817"/>
        <v>6557.8579999999993</v>
      </c>
      <c r="AC1002" s="167">
        <f t="shared" si="817"/>
        <v>22184.258000000002</v>
      </c>
      <c r="AD1002" s="167">
        <f t="shared" si="817"/>
        <v>0</v>
      </c>
      <c r="AE1002" s="167">
        <f t="shared" si="817"/>
        <v>22184.258000000002</v>
      </c>
      <c r="AF1002" s="167">
        <f t="shared" si="817"/>
        <v>0</v>
      </c>
      <c r="AG1002" s="167">
        <f t="shared" si="817"/>
        <v>22184.258000000002</v>
      </c>
      <c r="AH1002" s="167">
        <f t="shared" si="817"/>
        <v>0</v>
      </c>
      <c r="AI1002" s="167">
        <f t="shared" si="817"/>
        <v>22184.258000000002</v>
      </c>
      <c r="AJ1002" s="167">
        <f t="shared" si="817"/>
        <v>0</v>
      </c>
      <c r="AK1002" s="167">
        <f t="shared" si="817"/>
        <v>22184.258000000002</v>
      </c>
      <c r="AL1002" s="167">
        <f t="shared" si="818"/>
        <v>3000</v>
      </c>
      <c r="AM1002" s="167">
        <f t="shared" si="818"/>
        <v>0</v>
      </c>
      <c r="AN1002" s="167">
        <f t="shared" si="818"/>
        <v>3000</v>
      </c>
      <c r="AO1002" s="167">
        <f t="shared" si="818"/>
        <v>20074.625</v>
      </c>
      <c r="AP1002" s="167">
        <f t="shared" si="818"/>
        <v>23074.625</v>
      </c>
      <c r="AQ1002" s="167">
        <f t="shared" si="818"/>
        <v>0</v>
      </c>
      <c r="AR1002" s="167">
        <f t="shared" si="818"/>
        <v>23074.625</v>
      </c>
      <c r="AS1002" s="167">
        <f t="shared" si="818"/>
        <v>0</v>
      </c>
      <c r="AT1002" s="167">
        <f t="shared" si="818"/>
        <v>23074.625</v>
      </c>
      <c r="AU1002" s="167">
        <f t="shared" si="818"/>
        <v>0</v>
      </c>
      <c r="AV1002" s="167">
        <f t="shared" si="818"/>
        <v>23074.625</v>
      </c>
      <c r="AW1002" s="168"/>
    </row>
    <row r="1003" spans="1:49" ht="31.5" outlineLevel="3" x14ac:dyDescent="0.2">
      <c r="A1003" s="165" t="s">
        <v>441</v>
      </c>
      <c r="B1003" s="165" t="s">
        <v>314</v>
      </c>
      <c r="C1003" s="165" t="s">
        <v>484</v>
      </c>
      <c r="D1003" s="165"/>
      <c r="E1003" s="166" t="s">
        <v>485</v>
      </c>
      <c r="F1003" s="167">
        <f t="shared" si="816"/>
        <v>15963.000000000002</v>
      </c>
      <c r="G1003" s="167">
        <f t="shared" si="816"/>
        <v>0</v>
      </c>
      <c r="H1003" s="167">
        <f t="shared" si="816"/>
        <v>15963.000000000002</v>
      </c>
      <c r="I1003" s="167">
        <f t="shared" si="816"/>
        <v>4653.8780000000006</v>
      </c>
      <c r="J1003" s="167">
        <f t="shared" si="816"/>
        <v>0</v>
      </c>
      <c r="K1003" s="167">
        <f t="shared" si="816"/>
        <v>0</v>
      </c>
      <c r="L1003" s="167">
        <f t="shared" si="816"/>
        <v>20616.878000000001</v>
      </c>
      <c r="M1003" s="167">
        <f t="shared" si="816"/>
        <v>0</v>
      </c>
      <c r="N1003" s="167">
        <f t="shared" si="816"/>
        <v>20616.878000000001</v>
      </c>
      <c r="O1003" s="167">
        <f t="shared" si="816"/>
        <v>1687.9</v>
      </c>
      <c r="P1003" s="167">
        <f t="shared" si="816"/>
        <v>0</v>
      </c>
      <c r="Q1003" s="167">
        <f t="shared" si="816"/>
        <v>22304.777999999998</v>
      </c>
      <c r="R1003" s="167">
        <f t="shared" si="816"/>
        <v>0</v>
      </c>
      <c r="S1003" s="167">
        <f t="shared" si="816"/>
        <v>22304.777999999998</v>
      </c>
      <c r="T1003" s="167">
        <f t="shared" si="816"/>
        <v>-77.385000000000005</v>
      </c>
      <c r="U1003" s="167">
        <f t="shared" si="816"/>
        <v>0</v>
      </c>
      <c r="V1003" s="167">
        <f t="shared" si="817"/>
        <v>0</v>
      </c>
      <c r="W1003" s="167">
        <f t="shared" si="817"/>
        <v>0</v>
      </c>
      <c r="X1003" s="167">
        <f t="shared" si="817"/>
        <v>22227.393</v>
      </c>
      <c r="Y1003" s="167">
        <f t="shared" si="817"/>
        <v>15626.4</v>
      </c>
      <c r="Z1003" s="167">
        <f t="shared" si="817"/>
        <v>0</v>
      </c>
      <c r="AA1003" s="167">
        <f t="shared" si="817"/>
        <v>15626.4</v>
      </c>
      <c r="AB1003" s="167">
        <f t="shared" si="817"/>
        <v>6557.8579999999993</v>
      </c>
      <c r="AC1003" s="167">
        <f t="shared" si="817"/>
        <v>22184.258000000002</v>
      </c>
      <c r="AD1003" s="167">
        <f t="shared" si="817"/>
        <v>0</v>
      </c>
      <c r="AE1003" s="167">
        <f t="shared" si="817"/>
        <v>22184.258000000002</v>
      </c>
      <c r="AF1003" s="167">
        <f t="shared" si="817"/>
        <v>0</v>
      </c>
      <c r="AG1003" s="167">
        <f t="shared" si="817"/>
        <v>22184.258000000002</v>
      </c>
      <c r="AH1003" s="167">
        <f t="shared" si="817"/>
        <v>0</v>
      </c>
      <c r="AI1003" s="167">
        <f t="shared" si="817"/>
        <v>22184.258000000002</v>
      </c>
      <c r="AJ1003" s="167">
        <f t="shared" si="817"/>
        <v>0</v>
      </c>
      <c r="AK1003" s="167">
        <f t="shared" si="817"/>
        <v>22184.258000000002</v>
      </c>
      <c r="AL1003" s="167">
        <f t="shared" si="818"/>
        <v>3000</v>
      </c>
      <c r="AM1003" s="167">
        <f t="shared" si="818"/>
        <v>0</v>
      </c>
      <c r="AN1003" s="167">
        <f t="shared" si="818"/>
        <v>3000</v>
      </c>
      <c r="AO1003" s="167">
        <f t="shared" si="818"/>
        <v>20074.625</v>
      </c>
      <c r="AP1003" s="167">
        <f t="shared" si="818"/>
        <v>23074.625</v>
      </c>
      <c r="AQ1003" s="167">
        <f t="shared" si="818"/>
        <v>0</v>
      </c>
      <c r="AR1003" s="167">
        <f t="shared" si="818"/>
        <v>23074.625</v>
      </c>
      <c r="AS1003" s="167">
        <f t="shared" si="818"/>
        <v>0</v>
      </c>
      <c r="AT1003" s="167">
        <f t="shared" si="818"/>
        <v>23074.625</v>
      </c>
      <c r="AU1003" s="167">
        <f t="shared" si="818"/>
        <v>0</v>
      </c>
      <c r="AV1003" s="167">
        <f t="shared" si="818"/>
        <v>23074.625</v>
      </c>
      <c r="AW1003" s="168"/>
    </row>
    <row r="1004" spans="1:49" ht="31.5" outlineLevel="4" collapsed="1" x14ac:dyDescent="0.2">
      <c r="A1004" s="165" t="s">
        <v>441</v>
      </c>
      <c r="B1004" s="165" t="s">
        <v>314</v>
      </c>
      <c r="C1004" s="165" t="s">
        <v>486</v>
      </c>
      <c r="D1004" s="165"/>
      <c r="E1004" s="166" t="s">
        <v>487</v>
      </c>
      <c r="F1004" s="167">
        <f t="shared" ref="F1004:AV1004" si="819">F1009+F1007+F1005+F1011</f>
        <v>15963.000000000002</v>
      </c>
      <c r="G1004" s="167">
        <f t="shared" si="819"/>
        <v>0</v>
      </c>
      <c r="H1004" s="167">
        <f t="shared" si="819"/>
        <v>15963.000000000002</v>
      </c>
      <c r="I1004" s="167">
        <f t="shared" si="819"/>
        <v>4653.8780000000006</v>
      </c>
      <c r="J1004" s="167">
        <f t="shared" si="819"/>
        <v>0</v>
      </c>
      <c r="K1004" s="167">
        <f t="shared" si="819"/>
        <v>0</v>
      </c>
      <c r="L1004" s="167">
        <f t="shared" si="819"/>
        <v>20616.878000000001</v>
      </c>
      <c r="M1004" s="167">
        <f t="shared" si="819"/>
        <v>0</v>
      </c>
      <c r="N1004" s="167">
        <f t="shared" si="819"/>
        <v>20616.878000000001</v>
      </c>
      <c r="O1004" s="167">
        <f t="shared" si="819"/>
        <v>1687.9</v>
      </c>
      <c r="P1004" s="167">
        <f t="shared" si="819"/>
        <v>0</v>
      </c>
      <c r="Q1004" s="167">
        <f t="shared" si="819"/>
        <v>22304.777999999998</v>
      </c>
      <c r="R1004" s="167">
        <f t="shared" si="819"/>
        <v>0</v>
      </c>
      <c r="S1004" s="167">
        <f t="shared" si="819"/>
        <v>22304.777999999998</v>
      </c>
      <c r="T1004" s="167">
        <f t="shared" si="819"/>
        <v>-77.385000000000005</v>
      </c>
      <c r="U1004" s="167">
        <f t="shared" si="819"/>
        <v>0</v>
      </c>
      <c r="V1004" s="167">
        <f t="shared" si="819"/>
        <v>0</v>
      </c>
      <c r="W1004" s="167">
        <f t="shared" si="819"/>
        <v>0</v>
      </c>
      <c r="X1004" s="167">
        <f t="shared" si="819"/>
        <v>22227.393</v>
      </c>
      <c r="Y1004" s="167">
        <f t="shared" si="819"/>
        <v>15626.4</v>
      </c>
      <c r="Z1004" s="167">
        <f t="shared" si="819"/>
        <v>0</v>
      </c>
      <c r="AA1004" s="167">
        <f t="shared" si="819"/>
        <v>15626.4</v>
      </c>
      <c r="AB1004" s="167">
        <f t="shared" si="819"/>
        <v>6557.8579999999993</v>
      </c>
      <c r="AC1004" s="167">
        <f t="shared" si="819"/>
        <v>22184.258000000002</v>
      </c>
      <c r="AD1004" s="167">
        <f t="shared" si="819"/>
        <v>0</v>
      </c>
      <c r="AE1004" s="167">
        <f t="shared" si="819"/>
        <v>22184.258000000002</v>
      </c>
      <c r="AF1004" s="167">
        <f t="shared" si="819"/>
        <v>0</v>
      </c>
      <c r="AG1004" s="167">
        <f t="shared" si="819"/>
        <v>22184.258000000002</v>
      </c>
      <c r="AH1004" s="167">
        <f t="shared" si="819"/>
        <v>0</v>
      </c>
      <c r="AI1004" s="167">
        <f t="shared" si="819"/>
        <v>22184.258000000002</v>
      </c>
      <c r="AJ1004" s="167">
        <f t="shared" si="819"/>
        <v>0</v>
      </c>
      <c r="AK1004" s="167">
        <f t="shared" si="819"/>
        <v>22184.258000000002</v>
      </c>
      <c r="AL1004" s="167">
        <f t="shared" si="819"/>
        <v>3000</v>
      </c>
      <c r="AM1004" s="167">
        <f t="shared" si="819"/>
        <v>0</v>
      </c>
      <c r="AN1004" s="167">
        <f t="shared" si="819"/>
        <v>3000</v>
      </c>
      <c r="AO1004" s="167">
        <f t="shared" si="819"/>
        <v>20074.625</v>
      </c>
      <c r="AP1004" s="167">
        <f t="shared" si="819"/>
        <v>23074.625</v>
      </c>
      <c r="AQ1004" s="167">
        <f t="shared" si="819"/>
        <v>0</v>
      </c>
      <c r="AR1004" s="167">
        <f t="shared" si="819"/>
        <v>23074.625</v>
      </c>
      <c r="AS1004" s="167">
        <f t="shared" si="819"/>
        <v>0</v>
      </c>
      <c r="AT1004" s="167">
        <f t="shared" si="819"/>
        <v>23074.625</v>
      </c>
      <c r="AU1004" s="167">
        <f t="shared" si="819"/>
        <v>0</v>
      </c>
      <c r="AV1004" s="167">
        <f t="shared" si="819"/>
        <v>23074.625</v>
      </c>
      <c r="AW1004" s="168"/>
    </row>
    <row r="1005" spans="1:49" ht="15.75" hidden="1" outlineLevel="5" x14ac:dyDescent="0.2">
      <c r="A1005" s="165" t="s">
        <v>441</v>
      </c>
      <c r="B1005" s="165" t="s">
        <v>314</v>
      </c>
      <c r="C1005" s="208" t="s">
        <v>488</v>
      </c>
      <c r="D1005" s="165"/>
      <c r="E1005" s="166" t="s">
        <v>588</v>
      </c>
      <c r="F1005" s="167">
        <f t="shared" ref="F1005:AM1005" si="820">F1006</f>
        <v>5760.7</v>
      </c>
      <c r="G1005" s="167">
        <f t="shared" si="820"/>
        <v>0</v>
      </c>
      <c r="H1005" s="167">
        <f t="shared" si="820"/>
        <v>5760.7</v>
      </c>
      <c r="I1005" s="167">
        <f t="shared" si="820"/>
        <v>7615.1310000000003</v>
      </c>
      <c r="J1005" s="167">
        <f t="shared" si="820"/>
        <v>0</v>
      </c>
      <c r="K1005" s="167">
        <f t="shared" si="820"/>
        <v>0</v>
      </c>
      <c r="L1005" s="167">
        <f t="shared" si="820"/>
        <v>13375.831</v>
      </c>
      <c r="M1005" s="167">
        <f t="shared" si="820"/>
        <v>0</v>
      </c>
      <c r="N1005" s="167">
        <f t="shared" si="820"/>
        <v>13375.831</v>
      </c>
      <c r="O1005" s="167">
        <f t="shared" si="820"/>
        <v>1687.9</v>
      </c>
      <c r="P1005" s="167">
        <f t="shared" si="820"/>
        <v>0</v>
      </c>
      <c r="Q1005" s="167">
        <f t="shared" si="820"/>
        <v>15063.731</v>
      </c>
      <c r="R1005" s="167">
        <f t="shared" si="820"/>
        <v>0</v>
      </c>
      <c r="S1005" s="167">
        <f t="shared" si="820"/>
        <v>15063.731</v>
      </c>
      <c r="T1005" s="167">
        <f t="shared" si="820"/>
        <v>0</v>
      </c>
      <c r="U1005" s="167">
        <f t="shared" si="820"/>
        <v>0</v>
      </c>
      <c r="V1005" s="167">
        <f t="shared" si="820"/>
        <v>0</v>
      </c>
      <c r="W1005" s="167">
        <f t="shared" si="820"/>
        <v>0</v>
      </c>
      <c r="X1005" s="167">
        <f t="shared" si="820"/>
        <v>15063.731</v>
      </c>
      <c r="Y1005" s="167">
        <f t="shared" si="820"/>
        <v>5760.7</v>
      </c>
      <c r="Z1005" s="167">
        <f t="shared" si="820"/>
        <v>0</v>
      </c>
      <c r="AA1005" s="167">
        <f t="shared" si="820"/>
        <v>5760.7</v>
      </c>
      <c r="AB1005" s="167">
        <f t="shared" si="820"/>
        <v>12209.237999999999</v>
      </c>
      <c r="AC1005" s="167">
        <f t="shared" si="820"/>
        <v>17969.937999999998</v>
      </c>
      <c r="AD1005" s="167">
        <f t="shared" si="820"/>
        <v>0</v>
      </c>
      <c r="AE1005" s="167">
        <f t="shared" si="820"/>
        <v>17969.937999999998</v>
      </c>
      <c r="AF1005" s="167">
        <f t="shared" si="820"/>
        <v>0</v>
      </c>
      <c r="AG1005" s="167">
        <f t="shared" si="820"/>
        <v>17969.937999999998</v>
      </c>
      <c r="AH1005" s="167">
        <f t="shared" si="820"/>
        <v>0</v>
      </c>
      <c r="AI1005" s="167">
        <f t="shared" si="820"/>
        <v>17969.937999999998</v>
      </c>
      <c r="AJ1005" s="167">
        <f t="shared" si="820"/>
        <v>0</v>
      </c>
      <c r="AK1005" s="167">
        <f t="shared" si="820"/>
        <v>17969.937999999998</v>
      </c>
      <c r="AL1005" s="167">
        <f t="shared" si="820"/>
        <v>0</v>
      </c>
      <c r="AM1005" s="167">
        <f t="shared" si="820"/>
        <v>0</v>
      </c>
      <c r="AN1005" s="167"/>
      <c r="AO1005" s="167">
        <f t="shared" ref="AO1005:AV1005" si="821">AO1006</f>
        <v>17750.947</v>
      </c>
      <c r="AP1005" s="167">
        <f t="shared" si="821"/>
        <v>17750.947</v>
      </c>
      <c r="AQ1005" s="167">
        <f t="shared" si="821"/>
        <v>0</v>
      </c>
      <c r="AR1005" s="167">
        <f t="shared" si="821"/>
        <v>17750.947</v>
      </c>
      <c r="AS1005" s="167">
        <f t="shared" si="821"/>
        <v>0</v>
      </c>
      <c r="AT1005" s="167">
        <f t="shared" si="821"/>
        <v>17750.947</v>
      </c>
      <c r="AU1005" s="167">
        <f t="shared" si="821"/>
        <v>0</v>
      </c>
      <c r="AV1005" s="167">
        <f t="shared" si="821"/>
        <v>17750.947</v>
      </c>
      <c r="AW1005" s="168"/>
    </row>
    <row r="1006" spans="1:49" ht="15.75" hidden="1" outlineLevel="5" x14ac:dyDescent="0.2">
      <c r="A1006" s="170" t="s">
        <v>441</v>
      </c>
      <c r="B1006" s="170" t="s">
        <v>314</v>
      </c>
      <c r="C1006" s="209" t="s">
        <v>488</v>
      </c>
      <c r="D1006" s="170" t="s">
        <v>33</v>
      </c>
      <c r="E1006" s="171" t="s">
        <v>34</v>
      </c>
      <c r="F1006" s="172">
        <v>5760.7</v>
      </c>
      <c r="G1006" s="172"/>
      <c r="H1006" s="172">
        <f>SUM(F1006:G1006)</f>
        <v>5760.7</v>
      </c>
      <c r="I1006" s="172">
        <v>7615.1310000000003</v>
      </c>
      <c r="J1006" s="172"/>
      <c r="K1006" s="172"/>
      <c r="L1006" s="172">
        <f>SUM(H1006:K1006)</f>
        <v>13375.831</v>
      </c>
      <c r="M1006" s="172"/>
      <c r="N1006" s="172">
        <f>SUM(L1006:M1006)</f>
        <v>13375.831</v>
      </c>
      <c r="O1006" s="172">
        <v>1687.9</v>
      </c>
      <c r="P1006" s="172"/>
      <c r="Q1006" s="172">
        <f>SUM(N1006:P1006)</f>
        <v>15063.731</v>
      </c>
      <c r="R1006" s="172"/>
      <c r="S1006" s="172">
        <f>SUM(Q1006:R1006)</f>
        <v>15063.731</v>
      </c>
      <c r="T1006" s="172"/>
      <c r="U1006" s="172"/>
      <c r="V1006" s="172"/>
      <c r="W1006" s="172"/>
      <c r="X1006" s="172">
        <f>SUM(S1006:W1006)</f>
        <v>15063.731</v>
      </c>
      <c r="Y1006" s="172">
        <v>5760.7</v>
      </c>
      <c r="Z1006" s="172"/>
      <c r="AA1006" s="172">
        <f>SUM(Y1006:Z1006)</f>
        <v>5760.7</v>
      </c>
      <c r="AB1006" s="172">
        <v>12209.237999999999</v>
      </c>
      <c r="AC1006" s="172">
        <f>SUM(AA1006:AB1006)</f>
        <v>17969.937999999998</v>
      </c>
      <c r="AD1006" s="172"/>
      <c r="AE1006" s="172">
        <f>SUM(AC1006:AD1006)</f>
        <v>17969.937999999998</v>
      </c>
      <c r="AF1006" s="172"/>
      <c r="AG1006" s="172">
        <f>SUM(AE1006:AF1006)</f>
        <v>17969.937999999998</v>
      </c>
      <c r="AH1006" s="172"/>
      <c r="AI1006" s="172">
        <f>SUM(AG1006:AH1006)</f>
        <v>17969.937999999998</v>
      </c>
      <c r="AJ1006" s="172"/>
      <c r="AK1006" s="172">
        <f>SUM(AI1006:AJ1006)</f>
        <v>17969.937999999998</v>
      </c>
      <c r="AL1006" s="172"/>
      <c r="AM1006" s="172"/>
      <c r="AN1006" s="172"/>
      <c r="AO1006" s="172">
        <v>17750.947</v>
      </c>
      <c r="AP1006" s="172">
        <f>SUM(AN1006:AO1006)</f>
        <v>17750.947</v>
      </c>
      <c r="AQ1006" s="172"/>
      <c r="AR1006" s="172">
        <f>SUM(AP1006:AQ1006)</f>
        <v>17750.947</v>
      </c>
      <c r="AS1006" s="172"/>
      <c r="AT1006" s="172">
        <f>SUM(AR1006:AS1006)</f>
        <v>17750.947</v>
      </c>
      <c r="AU1006" s="172"/>
      <c r="AV1006" s="172">
        <f>SUM(AT1006:AU1006)</f>
        <v>17750.947</v>
      </c>
      <c r="AW1006" s="168"/>
    </row>
    <row r="1007" spans="1:49" ht="31.5" hidden="1" outlineLevel="5" x14ac:dyDescent="0.2">
      <c r="A1007" s="165" t="s">
        <v>441</v>
      </c>
      <c r="B1007" s="165" t="s">
        <v>314</v>
      </c>
      <c r="C1007" s="165" t="s">
        <v>489</v>
      </c>
      <c r="D1007" s="165"/>
      <c r="E1007" s="166" t="s">
        <v>617</v>
      </c>
      <c r="F1007" s="167">
        <f t="shared" ref="F1007:AV1007" si="822">F1008</f>
        <v>2200</v>
      </c>
      <c r="G1007" s="167">
        <f t="shared" si="822"/>
        <v>0</v>
      </c>
      <c r="H1007" s="167">
        <f t="shared" si="822"/>
        <v>2200</v>
      </c>
      <c r="I1007" s="167">
        <f t="shared" si="822"/>
        <v>0</v>
      </c>
      <c r="J1007" s="167">
        <f t="shared" si="822"/>
        <v>0</v>
      </c>
      <c r="K1007" s="167">
        <f t="shared" si="822"/>
        <v>0</v>
      </c>
      <c r="L1007" s="167">
        <f t="shared" si="822"/>
        <v>2200</v>
      </c>
      <c r="M1007" s="167">
        <f t="shared" si="822"/>
        <v>0</v>
      </c>
      <c r="N1007" s="167">
        <f t="shared" si="822"/>
        <v>2200</v>
      </c>
      <c r="O1007" s="167">
        <f t="shared" si="822"/>
        <v>0</v>
      </c>
      <c r="P1007" s="167">
        <f t="shared" si="822"/>
        <v>0</v>
      </c>
      <c r="Q1007" s="167">
        <f t="shared" si="822"/>
        <v>2200</v>
      </c>
      <c r="R1007" s="167">
        <f t="shared" si="822"/>
        <v>0</v>
      </c>
      <c r="S1007" s="167">
        <f t="shared" si="822"/>
        <v>2200</v>
      </c>
      <c r="T1007" s="167">
        <f t="shared" si="822"/>
        <v>0</v>
      </c>
      <c r="U1007" s="167">
        <f t="shared" si="822"/>
        <v>0</v>
      </c>
      <c r="V1007" s="167">
        <f t="shared" si="822"/>
        <v>0</v>
      </c>
      <c r="W1007" s="167">
        <f t="shared" si="822"/>
        <v>0</v>
      </c>
      <c r="X1007" s="167">
        <f t="shared" si="822"/>
        <v>2200</v>
      </c>
      <c r="Y1007" s="167">
        <f t="shared" si="822"/>
        <v>2200</v>
      </c>
      <c r="Z1007" s="167">
        <f t="shared" si="822"/>
        <v>0</v>
      </c>
      <c r="AA1007" s="167">
        <f t="shared" si="822"/>
        <v>2200</v>
      </c>
      <c r="AB1007" s="167">
        <f t="shared" si="822"/>
        <v>0</v>
      </c>
      <c r="AC1007" s="167">
        <f t="shared" si="822"/>
        <v>2200</v>
      </c>
      <c r="AD1007" s="167">
        <f t="shared" si="822"/>
        <v>0</v>
      </c>
      <c r="AE1007" s="167">
        <f t="shared" si="822"/>
        <v>2200</v>
      </c>
      <c r="AF1007" s="167">
        <f t="shared" si="822"/>
        <v>0</v>
      </c>
      <c r="AG1007" s="167">
        <f t="shared" si="822"/>
        <v>2200</v>
      </c>
      <c r="AH1007" s="167">
        <f t="shared" si="822"/>
        <v>0</v>
      </c>
      <c r="AI1007" s="167">
        <f t="shared" si="822"/>
        <v>2200</v>
      </c>
      <c r="AJ1007" s="167">
        <f t="shared" si="822"/>
        <v>0</v>
      </c>
      <c r="AK1007" s="167">
        <f t="shared" si="822"/>
        <v>2200</v>
      </c>
      <c r="AL1007" s="167">
        <f t="shared" si="822"/>
        <v>3000</v>
      </c>
      <c r="AM1007" s="167">
        <f t="shared" si="822"/>
        <v>0</v>
      </c>
      <c r="AN1007" s="167">
        <f t="shared" si="822"/>
        <v>3000</v>
      </c>
      <c r="AO1007" s="167">
        <f t="shared" si="822"/>
        <v>0</v>
      </c>
      <c r="AP1007" s="167">
        <f t="shared" si="822"/>
        <v>3000</v>
      </c>
      <c r="AQ1007" s="167">
        <f t="shared" si="822"/>
        <v>0</v>
      </c>
      <c r="AR1007" s="167">
        <f t="shared" si="822"/>
        <v>3000</v>
      </c>
      <c r="AS1007" s="167">
        <f t="shared" si="822"/>
        <v>0</v>
      </c>
      <c r="AT1007" s="167">
        <f t="shared" si="822"/>
        <v>3000</v>
      </c>
      <c r="AU1007" s="167">
        <f t="shared" si="822"/>
        <v>0</v>
      </c>
      <c r="AV1007" s="167">
        <f t="shared" si="822"/>
        <v>3000</v>
      </c>
      <c r="AW1007" s="168"/>
    </row>
    <row r="1008" spans="1:49" ht="15.75" hidden="1" outlineLevel="7" x14ac:dyDescent="0.2">
      <c r="A1008" s="170" t="s">
        <v>441</v>
      </c>
      <c r="B1008" s="170" t="s">
        <v>314</v>
      </c>
      <c r="C1008" s="170" t="s">
        <v>489</v>
      </c>
      <c r="D1008" s="170" t="s">
        <v>33</v>
      </c>
      <c r="E1008" s="171" t="s">
        <v>34</v>
      </c>
      <c r="F1008" s="172">
        <v>2200</v>
      </c>
      <c r="G1008" s="172"/>
      <c r="H1008" s="172">
        <f>SUM(F1008:G1008)</f>
        <v>2200</v>
      </c>
      <c r="I1008" s="172"/>
      <c r="J1008" s="172"/>
      <c r="K1008" s="172"/>
      <c r="L1008" s="172">
        <f>SUM(H1008:K1008)</f>
        <v>2200</v>
      </c>
      <c r="M1008" s="172"/>
      <c r="N1008" s="172">
        <f>SUM(L1008:M1008)</f>
        <v>2200</v>
      </c>
      <c r="O1008" s="172"/>
      <c r="P1008" s="172"/>
      <c r="Q1008" s="172">
        <f>SUM(N1008:P1008)</f>
        <v>2200</v>
      </c>
      <c r="R1008" s="172"/>
      <c r="S1008" s="172">
        <f>SUM(Q1008:R1008)</f>
        <v>2200</v>
      </c>
      <c r="T1008" s="172"/>
      <c r="U1008" s="172"/>
      <c r="V1008" s="172"/>
      <c r="W1008" s="172"/>
      <c r="X1008" s="172">
        <f>SUM(S1008:W1008)</f>
        <v>2200</v>
      </c>
      <c r="Y1008" s="172">
        <v>2200</v>
      </c>
      <c r="Z1008" s="172"/>
      <c r="AA1008" s="172">
        <f>SUM(Y1008:Z1008)</f>
        <v>2200</v>
      </c>
      <c r="AB1008" s="172"/>
      <c r="AC1008" s="172">
        <f>SUM(AA1008:AB1008)</f>
        <v>2200</v>
      </c>
      <c r="AD1008" s="172"/>
      <c r="AE1008" s="172">
        <f>SUM(AC1008:AD1008)</f>
        <v>2200</v>
      </c>
      <c r="AF1008" s="172"/>
      <c r="AG1008" s="172">
        <f>SUM(AE1008:AF1008)</f>
        <v>2200</v>
      </c>
      <c r="AH1008" s="172"/>
      <c r="AI1008" s="172">
        <f>SUM(AG1008:AH1008)</f>
        <v>2200</v>
      </c>
      <c r="AJ1008" s="172"/>
      <c r="AK1008" s="172">
        <f>SUM(AI1008:AJ1008)</f>
        <v>2200</v>
      </c>
      <c r="AL1008" s="172">
        <v>3000</v>
      </c>
      <c r="AM1008" s="172"/>
      <c r="AN1008" s="172">
        <f>SUM(AL1008:AM1008)</f>
        <v>3000</v>
      </c>
      <c r="AO1008" s="172"/>
      <c r="AP1008" s="172">
        <f>SUM(AN1008:AO1008)</f>
        <v>3000</v>
      </c>
      <c r="AQ1008" s="172"/>
      <c r="AR1008" s="172">
        <f>SUM(AP1008:AQ1008)</f>
        <v>3000</v>
      </c>
      <c r="AS1008" s="172"/>
      <c r="AT1008" s="172">
        <f>SUM(AR1008:AS1008)</f>
        <v>3000</v>
      </c>
      <c r="AU1008" s="172"/>
      <c r="AV1008" s="172">
        <f>SUM(AT1008:AU1008)</f>
        <v>3000</v>
      </c>
      <c r="AW1008" s="168"/>
    </row>
    <row r="1009" spans="1:49" ht="31.5" outlineLevel="5" x14ac:dyDescent="0.2">
      <c r="A1009" s="165" t="s">
        <v>441</v>
      </c>
      <c r="B1009" s="165" t="s">
        <v>314</v>
      </c>
      <c r="C1009" s="165" t="s">
        <v>489</v>
      </c>
      <c r="D1009" s="165"/>
      <c r="E1009" s="166" t="s">
        <v>618</v>
      </c>
      <c r="F1009" s="167">
        <f t="shared" ref="F1009:AM1009" si="823">F1010</f>
        <v>6001.7</v>
      </c>
      <c r="G1009" s="167">
        <f t="shared" si="823"/>
        <v>0</v>
      </c>
      <c r="H1009" s="167">
        <f t="shared" si="823"/>
        <v>6001.7</v>
      </c>
      <c r="I1009" s="167">
        <f t="shared" si="823"/>
        <v>-2220.915</v>
      </c>
      <c r="J1009" s="167">
        <f t="shared" si="823"/>
        <v>0</v>
      </c>
      <c r="K1009" s="167">
        <f t="shared" si="823"/>
        <v>0</v>
      </c>
      <c r="L1009" s="167">
        <f t="shared" si="823"/>
        <v>3780.7849999999999</v>
      </c>
      <c r="M1009" s="167">
        <f t="shared" si="823"/>
        <v>0</v>
      </c>
      <c r="N1009" s="167">
        <f t="shared" si="823"/>
        <v>3780.7849999999999</v>
      </c>
      <c r="O1009" s="167">
        <f t="shared" si="823"/>
        <v>0</v>
      </c>
      <c r="P1009" s="167">
        <f t="shared" si="823"/>
        <v>0</v>
      </c>
      <c r="Q1009" s="167">
        <f t="shared" si="823"/>
        <v>3780.7849999999999</v>
      </c>
      <c r="R1009" s="167">
        <f t="shared" si="823"/>
        <v>0</v>
      </c>
      <c r="S1009" s="167">
        <f t="shared" si="823"/>
        <v>3780.7849999999999</v>
      </c>
      <c r="T1009" s="167">
        <f t="shared" si="823"/>
        <v>-58.014000000000003</v>
      </c>
      <c r="U1009" s="167">
        <f t="shared" si="823"/>
        <v>0</v>
      </c>
      <c r="V1009" s="167">
        <f t="shared" si="823"/>
        <v>0</v>
      </c>
      <c r="W1009" s="167">
        <f t="shared" si="823"/>
        <v>0</v>
      </c>
      <c r="X1009" s="167">
        <f t="shared" si="823"/>
        <v>3722.7709999999997</v>
      </c>
      <c r="Y1009" s="167">
        <f t="shared" si="823"/>
        <v>5749.3</v>
      </c>
      <c r="Z1009" s="167">
        <f t="shared" si="823"/>
        <v>0</v>
      </c>
      <c r="AA1009" s="167">
        <f t="shared" si="823"/>
        <v>5749.3</v>
      </c>
      <c r="AB1009" s="167">
        <f t="shared" si="823"/>
        <v>-4238.5600000000004</v>
      </c>
      <c r="AC1009" s="167">
        <f t="shared" si="823"/>
        <v>1510.7399999999998</v>
      </c>
      <c r="AD1009" s="167">
        <f t="shared" si="823"/>
        <v>0</v>
      </c>
      <c r="AE1009" s="167">
        <f t="shared" si="823"/>
        <v>1510.7399999999998</v>
      </c>
      <c r="AF1009" s="167">
        <f t="shared" si="823"/>
        <v>0</v>
      </c>
      <c r="AG1009" s="167">
        <f t="shared" si="823"/>
        <v>1510.7399999999998</v>
      </c>
      <c r="AH1009" s="167">
        <f t="shared" si="823"/>
        <v>0</v>
      </c>
      <c r="AI1009" s="167">
        <f t="shared" si="823"/>
        <v>1510.7399999999998</v>
      </c>
      <c r="AJ1009" s="167">
        <f t="shared" si="823"/>
        <v>0</v>
      </c>
      <c r="AK1009" s="167">
        <f t="shared" si="823"/>
        <v>1510.7399999999998</v>
      </c>
      <c r="AL1009" s="167">
        <f t="shared" si="823"/>
        <v>0</v>
      </c>
      <c r="AM1009" s="167">
        <f t="shared" si="823"/>
        <v>0</v>
      </c>
      <c r="AN1009" s="167"/>
      <c r="AO1009" s="167">
        <f t="shared" ref="AO1009:AV1009" si="824">AO1010</f>
        <v>1742.7584999999999</v>
      </c>
      <c r="AP1009" s="167">
        <f t="shared" si="824"/>
        <v>1742.7584999999999</v>
      </c>
      <c r="AQ1009" s="167">
        <f t="shared" si="824"/>
        <v>0</v>
      </c>
      <c r="AR1009" s="167">
        <f t="shared" si="824"/>
        <v>1742.7584999999999</v>
      </c>
      <c r="AS1009" s="167">
        <f t="shared" si="824"/>
        <v>0</v>
      </c>
      <c r="AT1009" s="167">
        <f t="shared" si="824"/>
        <v>1742.7584999999999</v>
      </c>
      <c r="AU1009" s="167">
        <f t="shared" si="824"/>
        <v>0</v>
      </c>
      <c r="AV1009" s="167">
        <f t="shared" si="824"/>
        <v>1742.7584999999999</v>
      </c>
      <c r="AW1009" s="168"/>
    </row>
    <row r="1010" spans="1:49" ht="15.75" outlineLevel="7" x14ac:dyDescent="0.2">
      <c r="A1010" s="170" t="s">
        <v>441</v>
      </c>
      <c r="B1010" s="170" t="s">
        <v>314</v>
      </c>
      <c r="C1010" s="170" t="s">
        <v>489</v>
      </c>
      <c r="D1010" s="170" t="s">
        <v>33</v>
      </c>
      <c r="E1010" s="171" t="s">
        <v>34</v>
      </c>
      <c r="F1010" s="172">
        <v>6001.7</v>
      </c>
      <c r="G1010" s="172"/>
      <c r="H1010" s="172">
        <f>SUM(F1010:G1010)</f>
        <v>6001.7</v>
      </c>
      <c r="I1010" s="172">
        <v>-2220.915</v>
      </c>
      <c r="J1010" s="172"/>
      <c r="K1010" s="172"/>
      <c r="L1010" s="172">
        <f>SUM(H1010:K1010)</f>
        <v>3780.7849999999999</v>
      </c>
      <c r="M1010" s="172"/>
      <c r="N1010" s="172">
        <f>SUM(L1010:M1010)</f>
        <v>3780.7849999999999</v>
      </c>
      <c r="O1010" s="172"/>
      <c r="P1010" s="172"/>
      <c r="Q1010" s="172">
        <f>SUM(N1010:P1010)</f>
        <v>3780.7849999999999</v>
      </c>
      <c r="R1010" s="172"/>
      <c r="S1010" s="172">
        <f>SUM(Q1010:R1010)</f>
        <v>3780.7849999999999</v>
      </c>
      <c r="T1010" s="172">
        <v>-58.014000000000003</v>
      </c>
      <c r="U1010" s="172"/>
      <c r="V1010" s="172"/>
      <c r="W1010" s="172"/>
      <c r="X1010" s="172">
        <f>SUM(S1010:W1010)</f>
        <v>3722.7709999999997</v>
      </c>
      <c r="Y1010" s="172">
        <v>5749.3</v>
      </c>
      <c r="Z1010" s="172"/>
      <c r="AA1010" s="172">
        <f>SUM(Y1010:Z1010)</f>
        <v>5749.3</v>
      </c>
      <c r="AB1010" s="172">
        <v>-4238.5600000000004</v>
      </c>
      <c r="AC1010" s="172">
        <f>SUM(AA1010:AB1010)</f>
        <v>1510.7399999999998</v>
      </c>
      <c r="AD1010" s="172"/>
      <c r="AE1010" s="172">
        <f>SUM(AC1010:AD1010)</f>
        <v>1510.7399999999998</v>
      </c>
      <c r="AF1010" s="172"/>
      <c r="AG1010" s="172">
        <f>SUM(AE1010:AF1010)</f>
        <v>1510.7399999999998</v>
      </c>
      <c r="AH1010" s="172"/>
      <c r="AI1010" s="172">
        <f>SUM(AG1010:AH1010)</f>
        <v>1510.7399999999998</v>
      </c>
      <c r="AJ1010" s="172"/>
      <c r="AK1010" s="172">
        <f>SUM(AI1010:AJ1010)</f>
        <v>1510.7399999999998</v>
      </c>
      <c r="AL1010" s="172"/>
      <c r="AM1010" s="172"/>
      <c r="AN1010" s="172"/>
      <c r="AO1010" s="172">
        <v>1742.7584999999999</v>
      </c>
      <c r="AP1010" s="172">
        <f>SUM(AN1010:AO1010)</f>
        <v>1742.7584999999999</v>
      </c>
      <c r="AQ1010" s="172"/>
      <c r="AR1010" s="172">
        <f>SUM(AP1010:AQ1010)</f>
        <v>1742.7584999999999</v>
      </c>
      <c r="AS1010" s="172"/>
      <c r="AT1010" s="172">
        <f>SUM(AR1010:AS1010)</f>
        <v>1742.7584999999999</v>
      </c>
      <c r="AU1010" s="172"/>
      <c r="AV1010" s="172">
        <f>SUM(AT1010:AU1010)</f>
        <v>1742.7584999999999</v>
      </c>
      <c r="AW1010" s="168"/>
    </row>
    <row r="1011" spans="1:49" ht="31.5" outlineLevel="5" x14ac:dyDescent="0.2">
      <c r="A1011" s="165" t="s">
        <v>441</v>
      </c>
      <c r="B1011" s="165" t="s">
        <v>314</v>
      </c>
      <c r="C1011" s="165" t="s">
        <v>489</v>
      </c>
      <c r="D1011" s="165"/>
      <c r="E1011" s="166" t="s">
        <v>619</v>
      </c>
      <c r="F1011" s="167">
        <f t="shared" ref="F1011:AM1011" si="825">F1012</f>
        <v>2000.6</v>
      </c>
      <c r="G1011" s="167">
        <f t="shared" si="825"/>
        <v>0</v>
      </c>
      <c r="H1011" s="167">
        <f t="shared" si="825"/>
        <v>2000.6</v>
      </c>
      <c r="I1011" s="167">
        <f t="shared" si="825"/>
        <v>-740.33799999999997</v>
      </c>
      <c r="J1011" s="167">
        <f t="shared" si="825"/>
        <v>0</v>
      </c>
      <c r="K1011" s="167">
        <f t="shared" si="825"/>
        <v>0</v>
      </c>
      <c r="L1011" s="167">
        <f t="shared" si="825"/>
        <v>1260.2619999999999</v>
      </c>
      <c r="M1011" s="167">
        <f t="shared" si="825"/>
        <v>0</v>
      </c>
      <c r="N1011" s="167">
        <f t="shared" si="825"/>
        <v>1260.2619999999999</v>
      </c>
      <c r="O1011" s="167">
        <f t="shared" si="825"/>
        <v>0</v>
      </c>
      <c r="P1011" s="167">
        <f t="shared" si="825"/>
        <v>0</v>
      </c>
      <c r="Q1011" s="167">
        <f t="shared" si="825"/>
        <v>1260.2619999999999</v>
      </c>
      <c r="R1011" s="167">
        <f t="shared" si="825"/>
        <v>0</v>
      </c>
      <c r="S1011" s="167">
        <f t="shared" si="825"/>
        <v>1260.2619999999999</v>
      </c>
      <c r="T1011" s="167">
        <f t="shared" si="825"/>
        <v>-19.370999999999999</v>
      </c>
      <c r="U1011" s="167">
        <f t="shared" si="825"/>
        <v>0</v>
      </c>
      <c r="V1011" s="167">
        <f t="shared" si="825"/>
        <v>0</v>
      </c>
      <c r="W1011" s="167">
        <f t="shared" si="825"/>
        <v>0</v>
      </c>
      <c r="X1011" s="167">
        <f t="shared" si="825"/>
        <v>1240.8909999999998</v>
      </c>
      <c r="Y1011" s="167">
        <f t="shared" si="825"/>
        <v>1916.4</v>
      </c>
      <c r="Z1011" s="167">
        <f t="shared" si="825"/>
        <v>0</v>
      </c>
      <c r="AA1011" s="167">
        <f t="shared" si="825"/>
        <v>1916.4</v>
      </c>
      <c r="AB1011" s="167">
        <f t="shared" si="825"/>
        <v>-1412.82</v>
      </c>
      <c r="AC1011" s="167">
        <f t="shared" si="825"/>
        <v>503.58000000000015</v>
      </c>
      <c r="AD1011" s="167">
        <f t="shared" si="825"/>
        <v>0</v>
      </c>
      <c r="AE1011" s="167">
        <f t="shared" si="825"/>
        <v>503.58000000000015</v>
      </c>
      <c r="AF1011" s="167">
        <f t="shared" si="825"/>
        <v>0</v>
      </c>
      <c r="AG1011" s="167">
        <f t="shared" si="825"/>
        <v>503.58000000000015</v>
      </c>
      <c r="AH1011" s="167">
        <f t="shared" si="825"/>
        <v>0</v>
      </c>
      <c r="AI1011" s="167">
        <f t="shared" si="825"/>
        <v>503.58000000000015</v>
      </c>
      <c r="AJ1011" s="167">
        <f t="shared" si="825"/>
        <v>0</v>
      </c>
      <c r="AK1011" s="167">
        <f t="shared" si="825"/>
        <v>503.58000000000015</v>
      </c>
      <c r="AL1011" s="167">
        <f t="shared" si="825"/>
        <v>0</v>
      </c>
      <c r="AM1011" s="167">
        <f t="shared" si="825"/>
        <v>0</v>
      </c>
      <c r="AN1011" s="167"/>
      <c r="AO1011" s="167">
        <f t="shared" ref="AO1011:AV1011" si="826">AO1012</f>
        <v>580.91949999999997</v>
      </c>
      <c r="AP1011" s="167">
        <f t="shared" si="826"/>
        <v>580.91949999999997</v>
      </c>
      <c r="AQ1011" s="167">
        <f t="shared" si="826"/>
        <v>0</v>
      </c>
      <c r="AR1011" s="167">
        <f t="shared" si="826"/>
        <v>580.91949999999997</v>
      </c>
      <c r="AS1011" s="167">
        <f t="shared" si="826"/>
        <v>0</v>
      </c>
      <c r="AT1011" s="167">
        <f t="shared" si="826"/>
        <v>580.91949999999997</v>
      </c>
      <c r="AU1011" s="167">
        <f t="shared" si="826"/>
        <v>0</v>
      </c>
      <c r="AV1011" s="167">
        <f t="shared" si="826"/>
        <v>580.91949999999997</v>
      </c>
      <c r="AW1011" s="168"/>
    </row>
    <row r="1012" spans="1:49" ht="15.75" outlineLevel="7" x14ac:dyDescent="0.2">
      <c r="A1012" s="170" t="s">
        <v>441</v>
      </c>
      <c r="B1012" s="170" t="s">
        <v>314</v>
      </c>
      <c r="C1012" s="170" t="s">
        <v>489</v>
      </c>
      <c r="D1012" s="170" t="s">
        <v>33</v>
      </c>
      <c r="E1012" s="171" t="s">
        <v>34</v>
      </c>
      <c r="F1012" s="172">
        <v>2000.6</v>
      </c>
      <c r="G1012" s="172"/>
      <c r="H1012" s="172">
        <f>SUM(F1012:G1012)</f>
        <v>2000.6</v>
      </c>
      <c r="I1012" s="172">
        <v>-740.33799999999997</v>
      </c>
      <c r="J1012" s="172"/>
      <c r="K1012" s="172"/>
      <c r="L1012" s="172">
        <f>SUM(H1012:K1012)</f>
        <v>1260.2619999999999</v>
      </c>
      <c r="M1012" s="172"/>
      <c r="N1012" s="172">
        <f>SUM(L1012:M1012)</f>
        <v>1260.2619999999999</v>
      </c>
      <c r="O1012" s="172"/>
      <c r="P1012" s="172"/>
      <c r="Q1012" s="172">
        <f>SUM(N1012:P1012)</f>
        <v>1260.2619999999999</v>
      </c>
      <c r="R1012" s="172"/>
      <c r="S1012" s="172">
        <f>SUM(Q1012:R1012)</f>
        <v>1260.2619999999999</v>
      </c>
      <c r="T1012" s="172">
        <v>-19.370999999999999</v>
      </c>
      <c r="U1012" s="172"/>
      <c r="V1012" s="172"/>
      <c r="W1012" s="172"/>
      <c r="X1012" s="172">
        <f>SUM(S1012:W1012)</f>
        <v>1240.8909999999998</v>
      </c>
      <c r="Y1012" s="172">
        <v>1916.4</v>
      </c>
      <c r="Z1012" s="172"/>
      <c r="AA1012" s="172">
        <f>SUM(Y1012:Z1012)</f>
        <v>1916.4</v>
      </c>
      <c r="AB1012" s="172">
        <v>-1412.82</v>
      </c>
      <c r="AC1012" s="172">
        <f>SUM(AA1012:AB1012)</f>
        <v>503.58000000000015</v>
      </c>
      <c r="AD1012" s="172"/>
      <c r="AE1012" s="172">
        <f>SUM(AC1012:AD1012)</f>
        <v>503.58000000000015</v>
      </c>
      <c r="AF1012" s="172"/>
      <c r="AG1012" s="172">
        <f>SUM(AE1012:AF1012)</f>
        <v>503.58000000000015</v>
      </c>
      <c r="AH1012" s="172"/>
      <c r="AI1012" s="172">
        <f>SUM(AG1012:AH1012)</f>
        <v>503.58000000000015</v>
      </c>
      <c r="AJ1012" s="172"/>
      <c r="AK1012" s="172">
        <f>SUM(AI1012:AJ1012)</f>
        <v>503.58000000000015</v>
      </c>
      <c r="AL1012" s="172"/>
      <c r="AM1012" s="172"/>
      <c r="AN1012" s="172"/>
      <c r="AO1012" s="172">
        <v>580.91949999999997</v>
      </c>
      <c r="AP1012" s="172">
        <f>SUM(AN1012:AO1012)</f>
        <v>580.91949999999997</v>
      </c>
      <c r="AQ1012" s="172"/>
      <c r="AR1012" s="172">
        <f>SUM(AP1012:AQ1012)</f>
        <v>580.91949999999997</v>
      </c>
      <c r="AS1012" s="172"/>
      <c r="AT1012" s="172">
        <f>SUM(AR1012:AS1012)</f>
        <v>580.91949999999997</v>
      </c>
      <c r="AU1012" s="172"/>
      <c r="AV1012" s="172">
        <f>SUM(AT1012:AU1012)</f>
        <v>580.91949999999997</v>
      </c>
      <c r="AW1012" s="168"/>
    </row>
    <row r="1013" spans="1:49" ht="15.75" outlineLevel="7" x14ac:dyDescent="0.2">
      <c r="A1013" s="170"/>
      <c r="B1013" s="170"/>
      <c r="C1013" s="170"/>
      <c r="D1013" s="170"/>
      <c r="E1013" s="171"/>
      <c r="F1013" s="172"/>
      <c r="G1013" s="172"/>
      <c r="H1013" s="172"/>
      <c r="I1013" s="172"/>
      <c r="J1013" s="172"/>
      <c r="K1013" s="172"/>
      <c r="L1013" s="172"/>
      <c r="M1013" s="172"/>
      <c r="N1013" s="172"/>
      <c r="O1013" s="172"/>
      <c r="P1013" s="172"/>
      <c r="Q1013" s="172"/>
      <c r="R1013" s="172"/>
      <c r="S1013" s="172"/>
      <c r="T1013" s="172"/>
      <c r="U1013" s="172"/>
      <c r="V1013" s="172"/>
      <c r="W1013" s="172"/>
      <c r="X1013" s="172"/>
      <c r="Y1013" s="172"/>
      <c r="Z1013" s="172"/>
      <c r="AA1013" s="172"/>
      <c r="AB1013" s="172"/>
      <c r="AC1013" s="172"/>
      <c r="AD1013" s="172"/>
      <c r="AE1013" s="172"/>
      <c r="AF1013" s="172"/>
      <c r="AG1013" s="172"/>
      <c r="AH1013" s="172"/>
      <c r="AI1013" s="172"/>
      <c r="AJ1013" s="172"/>
      <c r="AK1013" s="172"/>
      <c r="AL1013" s="172"/>
      <c r="AM1013" s="172"/>
      <c r="AN1013" s="172"/>
      <c r="AO1013" s="172"/>
      <c r="AP1013" s="172"/>
      <c r="AQ1013" s="172"/>
      <c r="AR1013" s="172"/>
      <c r="AS1013" s="172"/>
      <c r="AT1013" s="172"/>
      <c r="AU1013" s="172"/>
      <c r="AV1013" s="172"/>
      <c r="AW1013" s="168"/>
    </row>
    <row r="1014" spans="1:49" ht="31.5" x14ac:dyDescent="0.2">
      <c r="A1014" s="165" t="s">
        <v>490</v>
      </c>
      <c r="B1014" s="165"/>
      <c r="C1014" s="165"/>
      <c r="D1014" s="165"/>
      <c r="E1014" s="166" t="s">
        <v>491</v>
      </c>
      <c r="F1014" s="167">
        <f t="shared" ref="F1014:AV1014" si="827">F1015+F1022+F1046+F1053</f>
        <v>99030.399999999994</v>
      </c>
      <c r="G1014" s="167">
        <f t="shared" si="827"/>
        <v>0</v>
      </c>
      <c r="H1014" s="167">
        <f t="shared" si="827"/>
        <v>99030.399999999994</v>
      </c>
      <c r="I1014" s="167">
        <f t="shared" si="827"/>
        <v>5735.3894700000001</v>
      </c>
      <c r="J1014" s="167">
        <f t="shared" si="827"/>
        <v>59.060769999999991</v>
      </c>
      <c r="K1014" s="167">
        <f t="shared" si="827"/>
        <v>0</v>
      </c>
      <c r="L1014" s="167">
        <f t="shared" si="827"/>
        <v>104824.85024</v>
      </c>
      <c r="M1014" s="167">
        <f t="shared" si="827"/>
        <v>-3854.9258699999996</v>
      </c>
      <c r="N1014" s="167">
        <f t="shared" si="827"/>
        <v>100969.92436999999</v>
      </c>
      <c r="O1014" s="167">
        <f t="shared" si="827"/>
        <v>800</v>
      </c>
      <c r="P1014" s="167">
        <f t="shared" si="827"/>
        <v>0</v>
      </c>
      <c r="Q1014" s="167">
        <f t="shared" si="827"/>
        <v>101769.92436999999</v>
      </c>
      <c r="R1014" s="167">
        <f t="shared" si="827"/>
        <v>16508.366200000004</v>
      </c>
      <c r="S1014" s="167">
        <f t="shared" si="827"/>
        <v>118278.29057000001</v>
      </c>
      <c r="T1014" s="167">
        <f t="shared" si="827"/>
        <v>0</v>
      </c>
      <c r="U1014" s="167">
        <f t="shared" si="827"/>
        <v>-2</v>
      </c>
      <c r="V1014" s="167">
        <f t="shared" si="827"/>
        <v>-2.9999999999972715E-2</v>
      </c>
      <c r="W1014" s="167">
        <f t="shared" si="827"/>
        <v>0</v>
      </c>
      <c r="X1014" s="167">
        <f t="shared" si="827"/>
        <v>118276.26057000001</v>
      </c>
      <c r="Y1014" s="167">
        <f t="shared" si="827"/>
        <v>97136.049549999996</v>
      </c>
      <c r="Z1014" s="167">
        <f t="shared" si="827"/>
        <v>0</v>
      </c>
      <c r="AA1014" s="167">
        <f t="shared" si="827"/>
        <v>97136.049549999996</v>
      </c>
      <c r="AB1014" s="167">
        <f t="shared" si="827"/>
        <v>2717.26316</v>
      </c>
      <c r="AC1014" s="167">
        <f t="shared" si="827"/>
        <v>99853.312709999998</v>
      </c>
      <c r="AD1014" s="167">
        <f t="shared" si="827"/>
        <v>143.01384999999999</v>
      </c>
      <c r="AE1014" s="167">
        <f t="shared" si="827"/>
        <v>99996.326560000001</v>
      </c>
      <c r="AF1014" s="167">
        <f t="shared" si="827"/>
        <v>0</v>
      </c>
      <c r="AG1014" s="167">
        <f t="shared" si="827"/>
        <v>99996.326560000001</v>
      </c>
      <c r="AH1014" s="167">
        <f t="shared" si="827"/>
        <v>0</v>
      </c>
      <c r="AI1014" s="167">
        <f t="shared" si="827"/>
        <v>99996.326559999987</v>
      </c>
      <c r="AJ1014" s="167">
        <f t="shared" si="827"/>
        <v>0</v>
      </c>
      <c r="AK1014" s="167">
        <f t="shared" si="827"/>
        <v>99996.326559999987</v>
      </c>
      <c r="AL1014" s="167">
        <f t="shared" si="827"/>
        <v>94429.799999999988</v>
      </c>
      <c r="AM1014" s="167">
        <f t="shared" si="827"/>
        <v>0</v>
      </c>
      <c r="AN1014" s="167">
        <f t="shared" si="827"/>
        <v>94429.799999999988</v>
      </c>
      <c r="AO1014" s="167">
        <f t="shared" si="827"/>
        <v>7095.4013599999998</v>
      </c>
      <c r="AP1014" s="167">
        <f t="shared" si="827"/>
        <v>101525.20135999999</v>
      </c>
      <c r="AQ1014" s="167">
        <f t="shared" si="827"/>
        <v>0</v>
      </c>
      <c r="AR1014" s="167">
        <f t="shared" si="827"/>
        <v>101525.20135999999</v>
      </c>
      <c r="AS1014" s="167">
        <f t="shared" si="827"/>
        <v>0</v>
      </c>
      <c r="AT1014" s="167">
        <f t="shared" si="827"/>
        <v>101525.20136000001</v>
      </c>
      <c r="AU1014" s="167">
        <f t="shared" si="827"/>
        <v>0</v>
      </c>
      <c r="AV1014" s="167">
        <f t="shared" si="827"/>
        <v>101525.20136000001</v>
      </c>
      <c r="AW1014" s="168"/>
    </row>
    <row r="1015" spans="1:49" ht="15.75" hidden="1" x14ac:dyDescent="0.2">
      <c r="A1015" s="165" t="s">
        <v>490</v>
      </c>
      <c r="B1015" s="165" t="s">
        <v>552</v>
      </c>
      <c r="C1015" s="165"/>
      <c r="D1015" s="165"/>
      <c r="E1015" s="8" t="s">
        <v>536</v>
      </c>
      <c r="F1015" s="167">
        <f t="shared" ref="F1015:U1020" si="828">F1016</f>
        <v>18.7</v>
      </c>
      <c r="G1015" s="167">
        <f t="shared" si="828"/>
        <v>0</v>
      </c>
      <c r="H1015" s="167">
        <f t="shared" si="828"/>
        <v>18.7</v>
      </c>
      <c r="I1015" s="167">
        <f t="shared" si="828"/>
        <v>0</v>
      </c>
      <c r="J1015" s="167">
        <f t="shared" si="828"/>
        <v>0</v>
      </c>
      <c r="K1015" s="167">
        <f t="shared" si="828"/>
        <v>0</v>
      </c>
      <c r="L1015" s="167">
        <f t="shared" si="828"/>
        <v>18.7</v>
      </c>
      <c r="M1015" s="167">
        <f t="shared" si="828"/>
        <v>0</v>
      </c>
      <c r="N1015" s="167">
        <f t="shared" si="828"/>
        <v>18.7</v>
      </c>
      <c r="O1015" s="167">
        <f t="shared" si="828"/>
        <v>0</v>
      </c>
      <c r="P1015" s="167">
        <f t="shared" si="828"/>
        <v>0</v>
      </c>
      <c r="Q1015" s="167">
        <f t="shared" si="828"/>
        <v>18.7</v>
      </c>
      <c r="R1015" s="167">
        <f t="shared" si="828"/>
        <v>0</v>
      </c>
      <c r="S1015" s="167">
        <f t="shared" si="828"/>
        <v>18.7</v>
      </c>
      <c r="T1015" s="167">
        <f t="shared" si="828"/>
        <v>0</v>
      </c>
      <c r="U1015" s="167">
        <f t="shared" si="828"/>
        <v>0</v>
      </c>
      <c r="V1015" s="167">
        <f t="shared" ref="V1015:AK1020" si="829">V1016</f>
        <v>0</v>
      </c>
      <c r="W1015" s="167">
        <f t="shared" si="829"/>
        <v>0</v>
      </c>
      <c r="X1015" s="167">
        <f t="shared" si="829"/>
        <v>18.7</v>
      </c>
      <c r="Y1015" s="167">
        <f t="shared" si="829"/>
        <v>18.7</v>
      </c>
      <c r="Z1015" s="167">
        <f t="shared" si="829"/>
        <v>0</v>
      </c>
      <c r="AA1015" s="167">
        <f t="shared" si="829"/>
        <v>18.7</v>
      </c>
      <c r="AB1015" s="167">
        <f t="shared" si="829"/>
        <v>0</v>
      </c>
      <c r="AC1015" s="167">
        <f t="shared" si="829"/>
        <v>18.7</v>
      </c>
      <c r="AD1015" s="167">
        <f t="shared" si="829"/>
        <v>0</v>
      </c>
      <c r="AE1015" s="167">
        <f t="shared" si="829"/>
        <v>18.7</v>
      </c>
      <c r="AF1015" s="167">
        <f t="shared" si="829"/>
        <v>0</v>
      </c>
      <c r="AG1015" s="167">
        <f t="shared" si="829"/>
        <v>18.7</v>
      </c>
      <c r="AH1015" s="167">
        <f t="shared" si="829"/>
        <v>0</v>
      </c>
      <c r="AI1015" s="167">
        <f t="shared" si="829"/>
        <v>18.7</v>
      </c>
      <c r="AJ1015" s="167">
        <f t="shared" si="829"/>
        <v>0</v>
      </c>
      <c r="AK1015" s="167">
        <f t="shared" si="829"/>
        <v>18.7</v>
      </c>
      <c r="AL1015" s="167">
        <f t="shared" ref="AL1015:AV1020" si="830">AL1016</f>
        <v>18.7</v>
      </c>
      <c r="AM1015" s="167">
        <f t="shared" si="830"/>
        <v>0</v>
      </c>
      <c r="AN1015" s="167">
        <f t="shared" si="830"/>
        <v>18.7</v>
      </c>
      <c r="AO1015" s="167">
        <f t="shared" si="830"/>
        <v>0</v>
      </c>
      <c r="AP1015" s="167">
        <f t="shared" si="830"/>
        <v>18.7</v>
      </c>
      <c r="AQ1015" s="167">
        <f t="shared" si="830"/>
        <v>0</v>
      </c>
      <c r="AR1015" s="167">
        <f t="shared" si="830"/>
        <v>18.7</v>
      </c>
      <c r="AS1015" s="167">
        <f t="shared" si="830"/>
        <v>0</v>
      </c>
      <c r="AT1015" s="167">
        <f t="shared" si="830"/>
        <v>18.7</v>
      </c>
      <c r="AU1015" s="167">
        <f t="shared" si="830"/>
        <v>0</v>
      </c>
      <c r="AV1015" s="167">
        <f t="shared" si="830"/>
        <v>18.7</v>
      </c>
      <c r="AW1015" s="168"/>
    </row>
    <row r="1016" spans="1:49" ht="15.75" hidden="1" outlineLevel="1" x14ac:dyDescent="0.2">
      <c r="A1016" s="165" t="s">
        <v>490</v>
      </c>
      <c r="B1016" s="165" t="s">
        <v>15</v>
      </c>
      <c r="C1016" s="165"/>
      <c r="D1016" s="165"/>
      <c r="E1016" s="166" t="s">
        <v>16</v>
      </c>
      <c r="F1016" s="167">
        <f t="shared" si="828"/>
        <v>18.7</v>
      </c>
      <c r="G1016" s="167">
        <f t="shared" si="828"/>
        <v>0</v>
      </c>
      <c r="H1016" s="167">
        <f t="shared" si="828"/>
        <v>18.7</v>
      </c>
      <c r="I1016" s="167">
        <f t="shared" si="828"/>
        <v>0</v>
      </c>
      <c r="J1016" s="167">
        <f t="shared" si="828"/>
        <v>0</v>
      </c>
      <c r="K1016" s="167">
        <f t="shared" si="828"/>
        <v>0</v>
      </c>
      <c r="L1016" s="167">
        <f t="shared" si="828"/>
        <v>18.7</v>
      </c>
      <c r="M1016" s="167">
        <f t="shared" si="828"/>
        <v>0</v>
      </c>
      <c r="N1016" s="167">
        <f t="shared" si="828"/>
        <v>18.7</v>
      </c>
      <c r="O1016" s="167">
        <f t="shared" si="828"/>
        <v>0</v>
      </c>
      <c r="P1016" s="167">
        <f t="shared" si="828"/>
        <v>0</v>
      </c>
      <c r="Q1016" s="167">
        <f t="shared" si="828"/>
        <v>18.7</v>
      </c>
      <c r="R1016" s="167">
        <f t="shared" si="828"/>
        <v>0</v>
      </c>
      <c r="S1016" s="167">
        <f t="shared" si="828"/>
        <v>18.7</v>
      </c>
      <c r="T1016" s="167">
        <f t="shared" si="828"/>
        <v>0</v>
      </c>
      <c r="U1016" s="167">
        <f t="shared" si="828"/>
        <v>0</v>
      </c>
      <c r="V1016" s="167">
        <f t="shared" si="829"/>
        <v>0</v>
      </c>
      <c r="W1016" s="167">
        <f t="shared" si="829"/>
        <v>0</v>
      </c>
      <c r="X1016" s="167">
        <f t="shared" si="829"/>
        <v>18.7</v>
      </c>
      <c r="Y1016" s="167">
        <f t="shared" si="829"/>
        <v>18.7</v>
      </c>
      <c r="Z1016" s="167">
        <f t="shared" si="829"/>
        <v>0</v>
      </c>
      <c r="AA1016" s="167">
        <f t="shared" si="829"/>
        <v>18.7</v>
      </c>
      <c r="AB1016" s="167">
        <f t="shared" si="829"/>
        <v>0</v>
      </c>
      <c r="AC1016" s="167">
        <f t="shared" si="829"/>
        <v>18.7</v>
      </c>
      <c r="AD1016" s="167">
        <f t="shared" si="829"/>
        <v>0</v>
      </c>
      <c r="AE1016" s="167">
        <f t="shared" si="829"/>
        <v>18.7</v>
      </c>
      <c r="AF1016" s="167">
        <f t="shared" si="829"/>
        <v>0</v>
      </c>
      <c r="AG1016" s="167">
        <f t="shared" si="829"/>
        <v>18.7</v>
      </c>
      <c r="AH1016" s="167">
        <f t="shared" si="829"/>
        <v>0</v>
      </c>
      <c r="AI1016" s="167">
        <f t="shared" si="829"/>
        <v>18.7</v>
      </c>
      <c r="AJ1016" s="167">
        <f t="shared" si="829"/>
        <v>0</v>
      </c>
      <c r="AK1016" s="167">
        <f t="shared" si="829"/>
        <v>18.7</v>
      </c>
      <c r="AL1016" s="167">
        <f t="shared" si="830"/>
        <v>18.7</v>
      </c>
      <c r="AM1016" s="167">
        <f t="shared" si="830"/>
        <v>0</v>
      </c>
      <c r="AN1016" s="167">
        <f t="shared" si="830"/>
        <v>18.7</v>
      </c>
      <c r="AO1016" s="167">
        <f t="shared" si="830"/>
        <v>0</v>
      </c>
      <c r="AP1016" s="167">
        <f t="shared" si="830"/>
        <v>18.7</v>
      </c>
      <c r="AQ1016" s="167">
        <f t="shared" si="830"/>
        <v>0</v>
      </c>
      <c r="AR1016" s="167">
        <f t="shared" si="830"/>
        <v>18.7</v>
      </c>
      <c r="AS1016" s="167">
        <f t="shared" si="830"/>
        <v>0</v>
      </c>
      <c r="AT1016" s="167">
        <f t="shared" si="830"/>
        <v>18.7</v>
      </c>
      <c r="AU1016" s="167">
        <f t="shared" si="830"/>
        <v>0</v>
      </c>
      <c r="AV1016" s="167">
        <f t="shared" si="830"/>
        <v>18.7</v>
      </c>
      <c r="AW1016" s="168"/>
    </row>
    <row r="1017" spans="1:49" ht="31.5" hidden="1" outlineLevel="2" x14ac:dyDescent="0.2">
      <c r="A1017" s="165" t="s">
        <v>490</v>
      </c>
      <c r="B1017" s="165" t="s">
        <v>15</v>
      </c>
      <c r="C1017" s="165" t="s">
        <v>52</v>
      </c>
      <c r="D1017" s="165"/>
      <c r="E1017" s="166" t="s">
        <v>53</v>
      </c>
      <c r="F1017" s="167">
        <f t="shared" si="828"/>
        <v>18.7</v>
      </c>
      <c r="G1017" s="167">
        <f t="shared" si="828"/>
        <v>0</v>
      </c>
      <c r="H1017" s="167">
        <f t="shared" si="828"/>
        <v>18.7</v>
      </c>
      <c r="I1017" s="167">
        <f t="shared" si="828"/>
        <v>0</v>
      </c>
      <c r="J1017" s="167">
        <f t="shared" si="828"/>
        <v>0</v>
      </c>
      <c r="K1017" s="167">
        <f t="shared" si="828"/>
        <v>0</v>
      </c>
      <c r="L1017" s="167">
        <f t="shared" si="828"/>
        <v>18.7</v>
      </c>
      <c r="M1017" s="167">
        <f t="shared" si="828"/>
        <v>0</v>
      </c>
      <c r="N1017" s="167">
        <f t="shared" si="828"/>
        <v>18.7</v>
      </c>
      <c r="O1017" s="167">
        <f t="shared" si="828"/>
        <v>0</v>
      </c>
      <c r="P1017" s="167">
        <f t="shared" si="828"/>
        <v>0</v>
      </c>
      <c r="Q1017" s="167">
        <f t="shared" si="828"/>
        <v>18.7</v>
      </c>
      <c r="R1017" s="167">
        <f t="shared" si="828"/>
        <v>0</v>
      </c>
      <c r="S1017" s="167">
        <f t="shared" si="828"/>
        <v>18.7</v>
      </c>
      <c r="T1017" s="167">
        <f t="shared" si="828"/>
        <v>0</v>
      </c>
      <c r="U1017" s="167">
        <f t="shared" si="828"/>
        <v>0</v>
      </c>
      <c r="V1017" s="167">
        <f t="shared" si="829"/>
        <v>0</v>
      </c>
      <c r="W1017" s="167">
        <f t="shared" si="829"/>
        <v>0</v>
      </c>
      <c r="X1017" s="167">
        <f t="shared" si="829"/>
        <v>18.7</v>
      </c>
      <c r="Y1017" s="167">
        <f t="shared" si="829"/>
        <v>18.7</v>
      </c>
      <c r="Z1017" s="167">
        <f t="shared" si="829"/>
        <v>0</v>
      </c>
      <c r="AA1017" s="167">
        <f t="shared" si="829"/>
        <v>18.7</v>
      </c>
      <c r="AB1017" s="167">
        <f t="shared" si="829"/>
        <v>0</v>
      </c>
      <c r="AC1017" s="167">
        <f t="shared" si="829"/>
        <v>18.7</v>
      </c>
      <c r="AD1017" s="167">
        <f t="shared" si="829"/>
        <v>0</v>
      </c>
      <c r="AE1017" s="167">
        <f t="shared" si="829"/>
        <v>18.7</v>
      </c>
      <c r="AF1017" s="167">
        <f t="shared" si="829"/>
        <v>0</v>
      </c>
      <c r="AG1017" s="167">
        <f t="shared" si="829"/>
        <v>18.7</v>
      </c>
      <c r="AH1017" s="167">
        <f t="shared" si="829"/>
        <v>0</v>
      </c>
      <c r="AI1017" s="167">
        <f t="shared" si="829"/>
        <v>18.7</v>
      </c>
      <c r="AJ1017" s="167">
        <f t="shared" si="829"/>
        <v>0</v>
      </c>
      <c r="AK1017" s="167">
        <f t="shared" si="829"/>
        <v>18.7</v>
      </c>
      <c r="AL1017" s="167">
        <f t="shared" si="830"/>
        <v>18.7</v>
      </c>
      <c r="AM1017" s="167">
        <f t="shared" si="830"/>
        <v>0</v>
      </c>
      <c r="AN1017" s="167">
        <f t="shared" si="830"/>
        <v>18.7</v>
      </c>
      <c r="AO1017" s="167">
        <f t="shared" si="830"/>
        <v>0</v>
      </c>
      <c r="AP1017" s="167">
        <f t="shared" si="830"/>
        <v>18.7</v>
      </c>
      <c r="AQ1017" s="167">
        <f t="shared" si="830"/>
        <v>0</v>
      </c>
      <c r="AR1017" s="167">
        <f t="shared" si="830"/>
        <v>18.7</v>
      </c>
      <c r="AS1017" s="167">
        <f t="shared" si="830"/>
        <v>0</v>
      </c>
      <c r="AT1017" s="167">
        <f t="shared" si="830"/>
        <v>18.7</v>
      </c>
      <c r="AU1017" s="167">
        <f t="shared" si="830"/>
        <v>0</v>
      </c>
      <c r="AV1017" s="167">
        <f t="shared" si="830"/>
        <v>18.7</v>
      </c>
      <c r="AW1017" s="168"/>
    </row>
    <row r="1018" spans="1:49" ht="31.5" hidden="1" outlineLevel="3" x14ac:dyDescent="0.2">
      <c r="A1018" s="165" t="s">
        <v>490</v>
      </c>
      <c r="B1018" s="165" t="s">
        <v>15</v>
      </c>
      <c r="C1018" s="165" t="s">
        <v>98</v>
      </c>
      <c r="D1018" s="165"/>
      <c r="E1018" s="166" t="s">
        <v>99</v>
      </c>
      <c r="F1018" s="167">
        <f t="shared" si="828"/>
        <v>18.7</v>
      </c>
      <c r="G1018" s="167">
        <f t="shared" si="828"/>
        <v>0</v>
      </c>
      <c r="H1018" s="167">
        <f t="shared" si="828"/>
        <v>18.7</v>
      </c>
      <c r="I1018" s="167">
        <f t="shared" si="828"/>
        <v>0</v>
      </c>
      <c r="J1018" s="167">
        <f t="shared" si="828"/>
        <v>0</v>
      </c>
      <c r="K1018" s="167">
        <f t="shared" si="828"/>
        <v>0</v>
      </c>
      <c r="L1018" s="167">
        <f t="shared" si="828"/>
        <v>18.7</v>
      </c>
      <c r="M1018" s="167">
        <f t="shared" si="828"/>
        <v>0</v>
      </c>
      <c r="N1018" s="167">
        <f t="shared" si="828"/>
        <v>18.7</v>
      </c>
      <c r="O1018" s="167">
        <f t="shared" si="828"/>
        <v>0</v>
      </c>
      <c r="P1018" s="167">
        <f t="shared" si="828"/>
        <v>0</v>
      </c>
      <c r="Q1018" s="167">
        <f t="shared" si="828"/>
        <v>18.7</v>
      </c>
      <c r="R1018" s="167">
        <f t="shared" si="828"/>
        <v>0</v>
      </c>
      <c r="S1018" s="167">
        <f t="shared" si="828"/>
        <v>18.7</v>
      </c>
      <c r="T1018" s="167">
        <f t="shared" si="828"/>
        <v>0</v>
      </c>
      <c r="U1018" s="167">
        <f t="shared" si="828"/>
        <v>0</v>
      </c>
      <c r="V1018" s="167">
        <f t="shared" si="829"/>
        <v>0</v>
      </c>
      <c r="W1018" s="167">
        <f t="shared" si="829"/>
        <v>0</v>
      </c>
      <c r="X1018" s="167">
        <f t="shared" si="829"/>
        <v>18.7</v>
      </c>
      <c r="Y1018" s="167">
        <f t="shared" si="829"/>
        <v>18.7</v>
      </c>
      <c r="Z1018" s="167">
        <f t="shared" si="829"/>
        <v>0</v>
      </c>
      <c r="AA1018" s="167">
        <f t="shared" si="829"/>
        <v>18.7</v>
      </c>
      <c r="AB1018" s="167">
        <f t="shared" si="829"/>
        <v>0</v>
      </c>
      <c r="AC1018" s="167">
        <f t="shared" si="829"/>
        <v>18.7</v>
      </c>
      <c r="AD1018" s="167">
        <f t="shared" si="829"/>
        <v>0</v>
      </c>
      <c r="AE1018" s="167">
        <f t="shared" si="829"/>
        <v>18.7</v>
      </c>
      <c r="AF1018" s="167">
        <f t="shared" si="829"/>
        <v>0</v>
      </c>
      <c r="AG1018" s="167">
        <f t="shared" si="829"/>
        <v>18.7</v>
      </c>
      <c r="AH1018" s="167">
        <f t="shared" si="829"/>
        <v>0</v>
      </c>
      <c r="AI1018" s="167">
        <f t="shared" si="829"/>
        <v>18.7</v>
      </c>
      <c r="AJ1018" s="167">
        <f t="shared" si="829"/>
        <v>0</v>
      </c>
      <c r="AK1018" s="167">
        <f t="shared" si="829"/>
        <v>18.7</v>
      </c>
      <c r="AL1018" s="167">
        <f t="shared" si="830"/>
        <v>18.7</v>
      </c>
      <c r="AM1018" s="167">
        <f t="shared" si="830"/>
        <v>0</v>
      </c>
      <c r="AN1018" s="167">
        <f t="shared" si="830"/>
        <v>18.7</v>
      </c>
      <c r="AO1018" s="167">
        <f t="shared" si="830"/>
        <v>0</v>
      </c>
      <c r="AP1018" s="167">
        <f t="shared" si="830"/>
        <v>18.7</v>
      </c>
      <c r="AQ1018" s="167">
        <f t="shared" si="830"/>
        <v>0</v>
      </c>
      <c r="AR1018" s="167">
        <f t="shared" si="830"/>
        <v>18.7</v>
      </c>
      <c r="AS1018" s="167">
        <f t="shared" si="830"/>
        <v>0</v>
      </c>
      <c r="AT1018" s="167">
        <f t="shared" si="830"/>
        <v>18.7</v>
      </c>
      <c r="AU1018" s="167">
        <f t="shared" si="830"/>
        <v>0</v>
      </c>
      <c r="AV1018" s="167">
        <f t="shared" si="830"/>
        <v>18.7</v>
      </c>
      <c r="AW1018" s="168"/>
    </row>
    <row r="1019" spans="1:49" ht="47.25" hidden="1" outlineLevel="4" x14ac:dyDescent="0.2">
      <c r="A1019" s="165" t="s">
        <v>490</v>
      </c>
      <c r="B1019" s="165" t="s">
        <v>15</v>
      </c>
      <c r="C1019" s="165" t="s">
        <v>100</v>
      </c>
      <c r="D1019" s="165"/>
      <c r="E1019" s="166" t="s">
        <v>101</v>
      </c>
      <c r="F1019" s="167">
        <f t="shared" si="828"/>
        <v>18.7</v>
      </c>
      <c r="G1019" s="167">
        <f t="shared" si="828"/>
        <v>0</v>
      </c>
      <c r="H1019" s="167">
        <f t="shared" si="828"/>
        <v>18.7</v>
      </c>
      <c r="I1019" s="167">
        <f t="shared" si="828"/>
        <v>0</v>
      </c>
      <c r="J1019" s="167">
        <f t="shared" si="828"/>
        <v>0</v>
      </c>
      <c r="K1019" s="167">
        <f t="shared" si="828"/>
        <v>0</v>
      </c>
      <c r="L1019" s="167">
        <f t="shared" si="828"/>
        <v>18.7</v>
      </c>
      <c r="M1019" s="167">
        <f t="shared" si="828"/>
        <v>0</v>
      </c>
      <c r="N1019" s="167">
        <f t="shared" si="828"/>
        <v>18.7</v>
      </c>
      <c r="O1019" s="167">
        <f t="shared" si="828"/>
        <v>0</v>
      </c>
      <c r="P1019" s="167">
        <f t="shared" si="828"/>
        <v>0</v>
      </c>
      <c r="Q1019" s="167">
        <f t="shared" si="828"/>
        <v>18.7</v>
      </c>
      <c r="R1019" s="167">
        <f t="shared" si="828"/>
        <v>0</v>
      </c>
      <c r="S1019" s="167">
        <f t="shared" si="828"/>
        <v>18.7</v>
      </c>
      <c r="T1019" s="167">
        <f t="shared" si="828"/>
        <v>0</v>
      </c>
      <c r="U1019" s="167">
        <f t="shared" si="828"/>
        <v>0</v>
      </c>
      <c r="V1019" s="167">
        <f t="shared" si="829"/>
        <v>0</v>
      </c>
      <c r="W1019" s="167">
        <f t="shared" si="829"/>
        <v>0</v>
      </c>
      <c r="X1019" s="167">
        <f t="shared" si="829"/>
        <v>18.7</v>
      </c>
      <c r="Y1019" s="167">
        <f t="shared" si="829"/>
        <v>18.7</v>
      </c>
      <c r="Z1019" s="167">
        <f t="shared" si="829"/>
        <v>0</v>
      </c>
      <c r="AA1019" s="167">
        <f t="shared" si="829"/>
        <v>18.7</v>
      </c>
      <c r="AB1019" s="167">
        <f t="shared" si="829"/>
        <v>0</v>
      </c>
      <c r="AC1019" s="167">
        <f t="shared" si="829"/>
        <v>18.7</v>
      </c>
      <c r="AD1019" s="167">
        <f t="shared" si="829"/>
        <v>0</v>
      </c>
      <c r="AE1019" s="167">
        <f t="shared" si="829"/>
        <v>18.7</v>
      </c>
      <c r="AF1019" s="167">
        <f t="shared" si="829"/>
        <v>0</v>
      </c>
      <c r="AG1019" s="167">
        <f t="shared" si="829"/>
        <v>18.7</v>
      </c>
      <c r="AH1019" s="167">
        <f t="shared" si="829"/>
        <v>0</v>
      </c>
      <c r="AI1019" s="167">
        <f t="shared" si="829"/>
        <v>18.7</v>
      </c>
      <c r="AJ1019" s="167">
        <f t="shared" si="829"/>
        <v>0</v>
      </c>
      <c r="AK1019" s="167">
        <f t="shared" si="829"/>
        <v>18.7</v>
      </c>
      <c r="AL1019" s="167">
        <f t="shared" si="830"/>
        <v>18.7</v>
      </c>
      <c r="AM1019" s="167">
        <f t="shared" si="830"/>
        <v>0</v>
      </c>
      <c r="AN1019" s="167">
        <f t="shared" si="830"/>
        <v>18.7</v>
      </c>
      <c r="AO1019" s="167">
        <f t="shared" si="830"/>
        <v>0</v>
      </c>
      <c r="AP1019" s="167">
        <f t="shared" si="830"/>
        <v>18.7</v>
      </c>
      <c r="AQ1019" s="167">
        <f t="shared" si="830"/>
        <v>0</v>
      </c>
      <c r="AR1019" s="167">
        <f t="shared" si="830"/>
        <v>18.7</v>
      </c>
      <c r="AS1019" s="167">
        <f t="shared" si="830"/>
        <v>0</v>
      </c>
      <c r="AT1019" s="167">
        <f t="shared" si="830"/>
        <v>18.7</v>
      </c>
      <c r="AU1019" s="167">
        <f t="shared" si="830"/>
        <v>0</v>
      </c>
      <c r="AV1019" s="167">
        <f t="shared" si="830"/>
        <v>18.7</v>
      </c>
      <c r="AW1019" s="168"/>
    </row>
    <row r="1020" spans="1:49" ht="15.75" hidden="1" outlineLevel="5" x14ac:dyDescent="0.2">
      <c r="A1020" s="165" t="s">
        <v>490</v>
      </c>
      <c r="B1020" s="165" t="s">
        <v>15</v>
      </c>
      <c r="C1020" s="165" t="s">
        <v>102</v>
      </c>
      <c r="D1020" s="165"/>
      <c r="E1020" s="166" t="s">
        <v>103</v>
      </c>
      <c r="F1020" s="167">
        <f t="shared" si="828"/>
        <v>18.7</v>
      </c>
      <c r="G1020" s="167">
        <f t="shared" si="828"/>
        <v>0</v>
      </c>
      <c r="H1020" s="167">
        <f t="shared" si="828"/>
        <v>18.7</v>
      </c>
      <c r="I1020" s="167">
        <f t="shared" si="828"/>
        <v>0</v>
      </c>
      <c r="J1020" s="167">
        <f t="shared" si="828"/>
        <v>0</v>
      </c>
      <c r="K1020" s="167">
        <f t="shared" si="828"/>
        <v>0</v>
      </c>
      <c r="L1020" s="167">
        <f t="shared" si="828"/>
        <v>18.7</v>
      </c>
      <c r="M1020" s="167">
        <f t="shared" si="828"/>
        <v>0</v>
      </c>
      <c r="N1020" s="167">
        <f t="shared" si="828"/>
        <v>18.7</v>
      </c>
      <c r="O1020" s="167">
        <f t="shared" si="828"/>
        <v>0</v>
      </c>
      <c r="P1020" s="167">
        <f t="shared" si="828"/>
        <v>0</v>
      </c>
      <c r="Q1020" s="167">
        <f t="shared" si="828"/>
        <v>18.7</v>
      </c>
      <c r="R1020" s="167">
        <f t="shared" si="828"/>
        <v>0</v>
      </c>
      <c r="S1020" s="167">
        <f t="shared" si="828"/>
        <v>18.7</v>
      </c>
      <c r="T1020" s="167">
        <f t="shared" si="828"/>
        <v>0</v>
      </c>
      <c r="U1020" s="167">
        <f t="shared" si="828"/>
        <v>0</v>
      </c>
      <c r="V1020" s="167">
        <f t="shared" si="829"/>
        <v>0</v>
      </c>
      <c r="W1020" s="167">
        <f t="shared" si="829"/>
        <v>0</v>
      </c>
      <c r="X1020" s="167">
        <f t="shared" si="829"/>
        <v>18.7</v>
      </c>
      <c r="Y1020" s="167">
        <f t="shared" si="829"/>
        <v>18.7</v>
      </c>
      <c r="Z1020" s="167">
        <f t="shared" si="829"/>
        <v>0</v>
      </c>
      <c r="AA1020" s="167">
        <f t="shared" si="829"/>
        <v>18.7</v>
      </c>
      <c r="AB1020" s="167">
        <f t="shared" si="829"/>
        <v>0</v>
      </c>
      <c r="AC1020" s="167">
        <f t="shared" si="829"/>
        <v>18.7</v>
      </c>
      <c r="AD1020" s="167">
        <f t="shared" si="829"/>
        <v>0</v>
      </c>
      <c r="AE1020" s="167">
        <f t="shared" si="829"/>
        <v>18.7</v>
      </c>
      <c r="AF1020" s="167">
        <f t="shared" si="829"/>
        <v>0</v>
      </c>
      <c r="AG1020" s="167">
        <f t="shared" si="829"/>
        <v>18.7</v>
      </c>
      <c r="AH1020" s="167">
        <f t="shared" si="829"/>
        <v>0</v>
      </c>
      <c r="AI1020" s="167">
        <f t="shared" si="829"/>
        <v>18.7</v>
      </c>
      <c r="AJ1020" s="167">
        <f t="shared" si="829"/>
        <v>0</v>
      </c>
      <c r="AK1020" s="167">
        <f t="shared" si="829"/>
        <v>18.7</v>
      </c>
      <c r="AL1020" s="167">
        <f t="shared" si="830"/>
        <v>18.7</v>
      </c>
      <c r="AM1020" s="167">
        <f t="shared" si="830"/>
        <v>0</v>
      </c>
      <c r="AN1020" s="167">
        <f t="shared" si="830"/>
        <v>18.7</v>
      </c>
      <c r="AO1020" s="167">
        <f t="shared" si="830"/>
        <v>0</v>
      </c>
      <c r="AP1020" s="167">
        <f t="shared" si="830"/>
        <v>18.7</v>
      </c>
      <c r="AQ1020" s="167">
        <f t="shared" si="830"/>
        <v>0</v>
      </c>
      <c r="AR1020" s="167">
        <f t="shared" si="830"/>
        <v>18.7</v>
      </c>
      <c r="AS1020" s="167">
        <f t="shared" si="830"/>
        <v>0</v>
      </c>
      <c r="AT1020" s="167">
        <f t="shared" si="830"/>
        <v>18.7</v>
      </c>
      <c r="AU1020" s="167">
        <f t="shared" si="830"/>
        <v>0</v>
      </c>
      <c r="AV1020" s="167">
        <f t="shared" si="830"/>
        <v>18.7</v>
      </c>
      <c r="AW1020" s="168"/>
    </row>
    <row r="1021" spans="1:49" ht="31.5" hidden="1" outlineLevel="7" x14ac:dyDescent="0.2">
      <c r="A1021" s="170" t="s">
        <v>490</v>
      </c>
      <c r="B1021" s="170" t="s">
        <v>15</v>
      </c>
      <c r="C1021" s="170" t="s">
        <v>102</v>
      </c>
      <c r="D1021" s="170" t="s">
        <v>11</v>
      </c>
      <c r="E1021" s="171" t="s">
        <v>12</v>
      </c>
      <c r="F1021" s="172">
        <v>18.7</v>
      </c>
      <c r="G1021" s="172"/>
      <c r="H1021" s="172">
        <f>SUM(F1021:G1021)</f>
        <v>18.7</v>
      </c>
      <c r="I1021" s="172"/>
      <c r="J1021" s="172"/>
      <c r="K1021" s="172"/>
      <c r="L1021" s="172">
        <f>SUM(H1021:K1021)</f>
        <v>18.7</v>
      </c>
      <c r="M1021" s="172"/>
      <c r="N1021" s="172">
        <f>SUM(L1021:M1021)</f>
        <v>18.7</v>
      </c>
      <c r="O1021" s="172"/>
      <c r="P1021" s="172"/>
      <c r="Q1021" s="172">
        <f>SUM(N1021:P1021)</f>
        <v>18.7</v>
      </c>
      <c r="R1021" s="172"/>
      <c r="S1021" s="172">
        <f>SUM(Q1021:R1021)</f>
        <v>18.7</v>
      </c>
      <c r="T1021" s="172"/>
      <c r="U1021" s="172"/>
      <c r="V1021" s="172"/>
      <c r="W1021" s="172"/>
      <c r="X1021" s="172">
        <f>SUM(S1021:W1021)</f>
        <v>18.7</v>
      </c>
      <c r="Y1021" s="172">
        <v>18.7</v>
      </c>
      <c r="Z1021" s="172"/>
      <c r="AA1021" s="172">
        <f>SUM(Y1021:Z1021)</f>
        <v>18.7</v>
      </c>
      <c r="AB1021" s="172"/>
      <c r="AC1021" s="172">
        <f>SUM(AA1021:AB1021)</f>
        <v>18.7</v>
      </c>
      <c r="AD1021" s="172"/>
      <c r="AE1021" s="172">
        <f>SUM(AC1021:AD1021)</f>
        <v>18.7</v>
      </c>
      <c r="AF1021" s="172"/>
      <c r="AG1021" s="172">
        <f>SUM(AE1021:AF1021)</f>
        <v>18.7</v>
      </c>
      <c r="AH1021" s="172"/>
      <c r="AI1021" s="172">
        <f>SUM(AG1021:AH1021)</f>
        <v>18.7</v>
      </c>
      <c r="AJ1021" s="172"/>
      <c r="AK1021" s="172">
        <f>SUM(AI1021:AJ1021)</f>
        <v>18.7</v>
      </c>
      <c r="AL1021" s="172">
        <v>18.7</v>
      </c>
      <c r="AM1021" s="172"/>
      <c r="AN1021" s="172">
        <f>SUM(AL1021:AM1021)</f>
        <v>18.7</v>
      </c>
      <c r="AO1021" s="172"/>
      <c r="AP1021" s="172">
        <f>SUM(AN1021:AO1021)</f>
        <v>18.7</v>
      </c>
      <c r="AQ1021" s="172"/>
      <c r="AR1021" s="172">
        <f>SUM(AP1021:AQ1021)</f>
        <v>18.7</v>
      </c>
      <c r="AS1021" s="172"/>
      <c r="AT1021" s="172">
        <f>SUM(AR1021:AS1021)</f>
        <v>18.7</v>
      </c>
      <c r="AU1021" s="172"/>
      <c r="AV1021" s="172">
        <f>SUM(AT1021:AU1021)</f>
        <v>18.7</v>
      </c>
      <c r="AW1021" s="168"/>
    </row>
    <row r="1022" spans="1:49" ht="15.75" outlineLevel="7" x14ac:dyDescent="0.2">
      <c r="A1022" s="165" t="s">
        <v>490</v>
      </c>
      <c r="B1022" s="165" t="s">
        <v>553</v>
      </c>
      <c r="C1022" s="170"/>
      <c r="D1022" s="170"/>
      <c r="E1022" s="8" t="s">
        <v>537</v>
      </c>
      <c r="F1022" s="167">
        <f t="shared" ref="F1022:AV1022" si="831">F1023+F1029+F1040</f>
        <v>38012.5</v>
      </c>
      <c r="G1022" s="167">
        <f t="shared" si="831"/>
        <v>0</v>
      </c>
      <c r="H1022" s="167">
        <f t="shared" si="831"/>
        <v>38012.5</v>
      </c>
      <c r="I1022" s="167">
        <f t="shared" si="831"/>
        <v>0</v>
      </c>
      <c r="J1022" s="167">
        <f t="shared" si="831"/>
        <v>0</v>
      </c>
      <c r="K1022" s="167">
        <f t="shared" si="831"/>
        <v>29.5</v>
      </c>
      <c r="L1022" s="167">
        <f t="shared" si="831"/>
        <v>38042</v>
      </c>
      <c r="M1022" s="167">
        <f t="shared" si="831"/>
        <v>0</v>
      </c>
      <c r="N1022" s="167">
        <f t="shared" si="831"/>
        <v>38042</v>
      </c>
      <c r="O1022" s="167">
        <f t="shared" si="831"/>
        <v>0</v>
      </c>
      <c r="P1022" s="167">
        <f t="shared" si="831"/>
        <v>0</v>
      </c>
      <c r="Q1022" s="167">
        <f t="shared" si="831"/>
        <v>38042</v>
      </c>
      <c r="R1022" s="167">
        <f t="shared" si="831"/>
        <v>-21677.623800000001</v>
      </c>
      <c r="S1022" s="167">
        <f t="shared" si="831"/>
        <v>16364.376200000002</v>
      </c>
      <c r="T1022" s="167">
        <f t="shared" si="831"/>
        <v>0</v>
      </c>
      <c r="U1022" s="167">
        <f t="shared" si="831"/>
        <v>-2</v>
      </c>
      <c r="V1022" s="167">
        <f t="shared" si="831"/>
        <v>1736.4</v>
      </c>
      <c r="W1022" s="167">
        <f t="shared" si="831"/>
        <v>0</v>
      </c>
      <c r="X1022" s="167">
        <f t="shared" si="831"/>
        <v>18098.776200000004</v>
      </c>
      <c r="Y1022" s="167">
        <f t="shared" si="831"/>
        <v>37187.800000000003</v>
      </c>
      <c r="Z1022" s="167">
        <f t="shared" si="831"/>
        <v>0</v>
      </c>
      <c r="AA1022" s="167">
        <f t="shared" si="831"/>
        <v>37187.800000000003</v>
      </c>
      <c r="AB1022" s="167">
        <f t="shared" si="831"/>
        <v>0</v>
      </c>
      <c r="AC1022" s="167">
        <f t="shared" si="831"/>
        <v>37187.800000000003</v>
      </c>
      <c r="AD1022" s="167">
        <f t="shared" si="831"/>
        <v>0</v>
      </c>
      <c r="AE1022" s="167">
        <f t="shared" si="831"/>
        <v>37187.800000000003</v>
      </c>
      <c r="AF1022" s="167">
        <f t="shared" si="831"/>
        <v>0</v>
      </c>
      <c r="AG1022" s="167">
        <f t="shared" si="831"/>
        <v>37187.800000000003</v>
      </c>
      <c r="AH1022" s="167">
        <f t="shared" si="831"/>
        <v>-23227.8</v>
      </c>
      <c r="AI1022" s="167">
        <f t="shared" si="831"/>
        <v>13960.000000000004</v>
      </c>
      <c r="AJ1022" s="167">
        <f t="shared" si="831"/>
        <v>0</v>
      </c>
      <c r="AK1022" s="167">
        <f t="shared" si="831"/>
        <v>13960.000000000004</v>
      </c>
      <c r="AL1022" s="167">
        <f t="shared" si="831"/>
        <v>37187.800000000003</v>
      </c>
      <c r="AM1022" s="167">
        <f t="shared" si="831"/>
        <v>0</v>
      </c>
      <c r="AN1022" s="167">
        <f t="shared" si="831"/>
        <v>37187.800000000003</v>
      </c>
      <c r="AO1022" s="167">
        <f t="shared" si="831"/>
        <v>0</v>
      </c>
      <c r="AP1022" s="167">
        <f t="shared" si="831"/>
        <v>37187.800000000003</v>
      </c>
      <c r="AQ1022" s="167">
        <f t="shared" si="831"/>
        <v>0</v>
      </c>
      <c r="AR1022" s="167">
        <f t="shared" si="831"/>
        <v>37187.800000000003</v>
      </c>
      <c r="AS1022" s="167">
        <f t="shared" si="831"/>
        <v>-23227.8</v>
      </c>
      <c r="AT1022" s="167">
        <f t="shared" si="831"/>
        <v>13960.000000000004</v>
      </c>
      <c r="AU1022" s="167">
        <f t="shared" si="831"/>
        <v>0</v>
      </c>
      <c r="AV1022" s="167">
        <f t="shared" si="831"/>
        <v>13960.000000000004</v>
      </c>
      <c r="AW1022" s="168"/>
    </row>
    <row r="1023" spans="1:49" ht="15.75" outlineLevel="1" x14ac:dyDescent="0.2">
      <c r="A1023" s="165" t="s">
        <v>490</v>
      </c>
      <c r="B1023" s="165" t="s">
        <v>414</v>
      </c>
      <c r="C1023" s="165"/>
      <c r="D1023" s="165"/>
      <c r="E1023" s="166" t="s">
        <v>415</v>
      </c>
      <c r="F1023" s="167">
        <f t="shared" ref="F1023:U1027" si="832">F1024</f>
        <v>37449.800000000003</v>
      </c>
      <c r="G1023" s="167">
        <f t="shared" si="832"/>
        <v>0</v>
      </c>
      <c r="H1023" s="167">
        <f t="shared" si="832"/>
        <v>37449.800000000003</v>
      </c>
      <c r="I1023" s="167">
        <f t="shared" si="832"/>
        <v>0</v>
      </c>
      <c r="J1023" s="167">
        <f t="shared" si="832"/>
        <v>0</v>
      </c>
      <c r="K1023" s="167">
        <f t="shared" si="832"/>
        <v>29.5</v>
      </c>
      <c r="L1023" s="167">
        <f t="shared" si="832"/>
        <v>37479.300000000003</v>
      </c>
      <c r="M1023" s="167">
        <f t="shared" si="832"/>
        <v>0</v>
      </c>
      <c r="N1023" s="167">
        <f t="shared" si="832"/>
        <v>37479.300000000003</v>
      </c>
      <c r="O1023" s="167">
        <f t="shared" si="832"/>
        <v>0</v>
      </c>
      <c r="P1023" s="167">
        <f t="shared" si="832"/>
        <v>0</v>
      </c>
      <c r="Q1023" s="167">
        <f t="shared" si="832"/>
        <v>37479.300000000003</v>
      </c>
      <c r="R1023" s="167">
        <f t="shared" si="832"/>
        <v>-21677.623800000001</v>
      </c>
      <c r="S1023" s="167">
        <f t="shared" si="832"/>
        <v>15801.676200000002</v>
      </c>
      <c r="T1023" s="167">
        <f t="shared" si="832"/>
        <v>0</v>
      </c>
      <c r="U1023" s="167">
        <f t="shared" si="832"/>
        <v>0</v>
      </c>
      <c r="V1023" s="167">
        <f t="shared" ref="V1023:AK1027" si="833">V1024</f>
        <v>1736.4</v>
      </c>
      <c r="W1023" s="167">
        <f t="shared" si="833"/>
        <v>0</v>
      </c>
      <c r="X1023" s="167">
        <f t="shared" si="833"/>
        <v>17538.076200000003</v>
      </c>
      <c r="Y1023" s="167">
        <f t="shared" si="833"/>
        <v>36702.800000000003</v>
      </c>
      <c r="Z1023" s="167">
        <f t="shared" si="833"/>
        <v>0</v>
      </c>
      <c r="AA1023" s="167">
        <f t="shared" si="833"/>
        <v>36702.800000000003</v>
      </c>
      <c r="AB1023" s="167">
        <f t="shared" si="833"/>
        <v>0</v>
      </c>
      <c r="AC1023" s="167">
        <f t="shared" si="833"/>
        <v>36702.800000000003</v>
      </c>
      <c r="AD1023" s="167">
        <f t="shared" si="833"/>
        <v>0</v>
      </c>
      <c r="AE1023" s="167">
        <f t="shared" si="833"/>
        <v>36702.800000000003</v>
      </c>
      <c r="AF1023" s="167">
        <f t="shared" si="833"/>
        <v>0</v>
      </c>
      <c r="AG1023" s="167">
        <f t="shared" si="833"/>
        <v>36702.800000000003</v>
      </c>
      <c r="AH1023" s="167">
        <f t="shared" si="833"/>
        <v>-23227.8</v>
      </c>
      <c r="AI1023" s="167">
        <f t="shared" si="833"/>
        <v>13475.000000000004</v>
      </c>
      <c r="AJ1023" s="167">
        <f t="shared" si="833"/>
        <v>0</v>
      </c>
      <c r="AK1023" s="167">
        <f t="shared" si="833"/>
        <v>13475.000000000004</v>
      </c>
      <c r="AL1023" s="167">
        <f t="shared" ref="AL1023:AV1027" si="834">AL1024</f>
        <v>36702.800000000003</v>
      </c>
      <c r="AM1023" s="167">
        <f t="shared" si="834"/>
        <v>0</v>
      </c>
      <c r="AN1023" s="167">
        <f t="shared" si="834"/>
        <v>36702.800000000003</v>
      </c>
      <c r="AO1023" s="167">
        <f t="shared" si="834"/>
        <v>0</v>
      </c>
      <c r="AP1023" s="167">
        <f t="shared" si="834"/>
        <v>36702.800000000003</v>
      </c>
      <c r="AQ1023" s="167">
        <f t="shared" si="834"/>
        <v>0</v>
      </c>
      <c r="AR1023" s="167">
        <f t="shared" si="834"/>
        <v>36702.800000000003</v>
      </c>
      <c r="AS1023" s="167">
        <f t="shared" si="834"/>
        <v>-23227.8</v>
      </c>
      <c r="AT1023" s="167">
        <f t="shared" si="834"/>
        <v>13475.000000000004</v>
      </c>
      <c r="AU1023" s="167">
        <f t="shared" si="834"/>
        <v>0</v>
      </c>
      <c r="AV1023" s="167">
        <f t="shared" si="834"/>
        <v>13475.000000000004</v>
      </c>
      <c r="AW1023" s="168"/>
    </row>
    <row r="1024" spans="1:49" ht="31.5" outlineLevel="2" x14ac:dyDescent="0.2">
      <c r="A1024" s="165" t="s">
        <v>490</v>
      </c>
      <c r="B1024" s="165" t="s">
        <v>414</v>
      </c>
      <c r="C1024" s="165" t="s">
        <v>346</v>
      </c>
      <c r="D1024" s="165"/>
      <c r="E1024" s="166" t="s">
        <v>347</v>
      </c>
      <c r="F1024" s="167">
        <f t="shared" si="832"/>
        <v>37449.800000000003</v>
      </c>
      <c r="G1024" s="167">
        <f t="shared" si="832"/>
        <v>0</v>
      </c>
      <c r="H1024" s="167">
        <f t="shared" si="832"/>
        <v>37449.800000000003</v>
      </c>
      <c r="I1024" s="167">
        <f t="shared" si="832"/>
        <v>0</v>
      </c>
      <c r="J1024" s="167">
        <f t="shared" si="832"/>
        <v>0</v>
      </c>
      <c r="K1024" s="167">
        <f t="shared" si="832"/>
        <v>29.5</v>
      </c>
      <c r="L1024" s="167">
        <f t="shared" si="832"/>
        <v>37479.300000000003</v>
      </c>
      <c r="M1024" s="167">
        <f t="shared" si="832"/>
        <v>0</v>
      </c>
      <c r="N1024" s="167">
        <f t="shared" si="832"/>
        <v>37479.300000000003</v>
      </c>
      <c r="O1024" s="167">
        <f t="shared" si="832"/>
        <v>0</v>
      </c>
      <c r="P1024" s="167">
        <f t="shared" si="832"/>
        <v>0</v>
      </c>
      <c r="Q1024" s="167">
        <f t="shared" si="832"/>
        <v>37479.300000000003</v>
      </c>
      <c r="R1024" s="167">
        <f t="shared" si="832"/>
        <v>-21677.623800000001</v>
      </c>
      <c r="S1024" s="167">
        <f t="shared" si="832"/>
        <v>15801.676200000002</v>
      </c>
      <c r="T1024" s="167">
        <f t="shared" si="832"/>
        <v>0</v>
      </c>
      <c r="U1024" s="167">
        <f t="shared" si="832"/>
        <v>0</v>
      </c>
      <c r="V1024" s="167">
        <f t="shared" si="833"/>
        <v>1736.4</v>
      </c>
      <c r="W1024" s="167">
        <f t="shared" si="833"/>
        <v>0</v>
      </c>
      <c r="X1024" s="167">
        <f t="shared" si="833"/>
        <v>17538.076200000003</v>
      </c>
      <c r="Y1024" s="167">
        <f t="shared" si="833"/>
        <v>36702.800000000003</v>
      </c>
      <c r="Z1024" s="167">
        <f t="shared" si="833"/>
        <v>0</v>
      </c>
      <c r="AA1024" s="167">
        <f t="shared" si="833"/>
        <v>36702.800000000003</v>
      </c>
      <c r="AB1024" s="167">
        <f t="shared" si="833"/>
        <v>0</v>
      </c>
      <c r="AC1024" s="167">
        <f t="shared" si="833"/>
        <v>36702.800000000003</v>
      </c>
      <c r="AD1024" s="167">
        <f t="shared" si="833"/>
        <v>0</v>
      </c>
      <c r="AE1024" s="167">
        <f t="shared" si="833"/>
        <v>36702.800000000003</v>
      </c>
      <c r="AF1024" s="167">
        <f t="shared" si="833"/>
        <v>0</v>
      </c>
      <c r="AG1024" s="167">
        <f t="shared" si="833"/>
        <v>36702.800000000003</v>
      </c>
      <c r="AH1024" s="167">
        <f t="shared" si="833"/>
        <v>-23227.8</v>
      </c>
      <c r="AI1024" s="167">
        <f t="shared" si="833"/>
        <v>13475.000000000004</v>
      </c>
      <c r="AJ1024" s="167">
        <f t="shared" si="833"/>
        <v>0</v>
      </c>
      <c r="AK1024" s="167">
        <f t="shared" si="833"/>
        <v>13475.000000000004</v>
      </c>
      <c r="AL1024" s="167">
        <f t="shared" si="834"/>
        <v>36702.800000000003</v>
      </c>
      <c r="AM1024" s="167">
        <f t="shared" si="834"/>
        <v>0</v>
      </c>
      <c r="AN1024" s="167">
        <f t="shared" si="834"/>
        <v>36702.800000000003</v>
      </c>
      <c r="AO1024" s="167">
        <f t="shared" si="834"/>
        <v>0</v>
      </c>
      <c r="AP1024" s="167">
        <f t="shared" si="834"/>
        <v>36702.800000000003</v>
      </c>
      <c r="AQ1024" s="167">
        <f t="shared" si="834"/>
        <v>0</v>
      </c>
      <c r="AR1024" s="167">
        <f t="shared" si="834"/>
        <v>36702.800000000003</v>
      </c>
      <c r="AS1024" s="167">
        <f t="shared" si="834"/>
        <v>-23227.8</v>
      </c>
      <c r="AT1024" s="167">
        <f t="shared" si="834"/>
        <v>13475.000000000004</v>
      </c>
      <c r="AU1024" s="167">
        <f t="shared" si="834"/>
        <v>0</v>
      </c>
      <c r="AV1024" s="167">
        <f t="shared" si="834"/>
        <v>13475.000000000004</v>
      </c>
      <c r="AW1024" s="168"/>
    </row>
    <row r="1025" spans="1:49" ht="31.5" outlineLevel="3" x14ac:dyDescent="0.2">
      <c r="A1025" s="165" t="s">
        <v>490</v>
      </c>
      <c r="B1025" s="165" t="s">
        <v>414</v>
      </c>
      <c r="C1025" s="165" t="s">
        <v>492</v>
      </c>
      <c r="D1025" s="165"/>
      <c r="E1025" s="166" t="s">
        <v>493</v>
      </c>
      <c r="F1025" s="167">
        <f t="shared" si="832"/>
        <v>37449.800000000003</v>
      </c>
      <c r="G1025" s="167">
        <f t="shared" si="832"/>
        <v>0</v>
      </c>
      <c r="H1025" s="167">
        <f t="shared" si="832"/>
        <v>37449.800000000003</v>
      </c>
      <c r="I1025" s="167">
        <f t="shared" si="832"/>
        <v>0</v>
      </c>
      <c r="J1025" s="167">
        <f t="shared" si="832"/>
        <v>0</v>
      </c>
      <c r="K1025" s="167">
        <f t="shared" si="832"/>
        <v>29.5</v>
      </c>
      <c r="L1025" s="167">
        <f t="shared" si="832"/>
        <v>37479.300000000003</v>
      </c>
      <c r="M1025" s="167">
        <f t="shared" si="832"/>
        <v>0</v>
      </c>
      <c r="N1025" s="167">
        <f t="shared" si="832"/>
        <v>37479.300000000003</v>
      </c>
      <c r="O1025" s="167">
        <f t="shared" si="832"/>
        <v>0</v>
      </c>
      <c r="P1025" s="167">
        <f t="shared" si="832"/>
        <v>0</v>
      </c>
      <c r="Q1025" s="167">
        <f t="shared" si="832"/>
        <v>37479.300000000003</v>
      </c>
      <c r="R1025" s="167">
        <f t="shared" si="832"/>
        <v>-21677.623800000001</v>
      </c>
      <c r="S1025" s="167">
        <f t="shared" si="832"/>
        <v>15801.676200000002</v>
      </c>
      <c r="T1025" s="167">
        <f t="shared" si="832"/>
        <v>0</v>
      </c>
      <c r="U1025" s="167">
        <f t="shared" si="832"/>
        <v>0</v>
      </c>
      <c r="V1025" s="167">
        <f t="shared" si="833"/>
        <v>1736.4</v>
      </c>
      <c r="W1025" s="167">
        <f t="shared" si="833"/>
        <v>0</v>
      </c>
      <c r="X1025" s="167">
        <f t="shared" si="833"/>
        <v>17538.076200000003</v>
      </c>
      <c r="Y1025" s="167">
        <f t="shared" si="833"/>
        <v>36702.800000000003</v>
      </c>
      <c r="Z1025" s="167">
        <f t="shared" si="833"/>
        <v>0</v>
      </c>
      <c r="AA1025" s="167">
        <f t="shared" si="833"/>
        <v>36702.800000000003</v>
      </c>
      <c r="AB1025" s="167">
        <f t="shared" si="833"/>
        <v>0</v>
      </c>
      <c r="AC1025" s="167">
        <f t="shared" si="833"/>
        <v>36702.800000000003</v>
      </c>
      <c r="AD1025" s="167">
        <f t="shared" si="833"/>
        <v>0</v>
      </c>
      <c r="AE1025" s="167">
        <f t="shared" si="833"/>
        <v>36702.800000000003</v>
      </c>
      <c r="AF1025" s="167">
        <f t="shared" si="833"/>
        <v>0</v>
      </c>
      <c r="AG1025" s="167">
        <f t="shared" si="833"/>
        <v>36702.800000000003</v>
      </c>
      <c r="AH1025" s="167">
        <f t="shared" si="833"/>
        <v>-23227.8</v>
      </c>
      <c r="AI1025" s="167">
        <f t="shared" si="833"/>
        <v>13475.000000000004</v>
      </c>
      <c r="AJ1025" s="167">
        <f t="shared" si="833"/>
        <v>0</v>
      </c>
      <c r="AK1025" s="167">
        <f t="shared" si="833"/>
        <v>13475.000000000004</v>
      </c>
      <c r="AL1025" s="167">
        <f t="shared" si="834"/>
        <v>36702.800000000003</v>
      </c>
      <c r="AM1025" s="167">
        <f t="shared" si="834"/>
        <v>0</v>
      </c>
      <c r="AN1025" s="167">
        <f t="shared" si="834"/>
        <v>36702.800000000003</v>
      </c>
      <c r="AO1025" s="167">
        <f t="shared" si="834"/>
        <v>0</v>
      </c>
      <c r="AP1025" s="167">
        <f t="shared" si="834"/>
        <v>36702.800000000003</v>
      </c>
      <c r="AQ1025" s="167">
        <f t="shared" si="834"/>
        <v>0</v>
      </c>
      <c r="AR1025" s="167">
        <f t="shared" si="834"/>
        <v>36702.800000000003</v>
      </c>
      <c r="AS1025" s="167">
        <f t="shared" si="834"/>
        <v>-23227.8</v>
      </c>
      <c r="AT1025" s="167">
        <f t="shared" si="834"/>
        <v>13475.000000000004</v>
      </c>
      <c r="AU1025" s="167">
        <f t="shared" si="834"/>
        <v>0</v>
      </c>
      <c r="AV1025" s="167">
        <f t="shared" si="834"/>
        <v>13475.000000000004</v>
      </c>
      <c r="AW1025" s="168"/>
    </row>
    <row r="1026" spans="1:49" ht="31.5" outlineLevel="4" x14ac:dyDescent="0.2">
      <c r="A1026" s="165" t="s">
        <v>490</v>
      </c>
      <c r="B1026" s="165" t="s">
        <v>414</v>
      </c>
      <c r="C1026" s="165" t="s">
        <v>494</v>
      </c>
      <c r="D1026" s="165"/>
      <c r="E1026" s="166" t="s">
        <v>57</v>
      </c>
      <c r="F1026" s="167">
        <f t="shared" si="832"/>
        <v>37449.800000000003</v>
      </c>
      <c r="G1026" s="167">
        <f t="shared" si="832"/>
        <v>0</v>
      </c>
      <c r="H1026" s="167">
        <f t="shared" si="832"/>
        <v>37449.800000000003</v>
      </c>
      <c r="I1026" s="167">
        <f t="shared" si="832"/>
        <v>0</v>
      </c>
      <c r="J1026" s="167">
        <f t="shared" si="832"/>
        <v>0</v>
      </c>
      <c r="K1026" s="167">
        <f t="shared" si="832"/>
        <v>29.5</v>
      </c>
      <c r="L1026" s="167">
        <f t="shared" si="832"/>
        <v>37479.300000000003</v>
      </c>
      <c r="M1026" s="167">
        <f t="shared" si="832"/>
        <v>0</v>
      </c>
      <c r="N1026" s="167">
        <f t="shared" si="832"/>
        <v>37479.300000000003</v>
      </c>
      <c r="O1026" s="167">
        <f t="shared" si="832"/>
        <v>0</v>
      </c>
      <c r="P1026" s="167">
        <f t="shared" si="832"/>
        <v>0</v>
      </c>
      <c r="Q1026" s="167">
        <f t="shared" si="832"/>
        <v>37479.300000000003</v>
      </c>
      <c r="R1026" s="167">
        <f t="shared" si="832"/>
        <v>-21677.623800000001</v>
      </c>
      <c r="S1026" s="167">
        <f t="shared" si="832"/>
        <v>15801.676200000002</v>
      </c>
      <c r="T1026" s="167">
        <f t="shared" si="832"/>
        <v>0</v>
      </c>
      <c r="U1026" s="167">
        <f t="shared" si="832"/>
        <v>0</v>
      </c>
      <c r="V1026" s="167">
        <f t="shared" si="833"/>
        <v>1736.4</v>
      </c>
      <c r="W1026" s="167">
        <f t="shared" si="833"/>
        <v>0</v>
      </c>
      <c r="X1026" s="167">
        <f t="shared" si="833"/>
        <v>17538.076200000003</v>
      </c>
      <c r="Y1026" s="167">
        <f t="shared" si="833"/>
        <v>36702.800000000003</v>
      </c>
      <c r="Z1026" s="167">
        <f t="shared" si="833"/>
        <v>0</v>
      </c>
      <c r="AA1026" s="167">
        <f t="shared" si="833"/>
        <v>36702.800000000003</v>
      </c>
      <c r="AB1026" s="167">
        <f t="shared" si="833"/>
        <v>0</v>
      </c>
      <c r="AC1026" s="167">
        <f t="shared" si="833"/>
        <v>36702.800000000003</v>
      </c>
      <c r="AD1026" s="167">
        <f t="shared" si="833"/>
        <v>0</v>
      </c>
      <c r="AE1026" s="167">
        <f t="shared" si="833"/>
        <v>36702.800000000003</v>
      </c>
      <c r="AF1026" s="167">
        <f t="shared" si="833"/>
        <v>0</v>
      </c>
      <c r="AG1026" s="167">
        <f t="shared" si="833"/>
        <v>36702.800000000003</v>
      </c>
      <c r="AH1026" s="167">
        <f t="shared" si="833"/>
        <v>-23227.8</v>
      </c>
      <c r="AI1026" s="167">
        <f t="shared" si="833"/>
        <v>13475.000000000004</v>
      </c>
      <c r="AJ1026" s="167">
        <f t="shared" si="833"/>
        <v>0</v>
      </c>
      <c r="AK1026" s="167">
        <f t="shared" si="833"/>
        <v>13475.000000000004</v>
      </c>
      <c r="AL1026" s="167">
        <f t="shared" si="834"/>
        <v>36702.800000000003</v>
      </c>
      <c r="AM1026" s="167">
        <f t="shared" si="834"/>
        <v>0</v>
      </c>
      <c r="AN1026" s="167">
        <f t="shared" si="834"/>
        <v>36702.800000000003</v>
      </c>
      <c r="AO1026" s="167">
        <f t="shared" si="834"/>
        <v>0</v>
      </c>
      <c r="AP1026" s="167">
        <f t="shared" si="834"/>
        <v>36702.800000000003</v>
      </c>
      <c r="AQ1026" s="167">
        <f t="shared" si="834"/>
        <v>0</v>
      </c>
      <c r="AR1026" s="167">
        <f t="shared" si="834"/>
        <v>36702.800000000003</v>
      </c>
      <c r="AS1026" s="167">
        <f t="shared" si="834"/>
        <v>-23227.8</v>
      </c>
      <c r="AT1026" s="167">
        <f t="shared" si="834"/>
        <v>13475.000000000004</v>
      </c>
      <c r="AU1026" s="167">
        <f t="shared" si="834"/>
        <v>0</v>
      </c>
      <c r="AV1026" s="167">
        <f t="shared" si="834"/>
        <v>13475.000000000004</v>
      </c>
      <c r="AW1026" s="168"/>
    </row>
    <row r="1027" spans="1:49" ht="15.75" outlineLevel="5" x14ac:dyDescent="0.2">
      <c r="A1027" s="165" t="s">
        <v>490</v>
      </c>
      <c r="B1027" s="165" t="s">
        <v>414</v>
      </c>
      <c r="C1027" s="165" t="s">
        <v>495</v>
      </c>
      <c r="D1027" s="165"/>
      <c r="E1027" s="166" t="s">
        <v>417</v>
      </c>
      <c r="F1027" s="167">
        <f t="shared" si="832"/>
        <v>37449.800000000003</v>
      </c>
      <c r="G1027" s="167">
        <f t="shared" si="832"/>
        <v>0</v>
      </c>
      <c r="H1027" s="167">
        <f t="shared" si="832"/>
        <v>37449.800000000003</v>
      </c>
      <c r="I1027" s="167">
        <f t="shared" si="832"/>
        <v>0</v>
      </c>
      <c r="J1027" s="167">
        <f t="shared" si="832"/>
        <v>0</v>
      </c>
      <c r="K1027" s="167">
        <f t="shared" si="832"/>
        <v>29.5</v>
      </c>
      <c r="L1027" s="167">
        <f t="shared" si="832"/>
        <v>37479.300000000003</v>
      </c>
      <c r="M1027" s="167">
        <f t="shared" si="832"/>
        <v>0</v>
      </c>
      <c r="N1027" s="167">
        <f t="shared" si="832"/>
        <v>37479.300000000003</v>
      </c>
      <c r="O1027" s="167">
        <f t="shared" si="832"/>
        <v>0</v>
      </c>
      <c r="P1027" s="167">
        <f t="shared" si="832"/>
        <v>0</v>
      </c>
      <c r="Q1027" s="167">
        <f t="shared" si="832"/>
        <v>37479.300000000003</v>
      </c>
      <c r="R1027" s="167">
        <f t="shared" si="832"/>
        <v>-21677.623800000001</v>
      </c>
      <c r="S1027" s="167">
        <f t="shared" si="832"/>
        <v>15801.676200000002</v>
      </c>
      <c r="T1027" s="167">
        <f t="shared" si="832"/>
        <v>0</v>
      </c>
      <c r="U1027" s="167">
        <f t="shared" si="832"/>
        <v>0</v>
      </c>
      <c r="V1027" s="167">
        <f t="shared" si="833"/>
        <v>1736.4</v>
      </c>
      <c r="W1027" s="167">
        <f t="shared" si="833"/>
        <v>0</v>
      </c>
      <c r="X1027" s="167">
        <f t="shared" si="833"/>
        <v>17538.076200000003</v>
      </c>
      <c r="Y1027" s="167">
        <f t="shared" si="833"/>
        <v>36702.800000000003</v>
      </c>
      <c r="Z1027" s="167">
        <f t="shared" si="833"/>
        <v>0</v>
      </c>
      <c r="AA1027" s="167">
        <f t="shared" si="833"/>
        <v>36702.800000000003</v>
      </c>
      <c r="AB1027" s="167">
        <f t="shared" si="833"/>
        <v>0</v>
      </c>
      <c r="AC1027" s="167">
        <f t="shared" si="833"/>
        <v>36702.800000000003</v>
      </c>
      <c r="AD1027" s="167">
        <f t="shared" si="833"/>
        <v>0</v>
      </c>
      <c r="AE1027" s="167">
        <f t="shared" si="833"/>
        <v>36702.800000000003</v>
      </c>
      <c r="AF1027" s="167">
        <f t="shared" si="833"/>
        <v>0</v>
      </c>
      <c r="AG1027" s="167">
        <f t="shared" si="833"/>
        <v>36702.800000000003</v>
      </c>
      <c r="AH1027" s="167">
        <f t="shared" si="833"/>
        <v>-23227.8</v>
      </c>
      <c r="AI1027" s="167">
        <f t="shared" si="833"/>
        <v>13475.000000000004</v>
      </c>
      <c r="AJ1027" s="167">
        <f t="shared" si="833"/>
        <v>0</v>
      </c>
      <c r="AK1027" s="167">
        <f t="shared" si="833"/>
        <v>13475.000000000004</v>
      </c>
      <c r="AL1027" s="167">
        <f t="shared" si="834"/>
        <v>36702.800000000003</v>
      </c>
      <c r="AM1027" s="167">
        <f t="shared" si="834"/>
        <v>0</v>
      </c>
      <c r="AN1027" s="167">
        <f t="shared" si="834"/>
        <v>36702.800000000003</v>
      </c>
      <c r="AO1027" s="167">
        <f t="shared" si="834"/>
        <v>0</v>
      </c>
      <c r="AP1027" s="167">
        <f t="shared" si="834"/>
        <v>36702.800000000003</v>
      </c>
      <c r="AQ1027" s="167">
        <f t="shared" si="834"/>
        <v>0</v>
      </c>
      <c r="AR1027" s="167">
        <f t="shared" si="834"/>
        <v>36702.800000000003</v>
      </c>
      <c r="AS1027" s="167">
        <f t="shared" si="834"/>
        <v>-23227.8</v>
      </c>
      <c r="AT1027" s="167">
        <f t="shared" si="834"/>
        <v>13475.000000000004</v>
      </c>
      <c r="AU1027" s="167">
        <f t="shared" si="834"/>
        <v>0</v>
      </c>
      <c r="AV1027" s="167">
        <f t="shared" si="834"/>
        <v>13475.000000000004</v>
      </c>
      <c r="AW1027" s="168"/>
    </row>
    <row r="1028" spans="1:49" ht="31.5" outlineLevel="7" x14ac:dyDescent="0.2">
      <c r="A1028" s="170" t="s">
        <v>490</v>
      </c>
      <c r="B1028" s="170" t="s">
        <v>414</v>
      </c>
      <c r="C1028" s="170" t="s">
        <v>495</v>
      </c>
      <c r="D1028" s="170" t="s">
        <v>92</v>
      </c>
      <c r="E1028" s="171" t="s">
        <v>93</v>
      </c>
      <c r="F1028" s="172">
        <f>14807+22642.8</f>
        <v>37449.800000000003</v>
      </c>
      <c r="G1028" s="172"/>
      <c r="H1028" s="172">
        <f>SUM(F1028:G1028)</f>
        <v>37449.800000000003</v>
      </c>
      <c r="I1028" s="172"/>
      <c r="J1028" s="172"/>
      <c r="K1028" s="172">
        <v>29.5</v>
      </c>
      <c r="L1028" s="172">
        <f>SUM(H1028:K1028)</f>
        <v>37479.300000000003</v>
      </c>
      <c r="M1028" s="172"/>
      <c r="N1028" s="172">
        <f>SUM(L1028:M1028)</f>
        <v>37479.300000000003</v>
      </c>
      <c r="O1028" s="172"/>
      <c r="P1028" s="172"/>
      <c r="Q1028" s="172">
        <f>SUM(N1028:P1028)</f>
        <v>37479.300000000003</v>
      </c>
      <c r="R1028" s="172">
        <f>-22387.2238+709.6</f>
        <v>-21677.623800000001</v>
      </c>
      <c r="S1028" s="172">
        <f>SUM(Q1028:R1028)</f>
        <v>15801.676200000002</v>
      </c>
      <c r="T1028" s="172"/>
      <c r="U1028" s="172"/>
      <c r="V1028" s="172">
        <v>1736.4</v>
      </c>
      <c r="W1028" s="172"/>
      <c r="X1028" s="172">
        <f>SUM(S1028:W1028)</f>
        <v>17538.076200000003</v>
      </c>
      <c r="Y1028" s="172">
        <f>14060+22642.8</f>
        <v>36702.800000000003</v>
      </c>
      <c r="Z1028" s="172"/>
      <c r="AA1028" s="172">
        <f>SUM(Y1028:Z1028)</f>
        <v>36702.800000000003</v>
      </c>
      <c r="AB1028" s="172"/>
      <c r="AC1028" s="172">
        <f>SUM(AA1028:AB1028)</f>
        <v>36702.800000000003</v>
      </c>
      <c r="AD1028" s="172"/>
      <c r="AE1028" s="172">
        <f>SUM(AC1028:AD1028)</f>
        <v>36702.800000000003</v>
      </c>
      <c r="AF1028" s="172"/>
      <c r="AG1028" s="172">
        <f>SUM(AE1028:AF1028)</f>
        <v>36702.800000000003</v>
      </c>
      <c r="AH1028" s="172">
        <v>-23227.8</v>
      </c>
      <c r="AI1028" s="172">
        <f>SUM(AG1028:AH1028)</f>
        <v>13475.000000000004</v>
      </c>
      <c r="AJ1028" s="172"/>
      <c r="AK1028" s="172">
        <f>SUM(AI1028:AJ1028)</f>
        <v>13475.000000000004</v>
      </c>
      <c r="AL1028" s="172">
        <f>14060+22642.8</f>
        <v>36702.800000000003</v>
      </c>
      <c r="AM1028" s="172"/>
      <c r="AN1028" s="172">
        <f>SUM(AL1028:AM1028)</f>
        <v>36702.800000000003</v>
      </c>
      <c r="AO1028" s="172"/>
      <c r="AP1028" s="172">
        <f>SUM(AN1028:AO1028)</f>
        <v>36702.800000000003</v>
      </c>
      <c r="AQ1028" s="172"/>
      <c r="AR1028" s="172">
        <f>SUM(AP1028:AQ1028)</f>
        <v>36702.800000000003</v>
      </c>
      <c r="AS1028" s="172">
        <v>-23227.8</v>
      </c>
      <c r="AT1028" s="172">
        <f>SUM(AR1028:AS1028)</f>
        <v>13475.000000000004</v>
      </c>
      <c r="AU1028" s="172"/>
      <c r="AV1028" s="172">
        <f>SUM(AT1028:AU1028)</f>
        <v>13475.000000000004</v>
      </c>
      <c r="AW1028" s="168"/>
    </row>
    <row r="1029" spans="1:49" ht="31.5" outlineLevel="1" collapsed="1" x14ac:dyDescent="0.2">
      <c r="A1029" s="165" t="s">
        <v>490</v>
      </c>
      <c r="B1029" s="165" t="s">
        <v>21</v>
      </c>
      <c r="C1029" s="165"/>
      <c r="D1029" s="165"/>
      <c r="E1029" s="166" t="s">
        <v>22</v>
      </c>
      <c r="F1029" s="167">
        <f t="shared" ref="F1029:Z1029" si="835">F1030+F1035</f>
        <v>24.5</v>
      </c>
      <c r="G1029" s="167">
        <f t="shared" si="835"/>
        <v>0</v>
      </c>
      <c r="H1029" s="167">
        <f t="shared" si="835"/>
        <v>24.5</v>
      </c>
      <c r="I1029" s="167">
        <f t="shared" si="835"/>
        <v>0</v>
      </c>
      <c r="J1029" s="167">
        <f t="shared" si="835"/>
        <v>0</v>
      </c>
      <c r="K1029" s="167">
        <f t="shared" si="835"/>
        <v>0</v>
      </c>
      <c r="L1029" s="167">
        <f t="shared" si="835"/>
        <v>24.5</v>
      </c>
      <c r="M1029" s="167">
        <f t="shared" si="835"/>
        <v>0</v>
      </c>
      <c r="N1029" s="167">
        <f t="shared" si="835"/>
        <v>24.5</v>
      </c>
      <c r="O1029" s="167">
        <f t="shared" si="835"/>
        <v>0</v>
      </c>
      <c r="P1029" s="167">
        <f t="shared" si="835"/>
        <v>0</v>
      </c>
      <c r="Q1029" s="167">
        <f t="shared" si="835"/>
        <v>24.5</v>
      </c>
      <c r="R1029" s="167">
        <f t="shared" si="835"/>
        <v>0</v>
      </c>
      <c r="S1029" s="167">
        <f t="shared" si="835"/>
        <v>24.5</v>
      </c>
      <c r="T1029" s="167">
        <f t="shared" si="835"/>
        <v>0</v>
      </c>
      <c r="U1029" s="167">
        <f t="shared" si="835"/>
        <v>-2</v>
      </c>
      <c r="V1029" s="167">
        <f t="shared" si="835"/>
        <v>0</v>
      </c>
      <c r="W1029" s="167">
        <f t="shared" si="835"/>
        <v>0</v>
      </c>
      <c r="X1029" s="167">
        <f t="shared" si="835"/>
        <v>22.5</v>
      </c>
      <c r="Y1029" s="167">
        <f t="shared" si="835"/>
        <v>0</v>
      </c>
      <c r="Z1029" s="167">
        <f t="shared" si="835"/>
        <v>0</v>
      </c>
      <c r="AA1029" s="167"/>
      <c r="AB1029" s="167">
        <f t="shared" ref="AB1029:AM1029" si="836">AB1030+AB1035</f>
        <v>0</v>
      </c>
      <c r="AC1029" s="167">
        <f t="shared" si="836"/>
        <v>0</v>
      </c>
      <c r="AD1029" s="167">
        <f t="shared" si="836"/>
        <v>0</v>
      </c>
      <c r="AE1029" s="167">
        <f t="shared" si="836"/>
        <v>0</v>
      </c>
      <c r="AF1029" s="167">
        <f t="shared" si="836"/>
        <v>0</v>
      </c>
      <c r="AG1029" s="167">
        <f t="shared" si="836"/>
        <v>0</v>
      </c>
      <c r="AH1029" s="167">
        <f t="shared" si="836"/>
        <v>0</v>
      </c>
      <c r="AI1029" s="167">
        <f t="shared" si="836"/>
        <v>0</v>
      </c>
      <c r="AJ1029" s="167">
        <f t="shared" si="836"/>
        <v>0</v>
      </c>
      <c r="AK1029" s="167">
        <f t="shared" si="836"/>
        <v>0</v>
      </c>
      <c r="AL1029" s="167">
        <f t="shared" si="836"/>
        <v>0</v>
      </c>
      <c r="AM1029" s="167">
        <f t="shared" si="836"/>
        <v>0</v>
      </c>
      <c r="AN1029" s="167"/>
      <c r="AO1029" s="167">
        <f t="shared" ref="AO1029:AV1029" si="837">AO1030+AO1035</f>
        <v>0</v>
      </c>
      <c r="AP1029" s="167">
        <f t="shared" si="837"/>
        <v>0</v>
      </c>
      <c r="AQ1029" s="167">
        <f t="shared" si="837"/>
        <v>0</v>
      </c>
      <c r="AR1029" s="167">
        <f t="shared" si="837"/>
        <v>0</v>
      </c>
      <c r="AS1029" s="167">
        <f t="shared" si="837"/>
        <v>0</v>
      </c>
      <c r="AT1029" s="167">
        <f t="shared" si="837"/>
        <v>0</v>
      </c>
      <c r="AU1029" s="167">
        <f t="shared" si="837"/>
        <v>0</v>
      </c>
      <c r="AV1029" s="167">
        <f t="shared" si="837"/>
        <v>0</v>
      </c>
      <c r="AW1029" s="168"/>
    </row>
    <row r="1030" spans="1:49" ht="31.5" hidden="1" outlineLevel="2" x14ac:dyDescent="0.2">
      <c r="A1030" s="165" t="s">
        <v>490</v>
      </c>
      <c r="B1030" s="165" t="s">
        <v>21</v>
      </c>
      <c r="C1030" s="165" t="s">
        <v>346</v>
      </c>
      <c r="D1030" s="165"/>
      <c r="E1030" s="166" t="s">
        <v>347</v>
      </c>
      <c r="F1030" s="167">
        <f t="shared" ref="F1030:Z1033" si="838">F1031</f>
        <v>4.5</v>
      </c>
      <c r="G1030" s="167">
        <f t="shared" si="838"/>
        <v>0</v>
      </c>
      <c r="H1030" s="167">
        <f t="shared" si="838"/>
        <v>4.5</v>
      </c>
      <c r="I1030" s="167">
        <f t="shared" si="838"/>
        <v>0</v>
      </c>
      <c r="J1030" s="167">
        <f t="shared" si="838"/>
        <v>0</v>
      </c>
      <c r="K1030" s="167">
        <f t="shared" si="838"/>
        <v>0</v>
      </c>
      <c r="L1030" s="167">
        <f t="shared" si="838"/>
        <v>4.5</v>
      </c>
      <c r="M1030" s="167">
        <f t="shared" si="838"/>
        <v>0</v>
      </c>
      <c r="N1030" s="167">
        <f t="shared" si="838"/>
        <v>4.5</v>
      </c>
      <c r="O1030" s="167">
        <f t="shared" si="838"/>
        <v>0</v>
      </c>
      <c r="P1030" s="167">
        <f t="shared" si="838"/>
        <v>0</v>
      </c>
      <c r="Q1030" s="167">
        <f t="shared" si="838"/>
        <v>4.5</v>
      </c>
      <c r="R1030" s="167">
        <f t="shared" si="838"/>
        <v>0</v>
      </c>
      <c r="S1030" s="167">
        <f t="shared" si="838"/>
        <v>4.5</v>
      </c>
      <c r="T1030" s="167">
        <f t="shared" si="838"/>
        <v>0</v>
      </c>
      <c r="U1030" s="167">
        <f t="shared" si="838"/>
        <v>0</v>
      </c>
      <c r="V1030" s="167">
        <f t="shared" si="838"/>
        <v>0</v>
      </c>
      <c r="W1030" s="167">
        <f t="shared" si="838"/>
        <v>0</v>
      </c>
      <c r="X1030" s="167">
        <f t="shared" si="838"/>
        <v>4.5</v>
      </c>
      <c r="Y1030" s="167">
        <f t="shared" si="838"/>
        <v>0</v>
      </c>
      <c r="Z1030" s="167">
        <f t="shared" si="838"/>
        <v>0</v>
      </c>
      <c r="AA1030" s="167"/>
      <c r="AB1030" s="167">
        <f t="shared" ref="AB1030:AM1033" si="839">AB1031</f>
        <v>0</v>
      </c>
      <c r="AC1030" s="167">
        <f t="shared" si="839"/>
        <v>0</v>
      </c>
      <c r="AD1030" s="167">
        <f t="shared" si="839"/>
        <v>0</v>
      </c>
      <c r="AE1030" s="167">
        <f t="shared" si="839"/>
        <v>0</v>
      </c>
      <c r="AF1030" s="167">
        <f t="shared" si="839"/>
        <v>0</v>
      </c>
      <c r="AG1030" s="167">
        <f t="shared" si="839"/>
        <v>0</v>
      </c>
      <c r="AH1030" s="167">
        <f t="shared" si="839"/>
        <v>0</v>
      </c>
      <c r="AI1030" s="167">
        <f t="shared" si="839"/>
        <v>0</v>
      </c>
      <c r="AJ1030" s="167">
        <f t="shared" si="839"/>
        <v>0</v>
      </c>
      <c r="AK1030" s="167">
        <f t="shared" si="839"/>
        <v>0</v>
      </c>
      <c r="AL1030" s="167">
        <f t="shared" si="839"/>
        <v>0</v>
      </c>
      <c r="AM1030" s="167">
        <f t="shared" si="839"/>
        <v>0</v>
      </c>
      <c r="AN1030" s="167"/>
      <c r="AO1030" s="167">
        <f t="shared" ref="AO1030:AV1033" si="840">AO1031</f>
        <v>0</v>
      </c>
      <c r="AP1030" s="167">
        <f t="shared" si="840"/>
        <v>0</v>
      </c>
      <c r="AQ1030" s="167">
        <f t="shared" si="840"/>
        <v>0</v>
      </c>
      <c r="AR1030" s="167">
        <f t="shared" si="840"/>
        <v>0</v>
      </c>
      <c r="AS1030" s="167">
        <f t="shared" si="840"/>
        <v>0</v>
      </c>
      <c r="AT1030" s="167">
        <f t="shared" si="840"/>
        <v>0</v>
      </c>
      <c r="AU1030" s="167">
        <f t="shared" si="840"/>
        <v>0</v>
      </c>
      <c r="AV1030" s="167">
        <f t="shared" si="840"/>
        <v>0</v>
      </c>
      <c r="AW1030" s="168"/>
    </row>
    <row r="1031" spans="1:49" ht="31.5" hidden="1" outlineLevel="3" x14ac:dyDescent="0.2">
      <c r="A1031" s="165" t="s">
        <v>490</v>
      </c>
      <c r="B1031" s="165" t="s">
        <v>21</v>
      </c>
      <c r="C1031" s="165" t="s">
        <v>492</v>
      </c>
      <c r="D1031" s="165"/>
      <c r="E1031" s="166" t="s">
        <v>493</v>
      </c>
      <c r="F1031" s="167">
        <f t="shared" si="838"/>
        <v>4.5</v>
      </c>
      <c r="G1031" s="167">
        <f t="shared" si="838"/>
        <v>0</v>
      </c>
      <c r="H1031" s="167">
        <f t="shared" si="838"/>
        <v>4.5</v>
      </c>
      <c r="I1031" s="167">
        <f t="shared" si="838"/>
        <v>0</v>
      </c>
      <c r="J1031" s="167">
        <f t="shared" si="838"/>
        <v>0</v>
      </c>
      <c r="K1031" s="167">
        <f t="shared" si="838"/>
        <v>0</v>
      </c>
      <c r="L1031" s="167">
        <f t="shared" si="838"/>
        <v>4.5</v>
      </c>
      <c r="M1031" s="167">
        <f t="shared" si="838"/>
        <v>0</v>
      </c>
      <c r="N1031" s="167">
        <f t="shared" si="838"/>
        <v>4.5</v>
      </c>
      <c r="O1031" s="167">
        <f t="shared" si="838"/>
        <v>0</v>
      </c>
      <c r="P1031" s="167">
        <f t="shared" si="838"/>
        <v>0</v>
      </c>
      <c r="Q1031" s="167">
        <f t="shared" si="838"/>
        <v>4.5</v>
      </c>
      <c r="R1031" s="167">
        <f t="shared" si="838"/>
        <v>0</v>
      </c>
      <c r="S1031" s="167">
        <f t="shared" si="838"/>
        <v>4.5</v>
      </c>
      <c r="T1031" s="167">
        <f t="shared" si="838"/>
        <v>0</v>
      </c>
      <c r="U1031" s="167">
        <f t="shared" si="838"/>
        <v>0</v>
      </c>
      <c r="V1031" s="167">
        <f t="shared" si="838"/>
        <v>0</v>
      </c>
      <c r="W1031" s="167">
        <f t="shared" si="838"/>
        <v>0</v>
      </c>
      <c r="X1031" s="167">
        <f t="shared" si="838"/>
        <v>4.5</v>
      </c>
      <c r="Y1031" s="167">
        <f t="shared" si="838"/>
        <v>0</v>
      </c>
      <c r="Z1031" s="167">
        <f t="shared" si="838"/>
        <v>0</v>
      </c>
      <c r="AA1031" s="167"/>
      <c r="AB1031" s="167">
        <f t="shared" si="839"/>
        <v>0</v>
      </c>
      <c r="AC1031" s="167">
        <f t="shared" si="839"/>
        <v>0</v>
      </c>
      <c r="AD1031" s="167">
        <f t="shared" si="839"/>
        <v>0</v>
      </c>
      <c r="AE1031" s="167">
        <f t="shared" si="839"/>
        <v>0</v>
      </c>
      <c r="AF1031" s="167">
        <f t="shared" si="839"/>
        <v>0</v>
      </c>
      <c r="AG1031" s="167">
        <f t="shared" si="839"/>
        <v>0</v>
      </c>
      <c r="AH1031" s="167">
        <f t="shared" si="839"/>
        <v>0</v>
      </c>
      <c r="AI1031" s="167">
        <f t="shared" si="839"/>
        <v>0</v>
      </c>
      <c r="AJ1031" s="167">
        <f t="shared" si="839"/>
        <v>0</v>
      </c>
      <c r="AK1031" s="167">
        <f t="shared" si="839"/>
        <v>0</v>
      </c>
      <c r="AL1031" s="167">
        <f t="shared" si="839"/>
        <v>0</v>
      </c>
      <c r="AM1031" s="167">
        <f t="shared" si="839"/>
        <v>0</v>
      </c>
      <c r="AN1031" s="167"/>
      <c r="AO1031" s="167">
        <f t="shared" si="840"/>
        <v>0</v>
      </c>
      <c r="AP1031" s="167">
        <f t="shared" si="840"/>
        <v>0</v>
      </c>
      <c r="AQ1031" s="167">
        <f t="shared" si="840"/>
        <v>0</v>
      </c>
      <c r="AR1031" s="167">
        <f t="shared" si="840"/>
        <v>0</v>
      </c>
      <c r="AS1031" s="167">
        <f t="shared" si="840"/>
        <v>0</v>
      </c>
      <c r="AT1031" s="167">
        <f t="shared" si="840"/>
        <v>0</v>
      </c>
      <c r="AU1031" s="167">
        <f t="shared" si="840"/>
        <v>0</v>
      </c>
      <c r="AV1031" s="167">
        <f t="shared" si="840"/>
        <v>0</v>
      </c>
      <c r="AW1031" s="168"/>
    </row>
    <row r="1032" spans="1:49" ht="31.5" hidden="1" outlineLevel="4" x14ac:dyDescent="0.2">
      <c r="A1032" s="165" t="s">
        <v>490</v>
      </c>
      <c r="B1032" s="165" t="s">
        <v>21</v>
      </c>
      <c r="C1032" s="165" t="s">
        <v>494</v>
      </c>
      <c r="D1032" s="165"/>
      <c r="E1032" s="166" t="s">
        <v>57</v>
      </c>
      <c r="F1032" s="167">
        <f t="shared" si="838"/>
        <v>4.5</v>
      </c>
      <c r="G1032" s="167">
        <f t="shared" si="838"/>
        <v>0</v>
      </c>
      <c r="H1032" s="167">
        <f t="shared" si="838"/>
        <v>4.5</v>
      </c>
      <c r="I1032" s="167">
        <f t="shared" si="838"/>
        <v>0</v>
      </c>
      <c r="J1032" s="167">
        <f t="shared" si="838"/>
        <v>0</v>
      </c>
      <c r="K1032" s="167">
        <f t="shared" si="838"/>
        <v>0</v>
      </c>
      <c r="L1032" s="167">
        <f t="shared" si="838"/>
        <v>4.5</v>
      </c>
      <c r="M1032" s="167">
        <f t="shared" si="838"/>
        <v>0</v>
      </c>
      <c r="N1032" s="167">
        <f t="shared" si="838"/>
        <v>4.5</v>
      </c>
      <c r="O1032" s="167">
        <f t="shared" si="838"/>
        <v>0</v>
      </c>
      <c r="P1032" s="167">
        <f t="shared" si="838"/>
        <v>0</v>
      </c>
      <c r="Q1032" s="167">
        <f t="shared" si="838"/>
        <v>4.5</v>
      </c>
      <c r="R1032" s="167">
        <f t="shared" si="838"/>
        <v>0</v>
      </c>
      <c r="S1032" s="167">
        <f t="shared" si="838"/>
        <v>4.5</v>
      </c>
      <c r="T1032" s="167">
        <f t="shared" si="838"/>
        <v>0</v>
      </c>
      <c r="U1032" s="167">
        <f t="shared" si="838"/>
        <v>0</v>
      </c>
      <c r="V1032" s="167">
        <f t="shared" si="838"/>
        <v>0</v>
      </c>
      <c r="W1032" s="167">
        <f t="shared" si="838"/>
        <v>0</v>
      </c>
      <c r="X1032" s="167">
        <f t="shared" si="838"/>
        <v>4.5</v>
      </c>
      <c r="Y1032" s="167">
        <f t="shared" si="838"/>
        <v>0</v>
      </c>
      <c r="Z1032" s="167">
        <f t="shared" si="838"/>
        <v>0</v>
      </c>
      <c r="AA1032" s="167"/>
      <c r="AB1032" s="167">
        <f t="shared" si="839"/>
        <v>0</v>
      </c>
      <c r="AC1032" s="167">
        <f t="shared" si="839"/>
        <v>0</v>
      </c>
      <c r="AD1032" s="167">
        <f t="shared" si="839"/>
        <v>0</v>
      </c>
      <c r="AE1032" s="167">
        <f t="shared" si="839"/>
        <v>0</v>
      </c>
      <c r="AF1032" s="167">
        <f t="shared" si="839"/>
        <v>0</v>
      </c>
      <c r="AG1032" s="167">
        <f t="shared" si="839"/>
        <v>0</v>
      </c>
      <c r="AH1032" s="167">
        <f t="shared" si="839"/>
        <v>0</v>
      </c>
      <c r="AI1032" s="167">
        <f t="shared" si="839"/>
        <v>0</v>
      </c>
      <c r="AJ1032" s="167">
        <f t="shared" si="839"/>
        <v>0</v>
      </c>
      <c r="AK1032" s="167">
        <f t="shared" si="839"/>
        <v>0</v>
      </c>
      <c r="AL1032" s="167">
        <f t="shared" si="839"/>
        <v>0</v>
      </c>
      <c r="AM1032" s="167">
        <f t="shared" si="839"/>
        <v>0</v>
      </c>
      <c r="AN1032" s="167"/>
      <c r="AO1032" s="167">
        <f t="shared" si="840"/>
        <v>0</v>
      </c>
      <c r="AP1032" s="167">
        <f t="shared" si="840"/>
        <v>0</v>
      </c>
      <c r="AQ1032" s="167">
        <f t="shared" si="840"/>
        <v>0</v>
      </c>
      <c r="AR1032" s="167">
        <f t="shared" si="840"/>
        <v>0</v>
      </c>
      <c r="AS1032" s="167">
        <f t="shared" si="840"/>
        <v>0</v>
      </c>
      <c r="AT1032" s="167">
        <f t="shared" si="840"/>
        <v>0</v>
      </c>
      <c r="AU1032" s="167">
        <f t="shared" si="840"/>
        <v>0</v>
      </c>
      <c r="AV1032" s="167">
        <f t="shared" si="840"/>
        <v>0</v>
      </c>
      <c r="AW1032" s="168"/>
    </row>
    <row r="1033" spans="1:49" ht="31.5" hidden="1" outlineLevel="5" x14ac:dyDescent="0.2">
      <c r="A1033" s="165" t="s">
        <v>490</v>
      </c>
      <c r="B1033" s="165" t="s">
        <v>21</v>
      </c>
      <c r="C1033" s="165" t="s">
        <v>496</v>
      </c>
      <c r="D1033" s="165"/>
      <c r="E1033" s="166" t="s">
        <v>551</v>
      </c>
      <c r="F1033" s="167">
        <f t="shared" si="838"/>
        <v>4.5</v>
      </c>
      <c r="G1033" s="167">
        <f t="shared" si="838"/>
        <v>0</v>
      </c>
      <c r="H1033" s="167">
        <f t="shared" si="838"/>
        <v>4.5</v>
      </c>
      <c r="I1033" s="167">
        <f t="shared" si="838"/>
        <v>0</v>
      </c>
      <c r="J1033" s="167">
        <f t="shared" si="838"/>
        <v>0</v>
      </c>
      <c r="K1033" s="167">
        <f t="shared" si="838"/>
        <v>0</v>
      </c>
      <c r="L1033" s="167">
        <f t="shared" si="838"/>
        <v>4.5</v>
      </c>
      <c r="M1033" s="167">
        <f t="shared" si="838"/>
        <v>0</v>
      </c>
      <c r="N1033" s="167">
        <f t="shared" si="838"/>
        <v>4.5</v>
      </c>
      <c r="O1033" s="167">
        <f t="shared" si="838"/>
        <v>0</v>
      </c>
      <c r="P1033" s="167">
        <f t="shared" si="838"/>
        <v>0</v>
      </c>
      <c r="Q1033" s="167">
        <f t="shared" si="838"/>
        <v>4.5</v>
      </c>
      <c r="R1033" s="167">
        <f t="shared" si="838"/>
        <v>0</v>
      </c>
      <c r="S1033" s="167">
        <f t="shared" si="838"/>
        <v>4.5</v>
      </c>
      <c r="T1033" s="167">
        <f t="shared" si="838"/>
        <v>0</v>
      </c>
      <c r="U1033" s="167">
        <f t="shared" si="838"/>
        <v>0</v>
      </c>
      <c r="V1033" s="167">
        <f t="shared" si="838"/>
        <v>0</v>
      </c>
      <c r="W1033" s="167">
        <f t="shared" si="838"/>
        <v>0</v>
      </c>
      <c r="X1033" s="167">
        <f t="shared" si="838"/>
        <v>4.5</v>
      </c>
      <c r="Y1033" s="167">
        <f t="shared" si="838"/>
        <v>0</v>
      </c>
      <c r="Z1033" s="167">
        <f t="shared" si="838"/>
        <v>0</v>
      </c>
      <c r="AA1033" s="167"/>
      <c r="AB1033" s="167">
        <f t="shared" si="839"/>
        <v>0</v>
      </c>
      <c r="AC1033" s="167">
        <f t="shared" si="839"/>
        <v>0</v>
      </c>
      <c r="AD1033" s="167">
        <f t="shared" si="839"/>
        <v>0</v>
      </c>
      <c r="AE1033" s="167">
        <f t="shared" si="839"/>
        <v>0</v>
      </c>
      <c r="AF1033" s="167">
        <f t="shared" si="839"/>
        <v>0</v>
      </c>
      <c r="AG1033" s="167">
        <f t="shared" si="839"/>
        <v>0</v>
      </c>
      <c r="AH1033" s="167">
        <f t="shared" si="839"/>
        <v>0</v>
      </c>
      <c r="AI1033" s="167">
        <f t="shared" si="839"/>
        <v>0</v>
      </c>
      <c r="AJ1033" s="167">
        <f t="shared" si="839"/>
        <v>0</v>
      </c>
      <c r="AK1033" s="167">
        <f t="shared" si="839"/>
        <v>0</v>
      </c>
      <c r="AL1033" s="167">
        <f t="shared" si="839"/>
        <v>0</v>
      </c>
      <c r="AM1033" s="167">
        <f t="shared" si="839"/>
        <v>0</v>
      </c>
      <c r="AN1033" s="167"/>
      <c r="AO1033" s="167">
        <f t="shared" si="840"/>
        <v>0</v>
      </c>
      <c r="AP1033" s="167">
        <f t="shared" si="840"/>
        <v>0</v>
      </c>
      <c r="AQ1033" s="167">
        <f t="shared" si="840"/>
        <v>0</v>
      </c>
      <c r="AR1033" s="167">
        <f t="shared" si="840"/>
        <v>0</v>
      </c>
      <c r="AS1033" s="167">
        <f t="shared" si="840"/>
        <v>0</v>
      </c>
      <c r="AT1033" s="167">
        <f t="shared" si="840"/>
        <v>0</v>
      </c>
      <c r="AU1033" s="167">
        <f t="shared" si="840"/>
        <v>0</v>
      </c>
      <c r="AV1033" s="167">
        <f t="shared" si="840"/>
        <v>0</v>
      </c>
      <c r="AW1033" s="168"/>
    </row>
    <row r="1034" spans="1:49" ht="31.5" hidden="1" outlineLevel="7" x14ac:dyDescent="0.2">
      <c r="A1034" s="170" t="s">
        <v>490</v>
      </c>
      <c r="B1034" s="170" t="s">
        <v>21</v>
      </c>
      <c r="C1034" s="170" t="s">
        <v>496</v>
      </c>
      <c r="D1034" s="170" t="s">
        <v>92</v>
      </c>
      <c r="E1034" s="171" t="s">
        <v>93</v>
      </c>
      <c r="F1034" s="172">
        <v>4.5</v>
      </c>
      <c r="G1034" s="172"/>
      <c r="H1034" s="172">
        <f>SUM(F1034:G1034)</f>
        <v>4.5</v>
      </c>
      <c r="I1034" s="172"/>
      <c r="J1034" s="172"/>
      <c r="K1034" s="172"/>
      <c r="L1034" s="172">
        <f>SUM(H1034:K1034)</f>
        <v>4.5</v>
      </c>
      <c r="M1034" s="172"/>
      <c r="N1034" s="172">
        <f>SUM(L1034:M1034)</f>
        <v>4.5</v>
      </c>
      <c r="O1034" s="172"/>
      <c r="P1034" s="172"/>
      <c r="Q1034" s="172">
        <f>SUM(N1034:P1034)</f>
        <v>4.5</v>
      </c>
      <c r="R1034" s="172"/>
      <c r="S1034" s="172">
        <f>SUM(Q1034:R1034)</f>
        <v>4.5</v>
      </c>
      <c r="T1034" s="172"/>
      <c r="U1034" s="172"/>
      <c r="V1034" s="172"/>
      <c r="W1034" s="172"/>
      <c r="X1034" s="172">
        <f>SUM(S1034:W1034)</f>
        <v>4.5</v>
      </c>
      <c r="Y1034" s="172"/>
      <c r="Z1034" s="172"/>
      <c r="AA1034" s="172"/>
      <c r="AB1034" s="172"/>
      <c r="AC1034" s="172">
        <f>SUM(AA1034:AB1034)</f>
        <v>0</v>
      </c>
      <c r="AD1034" s="172"/>
      <c r="AE1034" s="172">
        <f>SUM(AC1034:AD1034)</f>
        <v>0</v>
      </c>
      <c r="AF1034" s="172"/>
      <c r="AG1034" s="172">
        <f>SUM(AE1034:AF1034)</f>
        <v>0</v>
      </c>
      <c r="AH1034" s="172"/>
      <c r="AI1034" s="172">
        <f>SUM(AG1034:AH1034)</f>
        <v>0</v>
      </c>
      <c r="AJ1034" s="172"/>
      <c r="AK1034" s="172">
        <f>SUM(AI1034:AJ1034)</f>
        <v>0</v>
      </c>
      <c r="AL1034" s="172"/>
      <c r="AM1034" s="172"/>
      <c r="AN1034" s="172"/>
      <c r="AO1034" s="172"/>
      <c r="AP1034" s="172">
        <f>SUM(AN1034:AO1034)</f>
        <v>0</v>
      </c>
      <c r="AQ1034" s="172"/>
      <c r="AR1034" s="172">
        <f>SUM(AP1034:AQ1034)</f>
        <v>0</v>
      </c>
      <c r="AS1034" s="172"/>
      <c r="AT1034" s="172">
        <f>SUM(AR1034:AS1034)</f>
        <v>0</v>
      </c>
      <c r="AU1034" s="172"/>
      <c r="AV1034" s="172">
        <f>SUM(AT1034:AU1034)</f>
        <v>0</v>
      </c>
      <c r="AW1034" s="168"/>
    </row>
    <row r="1035" spans="1:49" ht="31.5" outlineLevel="2" x14ac:dyDescent="0.2">
      <c r="A1035" s="165" t="s">
        <v>490</v>
      </c>
      <c r="B1035" s="165" t="s">
        <v>21</v>
      </c>
      <c r="C1035" s="165" t="s">
        <v>52</v>
      </c>
      <c r="D1035" s="165"/>
      <c r="E1035" s="166" t="s">
        <v>53</v>
      </c>
      <c r="F1035" s="167">
        <f t="shared" ref="F1035:Z1038" si="841">F1036</f>
        <v>20</v>
      </c>
      <c r="G1035" s="167">
        <f t="shared" si="841"/>
        <v>0</v>
      </c>
      <c r="H1035" s="167">
        <f t="shared" si="841"/>
        <v>20</v>
      </c>
      <c r="I1035" s="167">
        <f t="shared" si="841"/>
        <v>0</v>
      </c>
      <c r="J1035" s="167">
        <f t="shared" si="841"/>
        <v>0</v>
      </c>
      <c r="K1035" s="167">
        <f t="shared" si="841"/>
        <v>0</v>
      </c>
      <c r="L1035" s="167">
        <f t="shared" si="841"/>
        <v>20</v>
      </c>
      <c r="M1035" s="167">
        <f t="shared" si="841"/>
        <v>0</v>
      </c>
      <c r="N1035" s="167">
        <f t="shared" si="841"/>
        <v>20</v>
      </c>
      <c r="O1035" s="167">
        <f t="shared" si="841"/>
        <v>0</v>
      </c>
      <c r="P1035" s="167">
        <f t="shared" si="841"/>
        <v>0</v>
      </c>
      <c r="Q1035" s="167">
        <f t="shared" si="841"/>
        <v>20</v>
      </c>
      <c r="R1035" s="167">
        <f t="shared" si="841"/>
        <v>0</v>
      </c>
      <c r="S1035" s="167">
        <f t="shared" si="841"/>
        <v>20</v>
      </c>
      <c r="T1035" s="167">
        <f t="shared" si="841"/>
        <v>0</v>
      </c>
      <c r="U1035" s="167">
        <f t="shared" si="841"/>
        <v>-2</v>
      </c>
      <c r="V1035" s="167">
        <f t="shared" si="841"/>
        <v>0</v>
      </c>
      <c r="W1035" s="167">
        <f t="shared" si="841"/>
        <v>0</v>
      </c>
      <c r="X1035" s="167">
        <f t="shared" si="841"/>
        <v>18</v>
      </c>
      <c r="Y1035" s="167">
        <f t="shared" si="841"/>
        <v>0</v>
      </c>
      <c r="Z1035" s="167">
        <f t="shared" si="841"/>
        <v>0</v>
      </c>
      <c r="AA1035" s="167"/>
      <c r="AB1035" s="167">
        <f t="shared" ref="AB1035:AM1038" si="842">AB1036</f>
        <v>0</v>
      </c>
      <c r="AC1035" s="167">
        <f t="shared" si="842"/>
        <v>0</v>
      </c>
      <c r="AD1035" s="167">
        <f t="shared" si="842"/>
        <v>0</v>
      </c>
      <c r="AE1035" s="167">
        <f t="shared" si="842"/>
        <v>0</v>
      </c>
      <c r="AF1035" s="167">
        <f t="shared" si="842"/>
        <v>0</v>
      </c>
      <c r="AG1035" s="167">
        <f t="shared" si="842"/>
        <v>0</v>
      </c>
      <c r="AH1035" s="167">
        <f t="shared" si="842"/>
        <v>0</v>
      </c>
      <c r="AI1035" s="167">
        <f t="shared" si="842"/>
        <v>0</v>
      </c>
      <c r="AJ1035" s="167">
        <f t="shared" si="842"/>
        <v>0</v>
      </c>
      <c r="AK1035" s="167">
        <f t="shared" si="842"/>
        <v>0</v>
      </c>
      <c r="AL1035" s="167">
        <f t="shared" si="842"/>
        <v>0</v>
      </c>
      <c r="AM1035" s="167">
        <f t="shared" si="842"/>
        <v>0</v>
      </c>
      <c r="AN1035" s="167"/>
      <c r="AO1035" s="167">
        <f t="shared" ref="AO1035:AV1038" si="843">AO1036</f>
        <v>0</v>
      </c>
      <c r="AP1035" s="167">
        <f t="shared" si="843"/>
        <v>0</v>
      </c>
      <c r="AQ1035" s="167">
        <f t="shared" si="843"/>
        <v>0</v>
      </c>
      <c r="AR1035" s="167">
        <f t="shared" si="843"/>
        <v>0</v>
      </c>
      <c r="AS1035" s="167">
        <f t="shared" si="843"/>
        <v>0</v>
      </c>
      <c r="AT1035" s="167">
        <f t="shared" si="843"/>
        <v>0</v>
      </c>
      <c r="AU1035" s="167">
        <f t="shared" si="843"/>
        <v>0</v>
      </c>
      <c r="AV1035" s="167">
        <f t="shared" si="843"/>
        <v>0</v>
      </c>
      <c r="AW1035" s="168"/>
    </row>
    <row r="1036" spans="1:49" ht="31.5" outlineLevel="3" x14ac:dyDescent="0.2">
      <c r="A1036" s="165" t="s">
        <v>490</v>
      </c>
      <c r="B1036" s="165" t="s">
        <v>21</v>
      </c>
      <c r="C1036" s="165" t="s">
        <v>98</v>
      </c>
      <c r="D1036" s="165"/>
      <c r="E1036" s="166" t="s">
        <v>99</v>
      </c>
      <c r="F1036" s="167">
        <f t="shared" si="841"/>
        <v>20</v>
      </c>
      <c r="G1036" s="167">
        <f t="shared" si="841"/>
        <v>0</v>
      </c>
      <c r="H1036" s="167">
        <f t="shared" si="841"/>
        <v>20</v>
      </c>
      <c r="I1036" s="167">
        <f t="shared" si="841"/>
        <v>0</v>
      </c>
      <c r="J1036" s="167">
        <f t="shared" si="841"/>
        <v>0</v>
      </c>
      <c r="K1036" s="167">
        <f t="shared" si="841"/>
        <v>0</v>
      </c>
      <c r="L1036" s="167">
        <f t="shared" si="841"/>
        <v>20</v>
      </c>
      <c r="M1036" s="167">
        <f t="shared" si="841"/>
        <v>0</v>
      </c>
      <c r="N1036" s="167">
        <f t="shared" si="841"/>
        <v>20</v>
      </c>
      <c r="O1036" s="167">
        <f t="shared" si="841"/>
        <v>0</v>
      </c>
      <c r="P1036" s="167">
        <f t="shared" si="841"/>
        <v>0</v>
      </c>
      <c r="Q1036" s="167">
        <f t="shared" si="841"/>
        <v>20</v>
      </c>
      <c r="R1036" s="167">
        <f t="shared" si="841"/>
        <v>0</v>
      </c>
      <c r="S1036" s="167">
        <f t="shared" si="841"/>
        <v>20</v>
      </c>
      <c r="T1036" s="167">
        <f t="shared" si="841"/>
        <v>0</v>
      </c>
      <c r="U1036" s="167">
        <f t="shared" si="841"/>
        <v>-2</v>
      </c>
      <c r="V1036" s="167">
        <f t="shared" si="841"/>
        <v>0</v>
      </c>
      <c r="W1036" s="167">
        <f t="shared" si="841"/>
        <v>0</v>
      </c>
      <c r="X1036" s="167">
        <f t="shared" si="841"/>
        <v>18</v>
      </c>
      <c r="Y1036" s="167">
        <f t="shared" si="841"/>
        <v>0</v>
      </c>
      <c r="Z1036" s="167">
        <f t="shared" si="841"/>
        <v>0</v>
      </c>
      <c r="AA1036" s="167"/>
      <c r="AB1036" s="167">
        <f t="shared" si="842"/>
        <v>0</v>
      </c>
      <c r="AC1036" s="167">
        <f t="shared" si="842"/>
        <v>0</v>
      </c>
      <c r="AD1036" s="167">
        <f t="shared" si="842"/>
        <v>0</v>
      </c>
      <c r="AE1036" s="167">
        <f t="shared" si="842"/>
        <v>0</v>
      </c>
      <c r="AF1036" s="167">
        <f t="shared" si="842"/>
        <v>0</v>
      </c>
      <c r="AG1036" s="167">
        <f t="shared" si="842"/>
        <v>0</v>
      </c>
      <c r="AH1036" s="167">
        <f t="shared" si="842"/>
        <v>0</v>
      </c>
      <c r="AI1036" s="167">
        <f t="shared" si="842"/>
        <v>0</v>
      </c>
      <c r="AJ1036" s="167">
        <f t="shared" si="842"/>
        <v>0</v>
      </c>
      <c r="AK1036" s="167">
        <f t="shared" si="842"/>
        <v>0</v>
      </c>
      <c r="AL1036" s="167">
        <f t="shared" si="842"/>
        <v>0</v>
      </c>
      <c r="AM1036" s="167">
        <f t="shared" si="842"/>
        <v>0</v>
      </c>
      <c r="AN1036" s="167"/>
      <c r="AO1036" s="167">
        <f t="shared" si="843"/>
        <v>0</v>
      </c>
      <c r="AP1036" s="167">
        <f t="shared" si="843"/>
        <v>0</v>
      </c>
      <c r="AQ1036" s="167">
        <f t="shared" si="843"/>
        <v>0</v>
      </c>
      <c r="AR1036" s="167">
        <f t="shared" si="843"/>
        <v>0</v>
      </c>
      <c r="AS1036" s="167">
        <f t="shared" si="843"/>
        <v>0</v>
      </c>
      <c r="AT1036" s="167">
        <f t="shared" si="843"/>
        <v>0</v>
      </c>
      <c r="AU1036" s="167">
        <f t="shared" si="843"/>
        <v>0</v>
      </c>
      <c r="AV1036" s="167">
        <f t="shared" si="843"/>
        <v>0</v>
      </c>
      <c r="AW1036" s="168"/>
    </row>
    <row r="1037" spans="1:49" ht="47.25" outlineLevel="4" x14ac:dyDescent="0.2">
      <c r="A1037" s="165" t="s">
        <v>490</v>
      </c>
      <c r="B1037" s="165" t="s">
        <v>21</v>
      </c>
      <c r="C1037" s="165" t="s">
        <v>100</v>
      </c>
      <c r="D1037" s="165"/>
      <c r="E1037" s="166" t="s">
        <v>101</v>
      </c>
      <c r="F1037" s="167">
        <f t="shared" si="841"/>
        <v>20</v>
      </c>
      <c r="G1037" s="167">
        <f t="shared" si="841"/>
        <v>0</v>
      </c>
      <c r="H1037" s="167">
        <f t="shared" si="841"/>
        <v>20</v>
      </c>
      <c r="I1037" s="167">
        <f t="shared" si="841"/>
        <v>0</v>
      </c>
      <c r="J1037" s="167">
        <f t="shared" si="841"/>
        <v>0</v>
      </c>
      <c r="K1037" s="167">
        <f t="shared" si="841"/>
        <v>0</v>
      </c>
      <c r="L1037" s="167">
        <f t="shared" si="841"/>
        <v>20</v>
      </c>
      <c r="M1037" s="167">
        <f t="shared" si="841"/>
        <v>0</v>
      </c>
      <c r="N1037" s="167">
        <f t="shared" si="841"/>
        <v>20</v>
      </c>
      <c r="O1037" s="167">
        <f t="shared" si="841"/>
        <v>0</v>
      </c>
      <c r="P1037" s="167">
        <f t="shared" si="841"/>
        <v>0</v>
      </c>
      <c r="Q1037" s="167">
        <f t="shared" si="841"/>
        <v>20</v>
      </c>
      <c r="R1037" s="167">
        <f t="shared" si="841"/>
        <v>0</v>
      </c>
      <c r="S1037" s="167">
        <f t="shared" si="841"/>
        <v>20</v>
      </c>
      <c r="T1037" s="167">
        <f t="shared" si="841"/>
        <v>0</v>
      </c>
      <c r="U1037" s="167">
        <f t="shared" si="841"/>
        <v>-2</v>
      </c>
      <c r="V1037" s="167">
        <f t="shared" si="841"/>
        <v>0</v>
      </c>
      <c r="W1037" s="167">
        <f t="shared" si="841"/>
        <v>0</v>
      </c>
      <c r="X1037" s="167">
        <f t="shared" si="841"/>
        <v>18</v>
      </c>
      <c r="Y1037" s="167">
        <f t="shared" si="841"/>
        <v>0</v>
      </c>
      <c r="Z1037" s="167">
        <f t="shared" si="841"/>
        <v>0</v>
      </c>
      <c r="AA1037" s="167"/>
      <c r="AB1037" s="167">
        <f t="shared" si="842"/>
        <v>0</v>
      </c>
      <c r="AC1037" s="167">
        <f t="shared" si="842"/>
        <v>0</v>
      </c>
      <c r="AD1037" s="167">
        <f t="shared" si="842"/>
        <v>0</v>
      </c>
      <c r="AE1037" s="167">
        <f t="shared" si="842"/>
        <v>0</v>
      </c>
      <c r="AF1037" s="167">
        <f t="shared" si="842"/>
        <v>0</v>
      </c>
      <c r="AG1037" s="167">
        <f t="shared" si="842"/>
        <v>0</v>
      </c>
      <c r="AH1037" s="167">
        <f t="shared" si="842"/>
        <v>0</v>
      </c>
      <c r="AI1037" s="167">
        <f t="shared" si="842"/>
        <v>0</v>
      </c>
      <c r="AJ1037" s="167">
        <f t="shared" si="842"/>
        <v>0</v>
      </c>
      <c r="AK1037" s="167">
        <f t="shared" si="842"/>
        <v>0</v>
      </c>
      <c r="AL1037" s="167">
        <f t="shared" si="842"/>
        <v>0</v>
      </c>
      <c r="AM1037" s="167">
        <f t="shared" si="842"/>
        <v>0</v>
      </c>
      <c r="AN1037" s="167"/>
      <c r="AO1037" s="167">
        <f t="shared" si="843"/>
        <v>0</v>
      </c>
      <c r="AP1037" s="167">
        <f t="shared" si="843"/>
        <v>0</v>
      </c>
      <c r="AQ1037" s="167">
        <f t="shared" si="843"/>
        <v>0</v>
      </c>
      <c r="AR1037" s="167">
        <f t="shared" si="843"/>
        <v>0</v>
      </c>
      <c r="AS1037" s="167">
        <f t="shared" si="843"/>
        <v>0</v>
      </c>
      <c r="AT1037" s="167">
        <f t="shared" si="843"/>
        <v>0</v>
      </c>
      <c r="AU1037" s="167">
        <f t="shared" si="843"/>
        <v>0</v>
      </c>
      <c r="AV1037" s="167">
        <f t="shared" si="843"/>
        <v>0</v>
      </c>
      <c r="AW1037" s="168"/>
    </row>
    <row r="1038" spans="1:49" ht="15.75" outlineLevel="5" x14ac:dyDescent="0.2">
      <c r="A1038" s="165" t="s">
        <v>490</v>
      </c>
      <c r="B1038" s="165" t="s">
        <v>21</v>
      </c>
      <c r="C1038" s="165" t="s">
        <v>102</v>
      </c>
      <c r="D1038" s="165"/>
      <c r="E1038" s="166" t="s">
        <v>103</v>
      </c>
      <c r="F1038" s="167">
        <f t="shared" si="841"/>
        <v>20</v>
      </c>
      <c r="G1038" s="167">
        <f t="shared" si="841"/>
        <v>0</v>
      </c>
      <c r="H1038" s="167">
        <f t="shared" si="841"/>
        <v>20</v>
      </c>
      <c r="I1038" s="167">
        <f t="shared" si="841"/>
        <v>0</v>
      </c>
      <c r="J1038" s="167">
        <f t="shared" si="841"/>
        <v>0</v>
      </c>
      <c r="K1038" s="167">
        <f t="shared" si="841"/>
        <v>0</v>
      </c>
      <c r="L1038" s="167">
        <f t="shared" si="841"/>
        <v>20</v>
      </c>
      <c r="M1038" s="167">
        <f t="shared" si="841"/>
        <v>0</v>
      </c>
      <c r="N1038" s="167">
        <f t="shared" si="841"/>
        <v>20</v>
      </c>
      <c r="O1038" s="167">
        <f t="shared" si="841"/>
        <v>0</v>
      </c>
      <c r="P1038" s="167">
        <f t="shared" si="841"/>
        <v>0</v>
      </c>
      <c r="Q1038" s="167">
        <f t="shared" si="841"/>
        <v>20</v>
      </c>
      <c r="R1038" s="167">
        <f t="shared" si="841"/>
        <v>0</v>
      </c>
      <c r="S1038" s="167">
        <f t="shared" si="841"/>
        <v>20</v>
      </c>
      <c r="T1038" s="167">
        <f t="shared" si="841"/>
        <v>0</v>
      </c>
      <c r="U1038" s="167">
        <f t="shared" si="841"/>
        <v>-2</v>
      </c>
      <c r="V1038" s="167">
        <f t="shared" si="841"/>
        <v>0</v>
      </c>
      <c r="W1038" s="167">
        <f t="shared" si="841"/>
        <v>0</v>
      </c>
      <c r="X1038" s="167">
        <f t="shared" si="841"/>
        <v>18</v>
      </c>
      <c r="Y1038" s="167">
        <f t="shared" si="841"/>
        <v>0</v>
      </c>
      <c r="Z1038" s="167">
        <f t="shared" si="841"/>
        <v>0</v>
      </c>
      <c r="AA1038" s="167"/>
      <c r="AB1038" s="167">
        <f t="shared" si="842"/>
        <v>0</v>
      </c>
      <c r="AC1038" s="167">
        <f t="shared" si="842"/>
        <v>0</v>
      </c>
      <c r="AD1038" s="167">
        <f t="shared" si="842"/>
        <v>0</v>
      </c>
      <c r="AE1038" s="167">
        <f t="shared" si="842"/>
        <v>0</v>
      </c>
      <c r="AF1038" s="167">
        <f t="shared" si="842"/>
        <v>0</v>
      </c>
      <c r="AG1038" s="167">
        <f t="shared" si="842"/>
        <v>0</v>
      </c>
      <c r="AH1038" s="167">
        <f t="shared" si="842"/>
        <v>0</v>
      </c>
      <c r="AI1038" s="167">
        <f t="shared" si="842"/>
        <v>0</v>
      </c>
      <c r="AJ1038" s="167">
        <f t="shared" si="842"/>
        <v>0</v>
      </c>
      <c r="AK1038" s="167">
        <f t="shared" si="842"/>
        <v>0</v>
      </c>
      <c r="AL1038" s="167">
        <f t="shared" si="842"/>
        <v>0</v>
      </c>
      <c r="AM1038" s="167">
        <f t="shared" si="842"/>
        <v>0</v>
      </c>
      <c r="AN1038" s="167"/>
      <c r="AO1038" s="167">
        <f t="shared" si="843"/>
        <v>0</v>
      </c>
      <c r="AP1038" s="167">
        <f t="shared" si="843"/>
        <v>0</v>
      </c>
      <c r="AQ1038" s="167">
        <f t="shared" si="843"/>
        <v>0</v>
      </c>
      <c r="AR1038" s="167">
        <f t="shared" si="843"/>
        <v>0</v>
      </c>
      <c r="AS1038" s="167">
        <f t="shared" si="843"/>
        <v>0</v>
      </c>
      <c r="AT1038" s="167">
        <f t="shared" si="843"/>
        <v>0</v>
      </c>
      <c r="AU1038" s="167">
        <f t="shared" si="843"/>
        <v>0</v>
      </c>
      <c r="AV1038" s="167">
        <f t="shared" si="843"/>
        <v>0</v>
      </c>
      <c r="AW1038" s="168"/>
    </row>
    <row r="1039" spans="1:49" ht="31.5" outlineLevel="7" x14ac:dyDescent="0.2">
      <c r="A1039" s="170" t="s">
        <v>490</v>
      </c>
      <c r="B1039" s="170" t="s">
        <v>21</v>
      </c>
      <c r="C1039" s="170" t="s">
        <v>102</v>
      </c>
      <c r="D1039" s="170" t="s">
        <v>11</v>
      </c>
      <c r="E1039" s="171" t="s">
        <v>12</v>
      </c>
      <c r="F1039" s="172">
        <v>20</v>
      </c>
      <c r="G1039" s="172"/>
      <c r="H1039" s="172">
        <f>SUM(F1039:G1039)</f>
        <v>20</v>
      </c>
      <c r="I1039" s="172"/>
      <c r="J1039" s="172"/>
      <c r="K1039" s="172"/>
      <c r="L1039" s="172">
        <f>SUM(H1039:K1039)</f>
        <v>20</v>
      </c>
      <c r="M1039" s="172"/>
      <c r="N1039" s="172">
        <f>SUM(L1039:M1039)</f>
        <v>20</v>
      </c>
      <c r="O1039" s="172"/>
      <c r="P1039" s="172"/>
      <c r="Q1039" s="172">
        <f>SUM(N1039:P1039)</f>
        <v>20</v>
      </c>
      <c r="R1039" s="172"/>
      <c r="S1039" s="172">
        <f>SUM(Q1039:R1039)</f>
        <v>20</v>
      </c>
      <c r="T1039" s="172"/>
      <c r="U1039" s="172">
        <v>-2</v>
      </c>
      <c r="V1039" s="172"/>
      <c r="W1039" s="172"/>
      <c r="X1039" s="172">
        <f>SUM(S1039:W1039)</f>
        <v>18</v>
      </c>
      <c r="Y1039" s="172"/>
      <c r="Z1039" s="172"/>
      <c r="AA1039" s="172"/>
      <c r="AB1039" s="172"/>
      <c r="AC1039" s="172">
        <f>SUM(AA1039:AB1039)</f>
        <v>0</v>
      </c>
      <c r="AD1039" s="172"/>
      <c r="AE1039" s="172">
        <f>SUM(AC1039:AD1039)</f>
        <v>0</v>
      </c>
      <c r="AF1039" s="172"/>
      <c r="AG1039" s="172">
        <f>SUM(AE1039:AF1039)</f>
        <v>0</v>
      </c>
      <c r="AH1039" s="172"/>
      <c r="AI1039" s="172">
        <f>SUM(AG1039:AH1039)</f>
        <v>0</v>
      </c>
      <c r="AJ1039" s="172"/>
      <c r="AK1039" s="172">
        <f>SUM(AI1039:AJ1039)</f>
        <v>0</v>
      </c>
      <c r="AL1039" s="172"/>
      <c r="AM1039" s="172"/>
      <c r="AN1039" s="172"/>
      <c r="AO1039" s="172"/>
      <c r="AP1039" s="172">
        <f>SUM(AN1039:AO1039)</f>
        <v>0</v>
      </c>
      <c r="AQ1039" s="172"/>
      <c r="AR1039" s="172">
        <f>SUM(AP1039:AQ1039)</f>
        <v>0</v>
      </c>
      <c r="AS1039" s="172"/>
      <c r="AT1039" s="172">
        <f>SUM(AR1039:AS1039)</f>
        <v>0</v>
      </c>
      <c r="AU1039" s="172"/>
      <c r="AV1039" s="172">
        <f>SUM(AT1039:AU1039)</f>
        <v>0</v>
      </c>
      <c r="AW1039" s="168"/>
    </row>
    <row r="1040" spans="1:49" ht="15.75" hidden="1" outlineLevel="1" x14ac:dyDescent="0.2">
      <c r="A1040" s="165" t="s">
        <v>490</v>
      </c>
      <c r="B1040" s="165" t="s">
        <v>418</v>
      </c>
      <c r="C1040" s="165"/>
      <c r="D1040" s="165"/>
      <c r="E1040" s="166" t="s">
        <v>419</v>
      </c>
      <c r="F1040" s="167">
        <f t="shared" ref="F1040:U1044" si="844">F1041</f>
        <v>538.20000000000005</v>
      </c>
      <c r="G1040" s="167">
        <f t="shared" si="844"/>
        <v>0</v>
      </c>
      <c r="H1040" s="167">
        <f t="shared" si="844"/>
        <v>538.20000000000005</v>
      </c>
      <c r="I1040" s="167">
        <f t="shared" si="844"/>
        <v>0</v>
      </c>
      <c r="J1040" s="167">
        <f t="shared" si="844"/>
        <v>0</v>
      </c>
      <c r="K1040" s="167">
        <f t="shared" si="844"/>
        <v>0</v>
      </c>
      <c r="L1040" s="167">
        <f t="shared" si="844"/>
        <v>538.20000000000005</v>
      </c>
      <c r="M1040" s="167">
        <f t="shared" si="844"/>
        <v>0</v>
      </c>
      <c r="N1040" s="167">
        <f t="shared" si="844"/>
        <v>538.20000000000005</v>
      </c>
      <c r="O1040" s="167">
        <f t="shared" si="844"/>
        <v>0</v>
      </c>
      <c r="P1040" s="167">
        <f t="shared" si="844"/>
        <v>0</v>
      </c>
      <c r="Q1040" s="167">
        <f t="shared" si="844"/>
        <v>538.20000000000005</v>
      </c>
      <c r="R1040" s="167">
        <f t="shared" si="844"/>
        <v>0</v>
      </c>
      <c r="S1040" s="167">
        <f t="shared" si="844"/>
        <v>538.20000000000005</v>
      </c>
      <c r="T1040" s="167">
        <f t="shared" si="844"/>
        <v>0</v>
      </c>
      <c r="U1040" s="167">
        <f t="shared" si="844"/>
        <v>0</v>
      </c>
      <c r="V1040" s="167">
        <f t="shared" ref="V1040:AK1044" si="845">V1041</f>
        <v>0</v>
      </c>
      <c r="W1040" s="167">
        <f t="shared" si="845"/>
        <v>0</v>
      </c>
      <c r="X1040" s="167">
        <f t="shared" si="845"/>
        <v>538.20000000000005</v>
      </c>
      <c r="Y1040" s="167">
        <f t="shared" si="845"/>
        <v>485</v>
      </c>
      <c r="Z1040" s="167">
        <f t="shared" si="845"/>
        <v>0</v>
      </c>
      <c r="AA1040" s="167">
        <f t="shared" si="845"/>
        <v>485</v>
      </c>
      <c r="AB1040" s="167">
        <f t="shared" si="845"/>
        <v>0</v>
      </c>
      <c r="AC1040" s="167">
        <f t="shared" si="845"/>
        <v>485</v>
      </c>
      <c r="AD1040" s="167">
        <f t="shared" si="845"/>
        <v>0</v>
      </c>
      <c r="AE1040" s="167">
        <f t="shared" si="845"/>
        <v>485</v>
      </c>
      <c r="AF1040" s="167">
        <f t="shared" si="845"/>
        <v>0</v>
      </c>
      <c r="AG1040" s="167">
        <f t="shared" si="845"/>
        <v>485</v>
      </c>
      <c r="AH1040" s="167">
        <f t="shared" si="845"/>
        <v>0</v>
      </c>
      <c r="AI1040" s="167">
        <f t="shared" si="845"/>
        <v>485</v>
      </c>
      <c r="AJ1040" s="167">
        <f t="shared" si="845"/>
        <v>0</v>
      </c>
      <c r="AK1040" s="167">
        <f t="shared" si="845"/>
        <v>485</v>
      </c>
      <c r="AL1040" s="167">
        <f t="shared" ref="AL1040:AV1044" si="846">AL1041</f>
        <v>485</v>
      </c>
      <c r="AM1040" s="167">
        <f t="shared" si="846"/>
        <v>0</v>
      </c>
      <c r="AN1040" s="167">
        <f t="shared" si="846"/>
        <v>485</v>
      </c>
      <c r="AO1040" s="167">
        <f t="shared" si="846"/>
        <v>0</v>
      </c>
      <c r="AP1040" s="167">
        <f t="shared" si="846"/>
        <v>485</v>
      </c>
      <c r="AQ1040" s="167">
        <f t="shared" si="846"/>
        <v>0</v>
      </c>
      <c r="AR1040" s="167">
        <f t="shared" si="846"/>
        <v>485</v>
      </c>
      <c r="AS1040" s="167">
        <f t="shared" si="846"/>
        <v>0</v>
      </c>
      <c r="AT1040" s="167">
        <f t="shared" si="846"/>
        <v>485</v>
      </c>
      <c r="AU1040" s="167">
        <f t="shared" si="846"/>
        <v>0</v>
      </c>
      <c r="AV1040" s="167">
        <f t="shared" si="846"/>
        <v>485</v>
      </c>
      <c r="AW1040" s="168"/>
    </row>
    <row r="1041" spans="1:49" ht="31.5" hidden="1" outlineLevel="2" x14ac:dyDescent="0.2">
      <c r="A1041" s="165" t="s">
        <v>490</v>
      </c>
      <c r="B1041" s="165" t="s">
        <v>418</v>
      </c>
      <c r="C1041" s="165" t="s">
        <v>346</v>
      </c>
      <c r="D1041" s="165"/>
      <c r="E1041" s="166" t="s">
        <v>347</v>
      </c>
      <c r="F1041" s="167">
        <f t="shared" si="844"/>
        <v>538.20000000000005</v>
      </c>
      <c r="G1041" s="167">
        <f t="shared" si="844"/>
        <v>0</v>
      </c>
      <c r="H1041" s="167">
        <f t="shared" si="844"/>
        <v>538.20000000000005</v>
      </c>
      <c r="I1041" s="167">
        <f t="shared" si="844"/>
        <v>0</v>
      </c>
      <c r="J1041" s="167">
        <f t="shared" si="844"/>
        <v>0</v>
      </c>
      <c r="K1041" s="167">
        <f t="shared" si="844"/>
        <v>0</v>
      </c>
      <c r="L1041" s="167">
        <f t="shared" si="844"/>
        <v>538.20000000000005</v>
      </c>
      <c r="M1041" s="167">
        <f t="shared" si="844"/>
        <v>0</v>
      </c>
      <c r="N1041" s="167">
        <f t="shared" si="844"/>
        <v>538.20000000000005</v>
      </c>
      <c r="O1041" s="167">
        <f t="shared" si="844"/>
        <v>0</v>
      </c>
      <c r="P1041" s="167">
        <f t="shared" si="844"/>
        <v>0</v>
      </c>
      <c r="Q1041" s="167">
        <f t="shared" si="844"/>
        <v>538.20000000000005</v>
      </c>
      <c r="R1041" s="167">
        <f t="shared" si="844"/>
        <v>0</v>
      </c>
      <c r="S1041" s="167">
        <f t="shared" si="844"/>
        <v>538.20000000000005</v>
      </c>
      <c r="T1041" s="167">
        <f t="shared" si="844"/>
        <v>0</v>
      </c>
      <c r="U1041" s="167">
        <f t="shared" si="844"/>
        <v>0</v>
      </c>
      <c r="V1041" s="167">
        <f t="shared" si="845"/>
        <v>0</v>
      </c>
      <c r="W1041" s="167">
        <f t="shared" si="845"/>
        <v>0</v>
      </c>
      <c r="X1041" s="167">
        <f t="shared" si="845"/>
        <v>538.20000000000005</v>
      </c>
      <c r="Y1041" s="167">
        <f t="shared" si="845"/>
        <v>485</v>
      </c>
      <c r="Z1041" s="167">
        <f t="shared" si="845"/>
        <v>0</v>
      </c>
      <c r="AA1041" s="167">
        <f t="shared" si="845"/>
        <v>485</v>
      </c>
      <c r="AB1041" s="167">
        <f t="shared" si="845"/>
        <v>0</v>
      </c>
      <c r="AC1041" s="167">
        <f t="shared" si="845"/>
        <v>485</v>
      </c>
      <c r="AD1041" s="167">
        <f t="shared" si="845"/>
        <v>0</v>
      </c>
      <c r="AE1041" s="167">
        <f t="shared" si="845"/>
        <v>485</v>
      </c>
      <c r="AF1041" s="167">
        <f t="shared" si="845"/>
        <v>0</v>
      </c>
      <c r="AG1041" s="167">
        <f t="shared" si="845"/>
        <v>485</v>
      </c>
      <c r="AH1041" s="167">
        <f t="shared" si="845"/>
        <v>0</v>
      </c>
      <c r="AI1041" s="167">
        <f t="shared" si="845"/>
        <v>485</v>
      </c>
      <c r="AJ1041" s="167">
        <f t="shared" si="845"/>
        <v>0</v>
      </c>
      <c r="AK1041" s="167">
        <f t="shared" si="845"/>
        <v>485</v>
      </c>
      <c r="AL1041" s="167">
        <f t="shared" si="846"/>
        <v>485</v>
      </c>
      <c r="AM1041" s="167">
        <f t="shared" si="846"/>
        <v>0</v>
      </c>
      <c r="AN1041" s="167">
        <f t="shared" si="846"/>
        <v>485</v>
      </c>
      <c r="AO1041" s="167">
        <f t="shared" si="846"/>
        <v>0</v>
      </c>
      <c r="AP1041" s="167">
        <f t="shared" si="846"/>
        <v>485</v>
      </c>
      <c r="AQ1041" s="167">
        <f t="shared" si="846"/>
        <v>0</v>
      </c>
      <c r="AR1041" s="167">
        <f t="shared" si="846"/>
        <v>485</v>
      </c>
      <c r="AS1041" s="167">
        <f t="shared" si="846"/>
        <v>0</v>
      </c>
      <c r="AT1041" s="167">
        <f t="shared" si="846"/>
        <v>485</v>
      </c>
      <c r="AU1041" s="167">
        <f t="shared" si="846"/>
        <v>0</v>
      </c>
      <c r="AV1041" s="167">
        <f t="shared" si="846"/>
        <v>485</v>
      </c>
      <c r="AW1041" s="168"/>
    </row>
    <row r="1042" spans="1:49" ht="31.5" hidden="1" outlineLevel="3" x14ac:dyDescent="0.2">
      <c r="A1042" s="165" t="s">
        <v>490</v>
      </c>
      <c r="B1042" s="165" t="s">
        <v>418</v>
      </c>
      <c r="C1042" s="165" t="s">
        <v>492</v>
      </c>
      <c r="D1042" s="165"/>
      <c r="E1042" s="166" t="s">
        <v>493</v>
      </c>
      <c r="F1042" s="167">
        <f t="shared" si="844"/>
        <v>538.20000000000005</v>
      </c>
      <c r="G1042" s="167">
        <f t="shared" si="844"/>
        <v>0</v>
      </c>
      <c r="H1042" s="167">
        <f t="shared" si="844"/>
        <v>538.20000000000005</v>
      </c>
      <c r="I1042" s="167">
        <f t="shared" si="844"/>
        <v>0</v>
      </c>
      <c r="J1042" s="167">
        <f t="shared" si="844"/>
        <v>0</v>
      </c>
      <c r="K1042" s="167">
        <f t="shared" si="844"/>
        <v>0</v>
      </c>
      <c r="L1042" s="167">
        <f t="shared" si="844"/>
        <v>538.20000000000005</v>
      </c>
      <c r="M1042" s="167">
        <f t="shared" si="844"/>
        <v>0</v>
      </c>
      <c r="N1042" s="167">
        <f t="shared" si="844"/>
        <v>538.20000000000005</v>
      </c>
      <c r="O1042" s="167">
        <f t="shared" si="844"/>
        <v>0</v>
      </c>
      <c r="P1042" s="167">
        <f t="shared" si="844"/>
        <v>0</v>
      </c>
      <c r="Q1042" s="167">
        <f t="shared" si="844"/>
        <v>538.20000000000005</v>
      </c>
      <c r="R1042" s="167">
        <f t="shared" si="844"/>
        <v>0</v>
      </c>
      <c r="S1042" s="167">
        <f t="shared" si="844"/>
        <v>538.20000000000005</v>
      </c>
      <c r="T1042" s="167">
        <f t="shared" si="844"/>
        <v>0</v>
      </c>
      <c r="U1042" s="167">
        <f t="shared" si="844"/>
        <v>0</v>
      </c>
      <c r="V1042" s="167">
        <f t="shared" si="845"/>
        <v>0</v>
      </c>
      <c r="W1042" s="167">
        <f t="shared" si="845"/>
        <v>0</v>
      </c>
      <c r="X1042" s="167">
        <f t="shared" si="845"/>
        <v>538.20000000000005</v>
      </c>
      <c r="Y1042" s="167">
        <f t="shared" si="845"/>
        <v>485</v>
      </c>
      <c r="Z1042" s="167">
        <f t="shared" si="845"/>
        <v>0</v>
      </c>
      <c r="AA1042" s="167">
        <f t="shared" si="845"/>
        <v>485</v>
      </c>
      <c r="AB1042" s="167">
        <f t="shared" si="845"/>
        <v>0</v>
      </c>
      <c r="AC1042" s="167">
        <f t="shared" si="845"/>
        <v>485</v>
      </c>
      <c r="AD1042" s="167">
        <f t="shared" si="845"/>
        <v>0</v>
      </c>
      <c r="AE1042" s="167">
        <f t="shared" si="845"/>
        <v>485</v>
      </c>
      <c r="AF1042" s="167">
        <f t="shared" si="845"/>
        <v>0</v>
      </c>
      <c r="AG1042" s="167">
        <f t="shared" si="845"/>
        <v>485</v>
      </c>
      <c r="AH1042" s="167">
        <f t="shared" si="845"/>
        <v>0</v>
      </c>
      <c r="AI1042" s="167">
        <f t="shared" si="845"/>
        <v>485</v>
      </c>
      <c r="AJ1042" s="167">
        <f t="shared" si="845"/>
        <v>0</v>
      </c>
      <c r="AK1042" s="167">
        <f t="shared" si="845"/>
        <v>485</v>
      </c>
      <c r="AL1042" s="167">
        <f t="shared" si="846"/>
        <v>485</v>
      </c>
      <c r="AM1042" s="167">
        <f t="shared" si="846"/>
        <v>0</v>
      </c>
      <c r="AN1042" s="167">
        <f t="shared" si="846"/>
        <v>485</v>
      </c>
      <c r="AO1042" s="167">
        <f t="shared" si="846"/>
        <v>0</v>
      </c>
      <c r="AP1042" s="167">
        <f t="shared" si="846"/>
        <v>485</v>
      </c>
      <c r="AQ1042" s="167">
        <f t="shared" si="846"/>
        <v>0</v>
      </c>
      <c r="AR1042" s="167">
        <f t="shared" si="846"/>
        <v>485</v>
      </c>
      <c r="AS1042" s="167">
        <f t="shared" si="846"/>
        <v>0</v>
      </c>
      <c r="AT1042" s="167">
        <f t="shared" si="846"/>
        <v>485</v>
      </c>
      <c r="AU1042" s="167">
        <f t="shared" si="846"/>
        <v>0</v>
      </c>
      <c r="AV1042" s="167">
        <f t="shared" si="846"/>
        <v>485</v>
      </c>
      <c r="AW1042" s="168"/>
    </row>
    <row r="1043" spans="1:49" ht="31.5" hidden="1" outlineLevel="4" x14ac:dyDescent="0.2">
      <c r="A1043" s="165" t="s">
        <v>490</v>
      </c>
      <c r="B1043" s="165" t="s">
        <v>418</v>
      </c>
      <c r="C1043" s="165" t="s">
        <v>494</v>
      </c>
      <c r="D1043" s="165"/>
      <c r="E1043" s="166" t="s">
        <v>57</v>
      </c>
      <c r="F1043" s="167">
        <f t="shared" si="844"/>
        <v>538.20000000000005</v>
      </c>
      <c r="G1043" s="167">
        <f t="shared" si="844"/>
        <v>0</v>
      </c>
      <c r="H1043" s="167">
        <f t="shared" si="844"/>
        <v>538.20000000000005</v>
      </c>
      <c r="I1043" s="167">
        <f t="shared" si="844"/>
        <v>0</v>
      </c>
      <c r="J1043" s="167">
        <f t="shared" si="844"/>
        <v>0</v>
      </c>
      <c r="K1043" s="167">
        <f t="shared" si="844"/>
        <v>0</v>
      </c>
      <c r="L1043" s="167">
        <f t="shared" si="844"/>
        <v>538.20000000000005</v>
      </c>
      <c r="M1043" s="167">
        <f t="shared" si="844"/>
        <v>0</v>
      </c>
      <c r="N1043" s="167">
        <f t="shared" si="844"/>
        <v>538.20000000000005</v>
      </c>
      <c r="O1043" s="167">
        <f t="shared" si="844"/>
        <v>0</v>
      </c>
      <c r="P1043" s="167">
        <f t="shared" si="844"/>
        <v>0</v>
      </c>
      <c r="Q1043" s="167">
        <f t="shared" si="844"/>
        <v>538.20000000000005</v>
      </c>
      <c r="R1043" s="167">
        <f t="shared" si="844"/>
        <v>0</v>
      </c>
      <c r="S1043" s="167">
        <f t="shared" si="844"/>
        <v>538.20000000000005</v>
      </c>
      <c r="T1043" s="167">
        <f t="shared" si="844"/>
        <v>0</v>
      </c>
      <c r="U1043" s="167">
        <f t="shared" si="844"/>
        <v>0</v>
      </c>
      <c r="V1043" s="167">
        <f t="shared" si="845"/>
        <v>0</v>
      </c>
      <c r="W1043" s="167">
        <f t="shared" si="845"/>
        <v>0</v>
      </c>
      <c r="X1043" s="167">
        <f t="shared" si="845"/>
        <v>538.20000000000005</v>
      </c>
      <c r="Y1043" s="167">
        <f t="shared" si="845"/>
        <v>485</v>
      </c>
      <c r="Z1043" s="167">
        <f t="shared" si="845"/>
        <v>0</v>
      </c>
      <c r="AA1043" s="167">
        <f t="shared" si="845"/>
        <v>485</v>
      </c>
      <c r="AB1043" s="167">
        <f t="shared" si="845"/>
        <v>0</v>
      </c>
      <c r="AC1043" s="167">
        <f t="shared" si="845"/>
        <v>485</v>
      </c>
      <c r="AD1043" s="167">
        <f t="shared" si="845"/>
        <v>0</v>
      </c>
      <c r="AE1043" s="167">
        <f t="shared" si="845"/>
        <v>485</v>
      </c>
      <c r="AF1043" s="167">
        <f t="shared" si="845"/>
        <v>0</v>
      </c>
      <c r="AG1043" s="167">
        <f t="shared" si="845"/>
        <v>485</v>
      </c>
      <c r="AH1043" s="167">
        <f t="shared" si="845"/>
        <v>0</v>
      </c>
      <c r="AI1043" s="167">
        <f t="shared" si="845"/>
        <v>485</v>
      </c>
      <c r="AJ1043" s="167">
        <f t="shared" si="845"/>
        <v>0</v>
      </c>
      <c r="AK1043" s="167">
        <f t="shared" si="845"/>
        <v>485</v>
      </c>
      <c r="AL1043" s="167">
        <f t="shared" si="846"/>
        <v>485</v>
      </c>
      <c r="AM1043" s="167">
        <f t="shared" si="846"/>
        <v>0</v>
      </c>
      <c r="AN1043" s="167">
        <f t="shared" si="846"/>
        <v>485</v>
      </c>
      <c r="AO1043" s="167">
        <f t="shared" si="846"/>
        <v>0</v>
      </c>
      <c r="AP1043" s="167">
        <f t="shared" si="846"/>
        <v>485</v>
      </c>
      <c r="AQ1043" s="167">
        <f t="shared" si="846"/>
        <v>0</v>
      </c>
      <c r="AR1043" s="167">
        <f t="shared" si="846"/>
        <v>485</v>
      </c>
      <c r="AS1043" s="167">
        <f t="shared" si="846"/>
        <v>0</v>
      </c>
      <c r="AT1043" s="167">
        <f t="shared" si="846"/>
        <v>485</v>
      </c>
      <c r="AU1043" s="167">
        <f t="shared" si="846"/>
        <v>0</v>
      </c>
      <c r="AV1043" s="167">
        <f t="shared" si="846"/>
        <v>485</v>
      </c>
      <c r="AW1043" s="168"/>
    </row>
    <row r="1044" spans="1:49" ht="31.5" hidden="1" outlineLevel="5" x14ac:dyDescent="0.2">
      <c r="A1044" s="165" t="s">
        <v>490</v>
      </c>
      <c r="B1044" s="165" t="s">
        <v>418</v>
      </c>
      <c r="C1044" s="165" t="s">
        <v>497</v>
      </c>
      <c r="D1044" s="165"/>
      <c r="E1044" s="166" t="s">
        <v>498</v>
      </c>
      <c r="F1044" s="167">
        <f t="shared" si="844"/>
        <v>538.20000000000005</v>
      </c>
      <c r="G1044" s="167">
        <f t="shared" si="844"/>
        <v>0</v>
      </c>
      <c r="H1044" s="167">
        <f t="shared" si="844"/>
        <v>538.20000000000005</v>
      </c>
      <c r="I1044" s="167">
        <f t="shared" si="844"/>
        <v>0</v>
      </c>
      <c r="J1044" s="167">
        <f t="shared" si="844"/>
        <v>0</v>
      </c>
      <c r="K1044" s="167">
        <f t="shared" si="844"/>
        <v>0</v>
      </c>
      <c r="L1044" s="167">
        <f t="shared" si="844"/>
        <v>538.20000000000005</v>
      </c>
      <c r="M1044" s="167">
        <f t="shared" si="844"/>
        <v>0</v>
      </c>
      <c r="N1044" s="167">
        <f t="shared" si="844"/>
        <v>538.20000000000005</v>
      </c>
      <c r="O1044" s="167">
        <f t="shared" si="844"/>
        <v>0</v>
      </c>
      <c r="P1044" s="167">
        <f t="shared" si="844"/>
        <v>0</v>
      </c>
      <c r="Q1044" s="167">
        <f t="shared" si="844"/>
        <v>538.20000000000005</v>
      </c>
      <c r="R1044" s="167">
        <f t="shared" si="844"/>
        <v>0</v>
      </c>
      <c r="S1044" s="167">
        <f t="shared" si="844"/>
        <v>538.20000000000005</v>
      </c>
      <c r="T1044" s="167">
        <f t="shared" si="844"/>
        <v>0</v>
      </c>
      <c r="U1044" s="167">
        <f t="shared" si="844"/>
        <v>0</v>
      </c>
      <c r="V1044" s="167">
        <f t="shared" si="845"/>
        <v>0</v>
      </c>
      <c r="W1044" s="167">
        <f t="shared" si="845"/>
        <v>0</v>
      </c>
      <c r="X1044" s="167">
        <f t="shared" si="845"/>
        <v>538.20000000000005</v>
      </c>
      <c r="Y1044" s="167">
        <f t="shared" si="845"/>
        <v>485</v>
      </c>
      <c r="Z1044" s="167">
        <f t="shared" si="845"/>
        <v>0</v>
      </c>
      <c r="AA1044" s="167">
        <f t="shared" si="845"/>
        <v>485</v>
      </c>
      <c r="AB1044" s="167">
        <f t="shared" si="845"/>
        <v>0</v>
      </c>
      <c r="AC1044" s="167">
        <f t="shared" si="845"/>
        <v>485</v>
      </c>
      <c r="AD1044" s="167">
        <f t="shared" si="845"/>
        <v>0</v>
      </c>
      <c r="AE1044" s="167">
        <f t="shared" si="845"/>
        <v>485</v>
      </c>
      <c r="AF1044" s="167">
        <f t="shared" si="845"/>
        <v>0</v>
      </c>
      <c r="AG1044" s="167">
        <f t="shared" si="845"/>
        <v>485</v>
      </c>
      <c r="AH1044" s="167">
        <f t="shared" si="845"/>
        <v>0</v>
      </c>
      <c r="AI1044" s="167">
        <f t="shared" si="845"/>
        <v>485</v>
      </c>
      <c r="AJ1044" s="167">
        <f t="shared" si="845"/>
        <v>0</v>
      </c>
      <c r="AK1044" s="167">
        <f t="shared" si="845"/>
        <v>485</v>
      </c>
      <c r="AL1044" s="167">
        <f t="shared" si="846"/>
        <v>485</v>
      </c>
      <c r="AM1044" s="167">
        <f t="shared" si="846"/>
        <v>0</v>
      </c>
      <c r="AN1044" s="167">
        <f t="shared" si="846"/>
        <v>485</v>
      </c>
      <c r="AO1044" s="167">
        <f t="shared" si="846"/>
        <v>0</v>
      </c>
      <c r="AP1044" s="167">
        <f t="shared" si="846"/>
        <v>485</v>
      </c>
      <c r="AQ1044" s="167">
        <f t="shared" si="846"/>
        <v>0</v>
      </c>
      <c r="AR1044" s="167">
        <f t="shared" si="846"/>
        <v>485</v>
      </c>
      <c r="AS1044" s="167">
        <f t="shared" si="846"/>
        <v>0</v>
      </c>
      <c r="AT1044" s="167">
        <f t="shared" si="846"/>
        <v>485</v>
      </c>
      <c r="AU1044" s="167">
        <f t="shared" si="846"/>
        <v>0</v>
      </c>
      <c r="AV1044" s="167">
        <f t="shared" si="846"/>
        <v>485</v>
      </c>
      <c r="AW1044" s="168"/>
    </row>
    <row r="1045" spans="1:49" ht="31.5" hidden="1" outlineLevel="7" x14ac:dyDescent="0.2">
      <c r="A1045" s="170" t="s">
        <v>490</v>
      </c>
      <c r="B1045" s="170" t="s">
        <v>418</v>
      </c>
      <c r="C1045" s="170" t="s">
        <v>497</v>
      </c>
      <c r="D1045" s="170" t="s">
        <v>92</v>
      </c>
      <c r="E1045" s="171" t="s">
        <v>93</v>
      </c>
      <c r="F1045" s="172">
        <v>538.20000000000005</v>
      </c>
      <c r="G1045" s="172"/>
      <c r="H1045" s="172">
        <f>SUM(F1045:G1045)</f>
        <v>538.20000000000005</v>
      </c>
      <c r="I1045" s="172"/>
      <c r="J1045" s="172"/>
      <c r="K1045" s="172"/>
      <c r="L1045" s="172">
        <f>SUM(H1045:K1045)</f>
        <v>538.20000000000005</v>
      </c>
      <c r="M1045" s="172"/>
      <c r="N1045" s="172">
        <f>SUM(L1045:M1045)</f>
        <v>538.20000000000005</v>
      </c>
      <c r="O1045" s="172"/>
      <c r="P1045" s="172"/>
      <c r="Q1045" s="172">
        <f>SUM(N1045:P1045)</f>
        <v>538.20000000000005</v>
      </c>
      <c r="R1045" s="172"/>
      <c r="S1045" s="172">
        <f>SUM(Q1045:R1045)</f>
        <v>538.20000000000005</v>
      </c>
      <c r="T1045" s="172"/>
      <c r="U1045" s="172"/>
      <c r="V1045" s="172"/>
      <c r="W1045" s="172"/>
      <c r="X1045" s="172">
        <f>SUM(S1045:W1045)</f>
        <v>538.20000000000005</v>
      </c>
      <c r="Y1045" s="172">
        <v>485</v>
      </c>
      <c r="Z1045" s="172"/>
      <c r="AA1045" s="172">
        <f>SUM(Y1045:Z1045)</f>
        <v>485</v>
      </c>
      <c r="AB1045" s="172"/>
      <c r="AC1045" s="172">
        <f>SUM(AA1045:AB1045)</f>
        <v>485</v>
      </c>
      <c r="AD1045" s="172"/>
      <c r="AE1045" s="172">
        <f>SUM(AC1045:AD1045)</f>
        <v>485</v>
      </c>
      <c r="AF1045" s="172"/>
      <c r="AG1045" s="172">
        <f>SUM(AE1045:AF1045)</f>
        <v>485</v>
      </c>
      <c r="AH1045" s="172"/>
      <c r="AI1045" s="172">
        <f>SUM(AG1045:AH1045)</f>
        <v>485</v>
      </c>
      <c r="AJ1045" s="172"/>
      <c r="AK1045" s="172">
        <f>SUM(AI1045:AJ1045)</f>
        <v>485</v>
      </c>
      <c r="AL1045" s="172">
        <v>485</v>
      </c>
      <c r="AM1045" s="172"/>
      <c r="AN1045" s="172">
        <f>SUM(AL1045:AM1045)</f>
        <v>485</v>
      </c>
      <c r="AO1045" s="172"/>
      <c r="AP1045" s="172">
        <f>SUM(AN1045:AO1045)</f>
        <v>485</v>
      </c>
      <c r="AQ1045" s="172"/>
      <c r="AR1045" s="172">
        <f>SUM(AP1045:AQ1045)</f>
        <v>485</v>
      </c>
      <c r="AS1045" s="172"/>
      <c r="AT1045" s="172">
        <f>SUM(AR1045:AS1045)</f>
        <v>485</v>
      </c>
      <c r="AU1045" s="172"/>
      <c r="AV1045" s="172">
        <f>SUM(AT1045:AU1045)</f>
        <v>485</v>
      </c>
      <c r="AW1045" s="168"/>
    </row>
    <row r="1046" spans="1:49" ht="15.75" hidden="1" outlineLevel="7" x14ac:dyDescent="0.2">
      <c r="A1046" s="165" t="s">
        <v>490</v>
      </c>
      <c r="B1046" s="165" t="s">
        <v>563</v>
      </c>
      <c r="C1046" s="170"/>
      <c r="D1046" s="170"/>
      <c r="E1046" s="11" t="s">
        <v>547</v>
      </c>
      <c r="F1046" s="167">
        <f t="shared" ref="F1046:U1051" si="847">F1047</f>
        <v>780</v>
      </c>
      <c r="G1046" s="167">
        <f t="shared" si="847"/>
        <v>0</v>
      </c>
      <c r="H1046" s="167">
        <f t="shared" si="847"/>
        <v>780</v>
      </c>
      <c r="I1046" s="167">
        <f t="shared" si="847"/>
        <v>0</v>
      </c>
      <c r="J1046" s="167">
        <f t="shared" si="847"/>
        <v>0</v>
      </c>
      <c r="K1046" s="167">
        <f t="shared" si="847"/>
        <v>0</v>
      </c>
      <c r="L1046" s="167">
        <f t="shared" si="847"/>
        <v>780</v>
      </c>
      <c r="M1046" s="167">
        <f t="shared" si="847"/>
        <v>0</v>
      </c>
      <c r="N1046" s="167">
        <f t="shared" si="847"/>
        <v>780</v>
      </c>
      <c r="O1046" s="167">
        <f t="shared" si="847"/>
        <v>0</v>
      </c>
      <c r="P1046" s="167">
        <f t="shared" si="847"/>
        <v>0</v>
      </c>
      <c r="Q1046" s="167">
        <f t="shared" si="847"/>
        <v>780</v>
      </c>
      <c r="R1046" s="167">
        <f t="shared" si="847"/>
        <v>0</v>
      </c>
      <c r="S1046" s="167">
        <f t="shared" si="847"/>
        <v>780</v>
      </c>
      <c r="T1046" s="167">
        <f t="shared" si="847"/>
        <v>0</v>
      </c>
      <c r="U1046" s="167">
        <f t="shared" si="847"/>
        <v>0</v>
      </c>
      <c r="V1046" s="167">
        <f t="shared" ref="V1046:AK1051" si="848">V1047</f>
        <v>0</v>
      </c>
      <c r="W1046" s="167">
        <f t="shared" si="848"/>
        <v>0</v>
      </c>
      <c r="X1046" s="167">
        <f t="shared" si="848"/>
        <v>780</v>
      </c>
      <c r="Y1046" s="167">
        <f t="shared" si="848"/>
        <v>780</v>
      </c>
      <c r="Z1046" s="167">
        <f t="shared" si="848"/>
        <v>0</v>
      </c>
      <c r="AA1046" s="167">
        <f t="shared" si="848"/>
        <v>780</v>
      </c>
      <c r="AB1046" s="167">
        <f t="shared" si="848"/>
        <v>0</v>
      </c>
      <c r="AC1046" s="167">
        <f t="shared" si="848"/>
        <v>780</v>
      </c>
      <c r="AD1046" s="167">
        <f t="shared" si="848"/>
        <v>0</v>
      </c>
      <c r="AE1046" s="167">
        <f t="shared" si="848"/>
        <v>780</v>
      </c>
      <c r="AF1046" s="167">
        <f t="shared" si="848"/>
        <v>0</v>
      </c>
      <c r="AG1046" s="167">
        <f t="shared" si="848"/>
        <v>780</v>
      </c>
      <c r="AH1046" s="167">
        <f t="shared" si="848"/>
        <v>0</v>
      </c>
      <c r="AI1046" s="167">
        <f t="shared" si="848"/>
        <v>780</v>
      </c>
      <c r="AJ1046" s="167">
        <f t="shared" si="848"/>
        <v>0</v>
      </c>
      <c r="AK1046" s="167">
        <f t="shared" si="848"/>
        <v>780</v>
      </c>
      <c r="AL1046" s="167">
        <f t="shared" ref="AL1046:AV1051" si="849">AL1047</f>
        <v>780</v>
      </c>
      <c r="AM1046" s="167">
        <f t="shared" si="849"/>
        <v>0</v>
      </c>
      <c r="AN1046" s="167">
        <f t="shared" si="849"/>
        <v>780</v>
      </c>
      <c r="AO1046" s="167">
        <f t="shared" si="849"/>
        <v>0</v>
      </c>
      <c r="AP1046" s="167">
        <f t="shared" si="849"/>
        <v>780</v>
      </c>
      <c r="AQ1046" s="167">
        <f t="shared" si="849"/>
        <v>0</v>
      </c>
      <c r="AR1046" s="167">
        <f t="shared" si="849"/>
        <v>780</v>
      </c>
      <c r="AS1046" s="167">
        <f t="shared" si="849"/>
        <v>0</v>
      </c>
      <c r="AT1046" s="167">
        <f t="shared" si="849"/>
        <v>780</v>
      </c>
      <c r="AU1046" s="167">
        <f t="shared" si="849"/>
        <v>0</v>
      </c>
      <c r="AV1046" s="167">
        <f t="shared" si="849"/>
        <v>780</v>
      </c>
      <c r="AW1046" s="168"/>
    </row>
    <row r="1047" spans="1:49" ht="15.75" hidden="1" outlineLevel="1" x14ac:dyDescent="0.2">
      <c r="A1047" s="165" t="s">
        <v>490</v>
      </c>
      <c r="B1047" s="165" t="s">
        <v>318</v>
      </c>
      <c r="C1047" s="165"/>
      <c r="D1047" s="165"/>
      <c r="E1047" s="166" t="s">
        <v>319</v>
      </c>
      <c r="F1047" s="167">
        <f t="shared" si="847"/>
        <v>780</v>
      </c>
      <c r="G1047" s="167">
        <f t="shared" si="847"/>
        <v>0</v>
      </c>
      <c r="H1047" s="167">
        <f t="shared" si="847"/>
        <v>780</v>
      </c>
      <c r="I1047" s="167">
        <f t="shared" si="847"/>
        <v>0</v>
      </c>
      <c r="J1047" s="167">
        <f t="shared" si="847"/>
        <v>0</v>
      </c>
      <c r="K1047" s="167">
        <f t="shared" si="847"/>
        <v>0</v>
      </c>
      <c r="L1047" s="167">
        <f t="shared" si="847"/>
        <v>780</v>
      </c>
      <c r="M1047" s="167">
        <f t="shared" si="847"/>
        <v>0</v>
      </c>
      <c r="N1047" s="167">
        <f t="shared" si="847"/>
        <v>780</v>
      </c>
      <c r="O1047" s="167">
        <f t="shared" si="847"/>
        <v>0</v>
      </c>
      <c r="P1047" s="167">
        <f t="shared" si="847"/>
        <v>0</v>
      </c>
      <c r="Q1047" s="167">
        <f t="shared" si="847"/>
        <v>780</v>
      </c>
      <c r="R1047" s="167">
        <f t="shared" si="847"/>
        <v>0</v>
      </c>
      <c r="S1047" s="167">
        <f t="shared" si="847"/>
        <v>780</v>
      </c>
      <c r="T1047" s="167">
        <f t="shared" si="847"/>
        <v>0</v>
      </c>
      <c r="U1047" s="167">
        <f t="shared" si="847"/>
        <v>0</v>
      </c>
      <c r="V1047" s="167">
        <f t="shared" si="848"/>
        <v>0</v>
      </c>
      <c r="W1047" s="167">
        <f t="shared" si="848"/>
        <v>0</v>
      </c>
      <c r="X1047" s="167">
        <f t="shared" si="848"/>
        <v>780</v>
      </c>
      <c r="Y1047" s="167">
        <f t="shared" si="848"/>
        <v>780</v>
      </c>
      <c r="Z1047" s="167">
        <f t="shared" si="848"/>
        <v>0</v>
      </c>
      <c r="AA1047" s="167">
        <f t="shared" si="848"/>
        <v>780</v>
      </c>
      <c r="AB1047" s="167">
        <f t="shared" si="848"/>
        <v>0</v>
      </c>
      <c r="AC1047" s="167">
        <f t="shared" si="848"/>
        <v>780</v>
      </c>
      <c r="AD1047" s="167">
        <f t="shared" si="848"/>
        <v>0</v>
      </c>
      <c r="AE1047" s="167">
        <f t="shared" si="848"/>
        <v>780</v>
      </c>
      <c r="AF1047" s="167">
        <f t="shared" si="848"/>
        <v>0</v>
      </c>
      <c r="AG1047" s="167">
        <f t="shared" si="848"/>
        <v>780</v>
      </c>
      <c r="AH1047" s="167">
        <f t="shared" si="848"/>
        <v>0</v>
      </c>
      <c r="AI1047" s="167">
        <f t="shared" si="848"/>
        <v>780</v>
      </c>
      <c r="AJ1047" s="167">
        <f t="shared" si="848"/>
        <v>0</v>
      </c>
      <c r="AK1047" s="167">
        <f t="shared" si="848"/>
        <v>780</v>
      </c>
      <c r="AL1047" s="167">
        <f t="shared" si="849"/>
        <v>780</v>
      </c>
      <c r="AM1047" s="167">
        <f t="shared" si="849"/>
        <v>0</v>
      </c>
      <c r="AN1047" s="167">
        <f t="shared" si="849"/>
        <v>780</v>
      </c>
      <c r="AO1047" s="167">
        <f t="shared" si="849"/>
        <v>0</v>
      </c>
      <c r="AP1047" s="167">
        <f t="shared" si="849"/>
        <v>780</v>
      </c>
      <c r="AQ1047" s="167">
        <f t="shared" si="849"/>
        <v>0</v>
      </c>
      <c r="AR1047" s="167">
        <f t="shared" si="849"/>
        <v>780</v>
      </c>
      <c r="AS1047" s="167">
        <f t="shared" si="849"/>
        <v>0</v>
      </c>
      <c r="AT1047" s="167">
        <f t="shared" si="849"/>
        <v>780</v>
      </c>
      <c r="AU1047" s="167">
        <f t="shared" si="849"/>
        <v>0</v>
      </c>
      <c r="AV1047" s="167">
        <f t="shared" si="849"/>
        <v>780</v>
      </c>
      <c r="AW1047" s="168"/>
    </row>
    <row r="1048" spans="1:49" ht="31.5" hidden="1" outlineLevel="2" x14ac:dyDescent="0.2">
      <c r="A1048" s="165" t="s">
        <v>490</v>
      </c>
      <c r="B1048" s="165" t="s">
        <v>318</v>
      </c>
      <c r="C1048" s="165" t="s">
        <v>346</v>
      </c>
      <c r="D1048" s="165"/>
      <c r="E1048" s="166" t="s">
        <v>347</v>
      </c>
      <c r="F1048" s="167">
        <f t="shared" si="847"/>
        <v>780</v>
      </c>
      <c r="G1048" s="167">
        <f t="shared" si="847"/>
        <v>0</v>
      </c>
      <c r="H1048" s="167">
        <f t="shared" si="847"/>
        <v>780</v>
      </c>
      <c r="I1048" s="167">
        <f t="shared" si="847"/>
        <v>0</v>
      </c>
      <c r="J1048" s="167">
        <f t="shared" si="847"/>
        <v>0</v>
      </c>
      <c r="K1048" s="167">
        <f t="shared" si="847"/>
        <v>0</v>
      </c>
      <c r="L1048" s="167">
        <f t="shared" si="847"/>
        <v>780</v>
      </c>
      <c r="M1048" s="167">
        <f t="shared" si="847"/>
        <v>0</v>
      </c>
      <c r="N1048" s="167">
        <f t="shared" si="847"/>
        <v>780</v>
      </c>
      <c r="O1048" s="167">
        <f t="shared" si="847"/>
        <v>0</v>
      </c>
      <c r="P1048" s="167">
        <f t="shared" si="847"/>
        <v>0</v>
      </c>
      <c r="Q1048" s="167">
        <f t="shared" si="847"/>
        <v>780</v>
      </c>
      <c r="R1048" s="167">
        <f t="shared" si="847"/>
        <v>0</v>
      </c>
      <c r="S1048" s="167">
        <f t="shared" si="847"/>
        <v>780</v>
      </c>
      <c r="T1048" s="167">
        <f t="shared" si="847"/>
        <v>0</v>
      </c>
      <c r="U1048" s="167">
        <f t="shared" si="847"/>
        <v>0</v>
      </c>
      <c r="V1048" s="167">
        <f t="shared" si="848"/>
        <v>0</v>
      </c>
      <c r="W1048" s="167">
        <f t="shared" si="848"/>
        <v>0</v>
      </c>
      <c r="X1048" s="167">
        <f t="shared" si="848"/>
        <v>780</v>
      </c>
      <c r="Y1048" s="167">
        <f t="shared" si="848"/>
        <v>780</v>
      </c>
      <c r="Z1048" s="167">
        <f t="shared" si="848"/>
        <v>0</v>
      </c>
      <c r="AA1048" s="167">
        <f t="shared" si="848"/>
        <v>780</v>
      </c>
      <c r="AB1048" s="167">
        <f t="shared" si="848"/>
        <v>0</v>
      </c>
      <c r="AC1048" s="167">
        <f t="shared" si="848"/>
        <v>780</v>
      </c>
      <c r="AD1048" s="167">
        <f t="shared" si="848"/>
        <v>0</v>
      </c>
      <c r="AE1048" s="167">
        <f t="shared" si="848"/>
        <v>780</v>
      </c>
      <c r="AF1048" s="167">
        <f t="shared" si="848"/>
        <v>0</v>
      </c>
      <c r="AG1048" s="167">
        <f t="shared" si="848"/>
        <v>780</v>
      </c>
      <c r="AH1048" s="167">
        <f t="shared" si="848"/>
        <v>0</v>
      </c>
      <c r="AI1048" s="167">
        <f t="shared" si="848"/>
        <v>780</v>
      </c>
      <c r="AJ1048" s="167">
        <f t="shared" si="848"/>
        <v>0</v>
      </c>
      <c r="AK1048" s="167">
        <f t="shared" si="848"/>
        <v>780</v>
      </c>
      <c r="AL1048" s="167">
        <f t="shared" si="849"/>
        <v>780</v>
      </c>
      <c r="AM1048" s="167">
        <f t="shared" si="849"/>
        <v>0</v>
      </c>
      <c r="AN1048" s="167">
        <f t="shared" si="849"/>
        <v>780</v>
      </c>
      <c r="AO1048" s="167">
        <f t="shared" si="849"/>
        <v>0</v>
      </c>
      <c r="AP1048" s="167">
        <f t="shared" si="849"/>
        <v>780</v>
      </c>
      <c r="AQ1048" s="167">
        <f t="shared" si="849"/>
        <v>0</v>
      </c>
      <c r="AR1048" s="167">
        <f t="shared" si="849"/>
        <v>780</v>
      </c>
      <c r="AS1048" s="167">
        <f t="shared" si="849"/>
        <v>0</v>
      </c>
      <c r="AT1048" s="167">
        <f t="shared" si="849"/>
        <v>780</v>
      </c>
      <c r="AU1048" s="167">
        <f t="shared" si="849"/>
        <v>0</v>
      </c>
      <c r="AV1048" s="167">
        <f t="shared" si="849"/>
        <v>780</v>
      </c>
      <c r="AW1048" s="168"/>
    </row>
    <row r="1049" spans="1:49" ht="31.5" hidden="1" outlineLevel="3" x14ac:dyDescent="0.2">
      <c r="A1049" s="165" t="s">
        <v>490</v>
      </c>
      <c r="B1049" s="165" t="s">
        <v>318</v>
      </c>
      <c r="C1049" s="165" t="s">
        <v>348</v>
      </c>
      <c r="D1049" s="165"/>
      <c r="E1049" s="166" t="s">
        <v>349</v>
      </c>
      <c r="F1049" s="167">
        <f t="shared" si="847"/>
        <v>780</v>
      </c>
      <c r="G1049" s="167">
        <f t="shared" si="847"/>
        <v>0</v>
      </c>
      <c r="H1049" s="167">
        <f t="shared" si="847"/>
        <v>780</v>
      </c>
      <c r="I1049" s="167">
        <f t="shared" si="847"/>
        <v>0</v>
      </c>
      <c r="J1049" s="167">
        <f t="shared" si="847"/>
        <v>0</v>
      </c>
      <c r="K1049" s="167">
        <f t="shared" si="847"/>
        <v>0</v>
      </c>
      <c r="L1049" s="167">
        <f t="shared" si="847"/>
        <v>780</v>
      </c>
      <c r="M1049" s="167">
        <f t="shared" si="847"/>
        <v>0</v>
      </c>
      <c r="N1049" s="167">
        <f t="shared" si="847"/>
        <v>780</v>
      </c>
      <c r="O1049" s="167">
        <f t="shared" si="847"/>
        <v>0</v>
      </c>
      <c r="P1049" s="167">
        <f t="shared" si="847"/>
        <v>0</v>
      </c>
      <c r="Q1049" s="167">
        <f t="shared" si="847"/>
        <v>780</v>
      </c>
      <c r="R1049" s="167">
        <f t="shared" si="847"/>
        <v>0</v>
      </c>
      <c r="S1049" s="167">
        <f t="shared" si="847"/>
        <v>780</v>
      </c>
      <c r="T1049" s="167">
        <f t="shared" si="847"/>
        <v>0</v>
      </c>
      <c r="U1049" s="167">
        <f t="shared" si="847"/>
        <v>0</v>
      </c>
      <c r="V1049" s="167">
        <f t="shared" si="848"/>
        <v>0</v>
      </c>
      <c r="W1049" s="167">
        <f t="shared" si="848"/>
        <v>0</v>
      </c>
      <c r="X1049" s="167">
        <f t="shared" si="848"/>
        <v>780</v>
      </c>
      <c r="Y1049" s="167">
        <f t="shared" si="848"/>
        <v>780</v>
      </c>
      <c r="Z1049" s="167">
        <f t="shared" si="848"/>
        <v>0</v>
      </c>
      <c r="AA1049" s="167">
        <f t="shared" si="848"/>
        <v>780</v>
      </c>
      <c r="AB1049" s="167">
        <f t="shared" si="848"/>
        <v>0</v>
      </c>
      <c r="AC1049" s="167">
        <f t="shared" si="848"/>
        <v>780</v>
      </c>
      <c r="AD1049" s="167">
        <f t="shared" si="848"/>
        <v>0</v>
      </c>
      <c r="AE1049" s="167">
        <f t="shared" si="848"/>
        <v>780</v>
      </c>
      <c r="AF1049" s="167">
        <f t="shared" si="848"/>
        <v>0</v>
      </c>
      <c r="AG1049" s="167">
        <f t="shared" si="848"/>
        <v>780</v>
      </c>
      <c r="AH1049" s="167">
        <f t="shared" si="848"/>
        <v>0</v>
      </c>
      <c r="AI1049" s="167">
        <f t="shared" si="848"/>
        <v>780</v>
      </c>
      <c r="AJ1049" s="167">
        <f t="shared" si="848"/>
        <v>0</v>
      </c>
      <c r="AK1049" s="167">
        <f t="shared" si="848"/>
        <v>780</v>
      </c>
      <c r="AL1049" s="167">
        <f t="shared" si="849"/>
        <v>780</v>
      </c>
      <c r="AM1049" s="167">
        <f t="shared" si="849"/>
        <v>0</v>
      </c>
      <c r="AN1049" s="167">
        <f t="shared" si="849"/>
        <v>780</v>
      </c>
      <c r="AO1049" s="167">
        <f t="shared" si="849"/>
        <v>0</v>
      </c>
      <c r="AP1049" s="167">
        <f t="shared" si="849"/>
        <v>780</v>
      </c>
      <c r="AQ1049" s="167">
        <f t="shared" si="849"/>
        <v>0</v>
      </c>
      <c r="AR1049" s="167">
        <f t="shared" si="849"/>
        <v>780</v>
      </c>
      <c r="AS1049" s="167">
        <f t="shared" si="849"/>
        <v>0</v>
      </c>
      <c r="AT1049" s="167">
        <f t="shared" si="849"/>
        <v>780</v>
      </c>
      <c r="AU1049" s="167">
        <f t="shared" si="849"/>
        <v>0</v>
      </c>
      <c r="AV1049" s="167">
        <f t="shared" si="849"/>
        <v>780</v>
      </c>
      <c r="AW1049" s="168"/>
    </row>
    <row r="1050" spans="1:49" ht="31.5" hidden="1" outlineLevel="4" x14ac:dyDescent="0.2">
      <c r="A1050" s="165" t="s">
        <v>490</v>
      </c>
      <c r="B1050" s="165" t="s">
        <v>318</v>
      </c>
      <c r="C1050" s="165" t="s">
        <v>499</v>
      </c>
      <c r="D1050" s="165"/>
      <c r="E1050" s="166" t="s">
        <v>500</v>
      </c>
      <c r="F1050" s="167">
        <f t="shared" si="847"/>
        <v>780</v>
      </c>
      <c r="G1050" s="167">
        <f t="shared" si="847"/>
        <v>0</v>
      </c>
      <c r="H1050" s="167">
        <f t="shared" si="847"/>
        <v>780</v>
      </c>
      <c r="I1050" s="167">
        <f t="shared" si="847"/>
        <v>0</v>
      </c>
      <c r="J1050" s="167">
        <f t="shared" si="847"/>
        <v>0</v>
      </c>
      <c r="K1050" s="167">
        <f t="shared" si="847"/>
        <v>0</v>
      </c>
      <c r="L1050" s="167">
        <f t="shared" si="847"/>
        <v>780</v>
      </c>
      <c r="M1050" s="167">
        <f t="shared" si="847"/>
        <v>0</v>
      </c>
      <c r="N1050" s="167">
        <f t="shared" si="847"/>
        <v>780</v>
      </c>
      <c r="O1050" s="167">
        <f t="shared" si="847"/>
        <v>0</v>
      </c>
      <c r="P1050" s="167">
        <f t="shared" si="847"/>
        <v>0</v>
      </c>
      <c r="Q1050" s="167">
        <f t="shared" si="847"/>
        <v>780</v>
      </c>
      <c r="R1050" s="167">
        <f t="shared" si="847"/>
        <v>0</v>
      </c>
      <c r="S1050" s="167">
        <f t="shared" si="847"/>
        <v>780</v>
      </c>
      <c r="T1050" s="167">
        <f t="shared" si="847"/>
        <v>0</v>
      </c>
      <c r="U1050" s="167">
        <f t="shared" si="847"/>
        <v>0</v>
      </c>
      <c r="V1050" s="167">
        <f t="shared" si="848"/>
        <v>0</v>
      </c>
      <c r="W1050" s="167">
        <f t="shared" si="848"/>
        <v>0</v>
      </c>
      <c r="X1050" s="167">
        <f t="shared" si="848"/>
        <v>780</v>
      </c>
      <c r="Y1050" s="167">
        <f t="shared" si="848"/>
        <v>780</v>
      </c>
      <c r="Z1050" s="167">
        <f t="shared" si="848"/>
        <v>0</v>
      </c>
      <c r="AA1050" s="167">
        <f t="shared" si="848"/>
        <v>780</v>
      </c>
      <c r="AB1050" s="167">
        <f t="shared" si="848"/>
        <v>0</v>
      </c>
      <c r="AC1050" s="167">
        <f t="shared" si="848"/>
        <v>780</v>
      </c>
      <c r="AD1050" s="167">
        <f t="shared" si="848"/>
        <v>0</v>
      </c>
      <c r="AE1050" s="167">
        <f t="shared" si="848"/>
        <v>780</v>
      </c>
      <c r="AF1050" s="167">
        <f t="shared" si="848"/>
        <v>0</v>
      </c>
      <c r="AG1050" s="167">
        <f t="shared" si="848"/>
        <v>780</v>
      </c>
      <c r="AH1050" s="167">
        <f t="shared" si="848"/>
        <v>0</v>
      </c>
      <c r="AI1050" s="167">
        <f t="shared" si="848"/>
        <v>780</v>
      </c>
      <c r="AJ1050" s="167">
        <f t="shared" si="848"/>
        <v>0</v>
      </c>
      <c r="AK1050" s="167">
        <f t="shared" si="848"/>
        <v>780</v>
      </c>
      <c r="AL1050" s="167">
        <f t="shared" si="849"/>
        <v>780</v>
      </c>
      <c r="AM1050" s="167">
        <f t="shared" si="849"/>
        <v>0</v>
      </c>
      <c r="AN1050" s="167">
        <f t="shared" si="849"/>
        <v>780</v>
      </c>
      <c r="AO1050" s="167">
        <f t="shared" si="849"/>
        <v>0</v>
      </c>
      <c r="AP1050" s="167">
        <f t="shared" si="849"/>
        <v>780</v>
      </c>
      <c r="AQ1050" s="167">
        <f t="shared" si="849"/>
        <v>0</v>
      </c>
      <c r="AR1050" s="167">
        <f t="shared" si="849"/>
        <v>780</v>
      </c>
      <c r="AS1050" s="167">
        <f t="shared" si="849"/>
        <v>0</v>
      </c>
      <c r="AT1050" s="167">
        <f t="shared" si="849"/>
        <v>780</v>
      </c>
      <c r="AU1050" s="167">
        <f t="shared" si="849"/>
        <v>0</v>
      </c>
      <c r="AV1050" s="167">
        <f t="shared" si="849"/>
        <v>780</v>
      </c>
      <c r="AW1050" s="168"/>
    </row>
    <row r="1051" spans="1:49" ht="31.5" hidden="1" outlineLevel="5" x14ac:dyDescent="0.2">
      <c r="A1051" s="165" t="s">
        <v>490</v>
      </c>
      <c r="B1051" s="165" t="s">
        <v>318</v>
      </c>
      <c r="C1051" s="165" t="s">
        <v>501</v>
      </c>
      <c r="D1051" s="165"/>
      <c r="E1051" s="166" t="s">
        <v>502</v>
      </c>
      <c r="F1051" s="167">
        <f t="shared" si="847"/>
        <v>780</v>
      </c>
      <c r="G1051" s="167">
        <f t="shared" si="847"/>
        <v>0</v>
      </c>
      <c r="H1051" s="167">
        <f t="shared" si="847"/>
        <v>780</v>
      </c>
      <c r="I1051" s="167">
        <f t="shared" si="847"/>
        <v>0</v>
      </c>
      <c r="J1051" s="167">
        <f t="shared" si="847"/>
        <v>0</v>
      </c>
      <c r="K1051" s="167">
        <f t="shared" si="847"/>
        <v>0</v>
      </c>
      <c r="L1051" s="167">
        <f t="shared" si="847"/>
        <v>780</v>
      </c>
      <c r="M1051" s="167">
        <f t="shared" si="847"/>
        <v>0</v>
      </c>
      <c r="N1051" s="167">
        <f t="shared" si="847"/>
        <v>780</v>
      </c>
      <c r="O1051" s="167">
        <f t="shared" si="847"/>
        <v>0</v>
      </c>
      <c r="P1051" s="167">
        <f t="shared" si="847"/>
        <v>0</v>
      </c>
      <c r="Q1051" s="167">
        <f t="shared" si="847"/>
        <v>780</v>
      </c>
      <c r="R1051" s="167">
        <f t="shared" si="847"/>
        <v>0</v>
      </c>
      <c r="S1051" s="167">
        <f t="shared" si="847"/>
        <v>780</v>
      </c>
      <c r="T1051" s="167">
        <f t="shared" si="847"/>
        <v>0</v>
      </c>
      <c r="U1051" s="167">
        <f t="shared" si="847"/>
        <v>0</v>
      </c>
      <c r="V1051" s="167">
        <f t="shared" si="848"/>
        <v>0</v>
      </c>
      <c r="W1051" s="167">
        <f t="shared" si="848"/>
        <v>0</v>
      </c>
      <c r="X1051" s="167">
        <f t="shared" si="848"/>
        <v>780</v>
      </c>
      <c r="Y1051" s="167">
        <f t="shared" si="848"/>
        <v>780</v>
      </c>
      <c r="Z1051" s="167">
        <f t="shared" si="848"/>
        <v>0</v>
      </c>
      <c r="AA1051" s="167">
        <f t="shared" si="848"/>
        <v>780</v>
      </c>
      <c r="AB1051" s="167">
        <f t="shared" si="848"/>
        <v>0</v>
      </c>
      <c r="AC1051" s="167">
        <f t="shared" si="848"/>
        <v>780</v>
      </c>
      <c r="AD1051" s="167">
        <f t="shared" si="848"/>
        <v>0</v>
      </c>
      <c r="AE1051" s="167">
        <f t="shared" si="848"/>
        <v>780</v>
      </c>
      <c r="AF1051" s="167">
        <f t="shared" si="848"/>
        <v>0</v>
      </c>
      <c r="AG1051" s="167">
        <f t="shared" si="848"/>
        <v>780</v>
      </c>
      <c r="AH1051" s="167">
        <f t="shared" si="848"/>
        <v>0</v>
      </c>
      <c r="AI1051" s="167">
        <f t="shared" si="848"/>
        <v>780</v>
      </c>
      <c r="AJ1051" s="167">
        <f t="shared" si="848"/>
        <v>0</v>
      </c>
      <c r="AK1051" s="167">
        <f t="shared" si="848"/>
        <v>780</v>
      </c>
      <c r="AL1051" s="167">
        <f t="shared" si="849"/>
        <v>780</v>
      </c>
      <c r="AM1051" s="167">
        <f t="shared" si="849"/>
        <v>0</v>
      </c>
      <c r="AN1051" s="167">
        <f t="shared" si="849"/>
        <v>780</v>
      </c>
      <c r="AO1051" s="167">
        <f t="shared" si="849"/>
        <v>0</v>
      </c>
      <c r="AP1051" s="167">
        <f t="shared" si="849"/>
        <v>780</v>
      </c>
      <c r="AQ1051" s="167">
        <f t="shared" si="849"/>
        <v>0</v>
      </c>
      <c r="AR1051" s="167">
        <f t="shared" si="849"/>
        <v>780</v>
      </c>
      <c r="AS1051" s="167">
        <f t="shared" si="849"/>
        <v>0</v>
      </c>
      <c r="AT1051" s="167">
        <f t="shared" si="849"/>
        <v>780</v>
      </c>
      <c r="AU1051" s="167">
        <f t="shared" si="849"/>
        <v>0</v>
      </c>
      <c r="AV1051" s="167">
        <f t="shared" si="849"/>
        <v>780</v>
      </c>
      <c r="AW1051" s="168"/>
    </row>
    <row r="1052" spans="1:49" ht="15.75" hidden="1" outlineLevel="7" x14ac:dyDescent="0.2">
      <c r="A1052" s="170" t="s">
        <v>490</v>
      </c>
      <c r="B1052" s="170" t="s">
        <v>318</v>
      </c>
      <c r="C1052" s="170" t="s">
        <v>501</v>
      </c>
      <c r="D1052" s="170" t="s">
        <v>33</v>
      </c>
      <c r="E1052" s="171" t="s">
        <v>34</v>
      </c>
      <c r="F1052" s="172">
        <v>780</v>
      </c>
      <c r="G1052" s="172"/>
      <c r="H1052" s="172">
        <f>SUM(F1052:G1052)</f>
        <v>780</v>
      </c>
      <c r="I1052" s="172"/>
      <c r="J1052" s="172"/>
      <c r="K1052" s="172"/>
      <c r="L1052" s="172">
        <f>SUM(H1052:K1052)</f>
        <v>780</v>
      </c>
      <c r="M1052" s="172"/>
      <c r="N1052" s="172">
        <f>SUM(L1052:M1052)</f>
        <v>780</v>
      </c>
      <c r="O1052" s="172"/>
      <c r="P1052" s="172"/>
      <c r="Q1052" s="172">
        <f>SUM(N1052:P1052)</f>
        <v>780</v>
      </c>
      <c r="R1052" s="172"/>
      <c r="S1052" s="172">
        <f>SUM(Q1052:R1052)</f>
        <v>780</v>
      </c>
      <c r="T1052" s="172"/>
      <c r="U1052" s="172"/>
      <c r="V1052" s="172"/>
      <c r="W1052" s="172"/>
      <c r="X1052" s="172">
        <f>SUM(S1052:W1052)</f>
        <v>780</v>
      </c>
      <c r="Y1052" s="172">
        <v>780</v>
      </c>
      <c r="Z1052" s="172"/>
      <c r="AA1052" s="172">
        <f>SUM(Y1052:Z1052)</f>
        <v>780</v>
      </c>
      <c r="AB1052" s="172"/>
      <c r="AC1052" s="172">
        <f>SUM(AA1052:AB1052)</f>
        <v>780</v>
      </c>
      <c r="AD1052" s="172"/>
      <c r="AE1052" s="172">
        <f>SUM(AC1052:AD1052)</f>
        <v>780</v>
      </c>
      <c r="AF1052" s="172"/>
      <c r="AG1052" s="172">
        <f>SUM(AE1052:AF1052)</f>
        <v>780</v>
      </c>
      <c r="AH1052" s="172"/>
      <c r="AI1052" s="172">
        <f>SUM(AG1052:AH1052)</f>
        <v>780</v>
      </c>
      <c r="AJ1052" s="172"/>
      <c r="AK1052" s="172">
        <f>SUM(AI1052:AJ1052)</f>
        <v>780</v>
      </c>
      <c r="AL1052" s="172">
        <v>780</v>
      </c>
      <c r="AM1052" s="172"/>
      <c r="AN1052" s="172">
        <f>SUM(AL1052:AM1052)</f>
        <v>780</v>
      </c>
      <c r="AO1052" s="172"/>
      <c r="AP1052" s="172">
        <f>SUM(AN1052:AO1052)</f>
        <v>780</v>
      </c>
      <c r="AQ1052" s="172"/>
      <c r="AR1052" s="172">
        <f>SUM(AP1052:AQ1052)</f>
        <v>780</v>
      </c>
      <c r="AS1052" s="172"/>
      <c r="AT1052" s="172">
        <f>SUM(AR1052:AS1052)</f>
        <v>780</v>
      </c>
      <c r="AU1052" s="172"/>
      <c r="AV1052" s="172">
        <f>SUM(AT1052:AU1052)</f>
        <v>780</v>
      </c>
      <c r="AW1052" s="168"/>
    </row>
    <row r="1053" spans="1:49" ht="15.75" outlineLevel="7" x14ac:dyDescent="0.2">
      <c r="A1053" s="165" t="s">
        <v>490</v>
      </c>
      <c r="B1053" s="165" t="s">
        <v>565</v>
      </c>
      <c r="C1053" s="170"/>
      <c r="D1053" s="170"/>
      <c r="E1053" s="8" t="s">
        <v>548</v>
      </c>
      <c r="F1053" s="167">
        <f t="shared" ref="F1053:L1053" si="850">F1062+F1091+F1103</f>
        <v>60219.199999999997</v>
      </c>
      <c r="G1053" s="167">
        <f t="shared" si="850"/>
        <v>0</v>
      </c>
      <c r="H1053" s="167">
        <f t="shared" si="850"/>
        <v>60219.199999999997</v>
      </c>
      <c r="I1053" s="167">
        <f t="shared" si="850"/>
        <v>5735.3894700000001</v>
      </c>
      <c r="J1053" s="167">
        <f t="shared" si="850"/>
        <v>59.060769999999991</v>
      </c>
      <c r="K1053" s="167">
        <f t="shared" si="850"/>
        <v>-29.5</v>
      </c>
      <c r="L1053" s="167">
        <f t="shared" si="850"/>
        <v>65984.150240000003</v>
      </c>
      <c r="M1053" s="167">
        <f t="shared" ref="M1053:AK1053" si="851">M1062+M1091+M1103+M1054</f>
        <v>-3854.9258699999996</v>
      </c>
      <c r="N1053" s="167">
        <f t="shared" si="851"/>
        <v>62129.224370000004</v>
      </c>
      <c r="O1053" s="167">
        <f t="shared" si="851"/>
        <v>800</v>
      </c>
      <c r="P1053" s="167">
        <f t="shared" si="851"/>
        <v>0</v>
      </c>
      <c r="Q1053" s="167">
        <f t="shared" si="851"/>
        <v>62929.224370000004</v>
      </c>
      <c r="R1053" s="167">
        <f t="shared" si="851"/>
        <v>38185.990000000005</v>
      </c>
      <c r="S1053" s="167">
        <f t="shared" si="851"/>
        <v>101115.21437000002</v>
      </c>
      <c r="T1053" s="167">
        <f t="shared" si="851"/>
        <v>0</v>
      </c>
      <c r="U1053" s="167">
        <f t="shared" si="851"/>
        <v>0</v>
      </c>
      <c r="V1053" s="167">
        <f t="shared" si="851"/>
        <v>-1736.43</v>
      </c>
      <c r="W1053" s="167">
        <f t="shared" si="851"/>
        <v>0</v>
      </c>
      <c r="X1053" s="167">
        <f t="shared" si="851"/>
        <v>99378.784370000008</v>
      </c>
      <c r="Y1053" s="167">
        <f t="shared" si="851"/>
        <v>59149.549549999996</v>
      </c>
      <c r="Z1053" s="167">
        <f t="shared" si="851"/>
        <v>0</v>
      </c>
      <c r="AA1053" s="167">
        <f t="shared" si="851"/>
        <v>59149.549549999996</v>
      </c>
      <c r="AB1053" s="167">
        <f t="shared" si="851"/>
        <v>2717.26316</v>
      </c>
      <c r="AC1053" s="167">
        <f t="shared" si="851"/>
        <v>61866.812709999998</v>
      </c>
      <c r="AD1053" s="167">
        <f t="shared" si="851"/>
        <v>143.01384999999999</v>
      </c>
      <c r="AE1053" s="167">
        <f t="shared" si="851"/>
        <v>62009.826560000001</v>
      </c>
      <c r="AF1053" s="167">
        <f t="shared" si="851"/>
        <v>0</v>
      </c>
      <c r="AG1053" s="167">
        <f t="shared" si="851"/>
        <v>62009.826560000001</v>
      </c>
      <c r="AH1053" s="167">
        <f t="shared" si="851"/>
        <v>23227.8</v>
      </c>
      <c r="AI1053" s="167">
        <f t="shared" si="851"/>
        <v>85237.62655999999</v>
      </c>
      <c r="AJ1053" s="167">
        <f t="shared" si="851"/>
        <v>0</v>
      </c>
      <c r="AK1053" s="167">
        <f t="shared" si="851"/>
        <v>85237.62655999999</v>
      </c>
      <c r="AL1053" s="167">
        <f>AL1062+AL1091+AL1103</f>
        <v>56443.299999999996</v>
      </c>
      <c r="AM1053" s="167">
        <f>AM1062+AM1091+AM1103</f>
        <v>0</v>
      </c>
      <c r="AN1053" s="167">
        <f>AN1062+AN1091+AN1103</f>
        <v>56443.299999999996</v>
      </c>
      <c r="AO1053" s="167">
        <f>AO1062+AO1091+AO1103</f>
        <v>7095.4013599999998</v>
      </c>
      <c r="AP1053" s="167">
        <f>AP1062+AP1091+AP1103</f>
        <v>63538.701359999992</v>
      </c>
      <c r="AQ1053" s="167">
        <f>AQ1062+AQ1091+AQ1103+AQ1054</f>
        <v>0</v>
      </c>
      <c r="AR1053" s="167">
        <f>AR1062+AR1091+AR1103+AR1054</f>
        <v>63538.701359999992</v>
      </c>
      <c r="AS1053" s="167">
        <f>AS1062+AS1091+AS1103+AS1054</f>
        <v>23227.8</v>
      </c>
      <c r="AT1053" s="167">
        <f>AT1062+AT1091+AT1103+AT1054</f>
        <v>86766.501360000009</v>
      </c>
      <c r="AU1053" s="167">
        <f t="shared" ref="AU1053:AV1053" si="852">AU1062+AU1091+AU1103+AU1054</f>
        <v>0</v>
      </c>
      <c r="AV1053" s="167">
        <f t="shared" si="852"/>
        <v>86766.501360000009</v>
      </c>
      <c r="AW1053" s="168"/>
    </row>
    <row r="1054" spans="1:49" ht="15.75" hidden="1" outlineLevel="7" x14ac:dyDescent="0.25">
      <c r="A1054" s="165" t="s">
        <v>490</v>
      </c>
      <c r="B1054" s="36" t="s">
        <v>696</v>
      </c>
      <c r="C1054" s="123"/>
      <c r="D1054" s="178"/>
      <c r="E1054" s="40" t="s">
        <v>697</v>
      </c>
      <c r="F1054" s="167"/>
      <c r="G1054" s="167"/>
      <c r="H1054" s="167"/>
      <c r="I1054" s="167"/>
      <c r="J1054" s="167"/>
      <c r="K1054" s="167"/>
      <c r="L1054" s="167"/>
      <c r="M1054" s="167">
        <f t="shared" ref="M1054:X1056" si="853">M1055</f>
        <v>266.66667000000001</v>
      </c>
      <c r="N1054" s="167">
        <f t="shared" si="853"/>
        <v>266.66667000000001</v>
      </c>
      <c r="O1054" s="167">
        <f t="shared" si="853"/>
        <v>800</v>
      </c>
      <c r="P1054" s="167">
        <f t="shared" si="853"/>
        <v>0</v>
      </c>
      <c r="Q1054" s="167">
        <f t="shared" si="853"/>
        <v>1066.6666700000001</v>
      </c>
      <c r="R1054" s="167">
        <f t="shared" si="853"/>
        <v>0</v>
      </c>
      <c r="S1054" s="167">
        <f t="shared" si="853"/>
        <v>1066.6666700000001</v>
      </c>
      <c r="T1054" s="167">
        <f t="shared" si="853"/>
        <v>0</v>
      </c>
      <c r="U1054" s="167">
        <f t="shared" si="853"/>
        <v>0</v>
      </c>
      <c r="V1054" s="167">
        <f t="shared" si="853"/>
        <v>0</v>
      </c>
      <c r="W1054" s="167">
        <f t="shared" si="853"/>
        <v>0</v>
      </c>
      <c r="X1054" s="167">
        <f t="shared" si="853"/>
        <v>1066.6666700000001</v>
      </c>
      <c r="Y1054" s="167"/>
      <c r="Z1054" s="167"/>
      <c r="AA1054" s="167"/>
      <c r="AB1054" s="167"/>
      <c r="AC1054" s="167"/>
      <c r="AD1054" s="167"/>
      <c r="AE1054" s="167"/>
      <c r="AF1054" s="167">
        <f>AF1055</f>
        <v>0</v>
      </c>
      <c r="AG1054" s="167"/>
      <c r="AH1054" s="167">
        <f>AH1055</f>
        <v>0</v>
      </c>
      <c r="AI1054" s="167"/>
      <c r="AJ1054" s="167">
        <f>AJ1055</f>
        <v>0</v>
      </c>
      <c r="AK1054" s="167"/>
      <c r="AL1054" s="167"/>
      <c r="AM1054" s="167"/>
      <c r="AN1054" s="167"/>
      <c r="AO1054" s="167"/>
      <c r="AP1054" s="167"/>
      <c r="AQ1054" s="167">
        <f>AQ1055</f>
        <v>0</v>
      </c>
      <c r="AR1054" s="167"/>
      <c r="AS1054" s="167">
        <f>AS1055</f>
        <v>0</v>
      </c>
      <c r="AT1054" s="167"/>
      <c r="AU1054" s="167">
        <f>AU1055</f>
        <v>0</v>
      </c>
      <c r="AV1054" s="167"/>
      <c r="AW1054" s="168"/>
    </row>
    <row r="1055" spans="1:49" ht="31.5" hidden="1" outlineLevel="7" x14ac:dyDescent="0.25">
      <c r="A1055" s="165" t="s">
        <v>490</v>
      </c>
      <c r="B1055" s="36" t="s">
        <v>696</v>
      </c>
      <c r="C1055" s="165" t="s">
        <v>346</v>
      </c>
      <c r="D1055" s="165"/>
      <c r="E1055" s="166" t="s">
        <v>347</v>
      </c>
      <c r="F1055" s="167"/>
      <c r="G1055" s="167"/>
      <c r="H1055" s="167"/>
      <c r="I1055" s="167"/>
      <c r="J1055" s="167"/>
      <c r="K1055" s="167"/>
      <c r="L1055" s="167"/>
      <c r="M1055" s="167">
        <f t="shared" si="853"/>
        <v>266.66667000000001</v>
      </c>
      <c r="N1055" s="167">
        <f t="shared" si="853"/>
        <v>266.66667000000001</v>
      </c>
      <c r="O1055" s="167">
        <f t="shared" si="853"/>
        <v>800</v>
      </c>
      <c r="P1055" s="167">
        <f t="shared" si="853"/>
        <v>0</v>
      </c>
      <c r="Q1055" s="167">
        <f t="shared" si="853"/>
        <v>1066.6666700000001</v>
      </c>
      <c r="R1055" s="167">
        <f t="shared" si="853"/>
        <v>0</v>
      </c>
      <c r="S1055" s="167">
        <f t="shared" si="853"/>
        <v>1066.6666700000001</v>
      </c>
      <c r="T1055" s="167">
        <f t="shared" si="853"/>
        <v>0</v>
      </c>
      <c r="U1055" s="167">
        <f t="shared" si="853"/>
        <v>0</v>
      </c>
      <c r="V1055" s="167">
        <f t="shared" si="853"/>
        <v>0</v>
      </c>
      <c r="W1055" s="167">
        <f t="shared" si="853"/>
        <v>0</v>
      </c>
      <c r="X1055" s="167">
        <f t="shared" si="853"/>
        <v>1066.6666700000001</v>
      </c>
      <c r="Y1055" s="167"/>
      <c r="Z1055" s="167"/>
      <c r="AA1055" s="167"/>
      <c r="AB1055" s="167"/>
      <c r="AC1055" s="167"/>
      <c r="AD1055" s="167"/>
      <c r="AE1055" s="167"/>
      <c r="AF1055" s="167">
        <f>AF1056</f>
        <v>0</v>
      </c>
      <c r="AG1055" s="167"/>
      <c r="AH1055" s="167">
        <f>AH1056</f>
        <v>0</v>
      </c>
      <c r="AI1055" s="167"/>
      <c r="AJ1055" s="167">
        <f>AJ1056</f>
        <v>0</v>
      </c>
      <c r="AK1055" s="167"/>
      <c r="AL1055" s="167"/>
      <c r="AM1055" s="167"/>
      <c r="AN1055" s="167"/>
      <c r="AO1055" s="167"/>
      <c r="AP1055" s="167"/>
      <c r="AQ1055" s="167">
        <f>AQ1056</f>
        <v>0</v>
      </c>
      <c r="AR1055" s="167"/>
      <c r="AS1055" s="167">
        <f>AS1056</f>
        <v>0</v>
      </c>
      <c r="AT1055" s="167"/>
      <c r="AU1055" s="167">
        <f>AU1056</f>
        <v>0</v>
      </c>
      <c r="AV1055" s="167"/>
      <c r="AW1055" s="168"/>
    </row>
    <row r="1056" spans="1:49" ht="31.5" hidden="1" outlineLevel="7" x14ac:dyDescent="0.25">
      <c r="A1056" s="165" t="s">
        <v>490</v>
      </c>
      <c r="B1056" s="36" t="s">
        <v>696</v>
      </c>
      <c r="C1056" s="165" t="s">
        <v>348</v>
      </c>
      <c r="D1056" s="165"/>
      <c r="E1056" s="166" t="s">
        <v>349</v>
      </c>
      <c r="F1056" s="167"/>
      <c r="G1056" s="167"/>
      <c r="H1056" s="167"/>
      <c r="I1056" s="167"/>
      <c r="J1056" s="167"/>
      <c r="K1056" s="167"/>
      <c r="L1056" s="167"/>
      <c r="M1056" s="167">
        <f t="shared" si="853"/>
        <v>266.66667000000001</v>
      </c>
      <c r="N1056" s="167">
        <f t="shared" si="853"/>
        <v>266.66667000000001</v>
      </c>
      <c r="O1056" s="167">
        <f t="shared" si="853"/>
        <v>800</v>
      </c>
      <c r="P1056" s="167">
        <f t="shared" si="853"/>
        <v>0</v>
      </c>
      <c r="Q1056" s="167">
        <f t="shared" si="853"/>
        <v>1066.6666700000001</v>
      </c>
      <c r="R1056" s="167">
        <f t="shared" si="853"/>
        <v>0</v>
      </c>
      <c r="S1056" s="167">
        <f t="shared" si="853"/>
        <v>1066.6666700000001</v>
      </c>
      <c r="T1056" s="167">
        <f t="shared" si="853"/>
        <v>0</v>
      </c>
      <c r="U1056" s="167">
        <f t="shared" si="853"/>
        <v>0</v>
      </c>
      <c r="V1056" s="167">
        <f t="shared" si="853"/>
        <v>0</v>
      </c>
      <c r="W1056" s="167">
        <f t="shared" si="853"/>
        <v>0</v>
      </c>
      <c r="X1056" s="167">
        <f t="shared" si="853"/>
        <v>1066.6666700000001</v>
      </c>
      <c r="Y1056" s="167"/>
      <c r="Z1056" s="167"/>
      <c r="AA1056" s="167"/>
      <c r="AB1056" s="167"/>
      <c r="AC1056" s="167"/>
      <c r="AD1056" s="167"/>
      <c r="AE1056" s="167"/>
      <c r="AF1056" s="167">
        <f>AF1057</f>
        <v>0</v>
      </c>
      <c r="AG1056" s="167"/>
      <c r="AH1056" s="167">
        <f>AH1057</f>
        <v>0</v>
      </c>
      <c r="AI1056" s="167"/>
      <c r="AJ1056" s="167">
        <f>AJ1057</f>
        <v>0</v>
      </c>
      <c r="AK1056" s="167"/>
      <c r="AL1056" s="167"/>
      <c r="AM1056" s="167"/>
      <c r="AN1056" s="167"/>
      <c r="AO1056" s="167"/>
      <c r="AP1056" s="167"/>
      <c r="AQ1056" s="167">
        <f>AQ1057</f>
        <v>0</v>
      </c>
      <c r="AR1056" s="167"/>
      <c r="AS1056" s="167">
        <f>AS1057</f>
        <v>0</v>
      </c>
      <c r="AT1056" s="167"/>
      <c r="AU1056" s="167">
        <f>AU1057</f>
        <v>0</v>
      </c>
      <c r="AV1056" s="167"/>
      <c r="AW1056" s="168"/>
    </row>
    <row r="1057" spans="1:49" ht="31.5" hidden="1" outlineLevel="7" x14ac:dyDescent="0.25">
      <c r="A1057" s="165" t="s">
        <v>490</v>
      </c>
      <c r="B1057" s="36" t="s">
        <v>696</v>
      </c>
      <c r="C1057" s="165" t="s">
        <v>499</v>
      </c>
      <c r="D1057" s="165"/>
      <c r="E1057" s="166" t="s">
        <v>500</v>
      </c>
      <c r="F1057" s="167"/>
      <c r="G1057" s="167"/>
      <c r="H1057" s="167"/>
      <c r="I1057" s="167"/>
      <c r="J1057" s="167"/>
      <c r="K1057" s="167"/>
      <c r="L1057" s="167"/>
      <c r="M1057" s="167">
        <f>M1058</f>
        <v>266.66667000000001</v>
      </c>
      <c r="N1057" s="167">
        <f>N1058</f>
        <v>266.66667000000001</v>
      </c>
      <c r="O1057" s="167">
        <f t="shared" ref="O1057:AF1057" si="854">O1058+O1060</f>
        <v>800</v>
      </c>
      <c r="P1057" s="167">
        <f t="shared" si="854"/>
        <v>0</v>
      </c>
      <c r="Q1057" s="167">
        <f t="shared" si="854"/>
        <v>1066.6666700000001</v>
      </c>
      <c r="R1057" s="167">
        <f t="shared" si="854"/>
        <v>0</v>
      </c>
      <c r="S1057" s="167">
        <f t="shared" si="854"/>
        <v>1066.6666700000001</v>
      </c>
      <c r="T1057" s="167">
        <f>T1058+T1060</f>
        <v>0</v>
      </c>
      <c r="U1057" s="167">
        <f>U1058+U1060</f>
        <v>0</v>
      </c>
      <c r="V1057" s="167">
        <f>V1058+V1060</f>
        <v>0</v>
      </c>
      <c r="W1057" s="167">
        <f>W1058+W1060</f>
        <v>0</v>
      </c>
      <c r="X1057" s="167">
        <f t="shared" ref="X1057" si="855">X1058+X1060</f>
        <v>1066.6666700000001</v>
      </c>
      <c r="Y1057" s="167">
        <f t="shared" si="854"/>
        <v>0</v>
      </c>
      <c r="Z1057" s="167">
        <f t="shared" si="854"/>
        <v>0</v>
      </c>
      <c r="AA1057" s="167">
        <f t="shared" si="854"/>
        <v>0</v>
      </c>
      <c r="AB1057" s="167">
        <f t="shared" si="854"/>
        <v>0</v>
      </c>
      <c r="AC1057" s="167">
        <f t="shared" si="854"/>
        <v>0</v>
      </c>
      <c r="AD1057" s="167">
        <f t="shared" si="854"/>
        <v>0</v>
      </c>
      <c r="AE1057" s="167">
        <f t="shared" si="854"/>
        <v>0</v>
      </c>
      <c r="AF1057" s="167">
        <f t="shared" si="854"/>
        <v>0</v>
      </c>
      <c r="AG1057" s="167"/>
      <c r="AH1057" s="167">
        <f>AH1058+AH1060</f>
        <v>0</v>
      </c>
      <c r="AI1057" s="167"/>
      <c r="AJ1057" s="167">
        <f>AJ1058+AJ1060</f>
        <v>0</v>
      </c>
      <c r="AK1057" s="167"/>
      <c r="AL1057" s="167">
        <f t="shared" ref="AL1057:AQ1057" si="856">AL1058+AL1060</f>
        <v>0</v>
      </c>
      <c r="AM1057" s="167">
        <f t="shared" si="856"/>
        <v>0</v>
      </c>
      <c r="AN1057" s="167">
        <f t="shared" si="856"/>
        <v>0</v>
      </c>
      <c r="AO1057" s="167">
        <f t="shared" si="856"/>
        <v>0</v>
      </c>
      <c r="AP1057" s="167">
        <f t="shared" si="856"/>
        <v>0</v>
      </c>
      <c r="AQ1057" s="167">
        <f t="shared" si="856"/>
        <v>0</v>
      </c>
      <c r="AR1057" s="167"/>
      <c r="AS1057" s="167">
        <f>AS1058+AS1060</f>
        <v>0</v>
      </c>
      <c r="AT1057" s="167"/>
      <c r="AU1057" s="167">
        <f>AU1058+AU1060</f>
        <v>0</v>
      </c>
      <c r="AV1057" s="167"/>
      <c r="AW1057" s="168"/>
    </row>
    <row r="1058" spans="1:49" ht="31.5" hidden="1" outlineLevel="7" x14ac:dyDescent="0.25">
      <c r="A1058" s="165" t="s">
        <v>490</v>
      </c>
      <c r="B1058" s="36" t="s">
        <v>696</v>
      </c>
      <c r="C1058" s="165" t="s">
        <v>733</v>
      </c>
      <c r="D1058" s="170"/>
      <c r="E1058" s="166" t="s">
        <v>730</v>
      </c>
      <c r="F1058" s="167"/>
      <c r="G1058" s="167"/>
      <c r="H1058" s="167"/>
      <c r="I1058" s="167"/>
      <c r="J1058" s="167"/>
      <c r="K1058" s="167"/>
      <c r="L1058" s="167"/>
      <c r="M1058" s="167">
        <f>M1059</f>
        <v>266.66667000000001</v>
      </c>
      <c r="N1058" s="167">
        <f>N1059</f>
        <v>266.66667000000001</v>
      </c>
      <c r="O1058" s="167">
        <f t="shared" ref="O1058:X1058" si="857">O1059</f>
        <v>0</v>
      </c>
      <c r="P1058" s="167">
        <f t="shared" si="857"/>
        <v>0</v>
      </c>
      <c r="Q1058" s="167">
        <f t="shared" si="857"/>
        <v>266.66667000000001</v>
      </c>
      <c r="R1058" s="167">
        <f t="shared" si="857"/>
        <v>0</v>
      </c>
      <c r="S1058" s="167">
        <f t="shared" si="857"/>
        <v>266.66667000000001</v>
      </c>
      <c r="T1058" s="167">
        <f t="shared" si="857"/>
        <v>0</v>
      </c>
      <c r="U1058" s="167">
        <f t="shared" si="857"/>
        <v>0</v>
      </c>
      <c r="V1058" s="167">
        <f t="shared" si="857"/>
        <v>0</v>
      </c>
      <c r="W1058" s="167">
        <f t="shared" si="857"/>
        <v>0</v>
      </c>
      <c r="X1058" s="167">
        <f t="shared" si="857"/>
        <v>266.66667000000001</v>
      </c>
      <c r="Y1058" s="167"/>
      <c r="Z1058" s="167"/>
      <c r="AA1058" s="167"/>
      <c r="AB1058" s="167"/>
      <c r="AC1058" s="167"/>
      <c r="AD1058" s="167"/>
      <c r="AE1058" s="167"/>
      <c r="AF1058" s="167">
        <f t="shared" ref="AF1058:AK1058" si="858">AF1059</f>
        <v>0</v>
      </c>
      <c r="AG1058" s="167">
        <f t="shared" si="858"/>
        <v>0</v>
      </c>
      <c r="AH1058" s="167">
        <f t="shared" si="858"/>
        <v>0</v>
      </c>
      <c r="AI1058" s="167">
        <f t="shared" si="858"/>
        <v>0</v>
      </c>
      <c r="AJ1058" s="167">
        <f t="shared" si="858"/>
        <v>0</v>
      </c>
      <c r="AK1058" s="167">
        <f t="shared" si="858"/>
        <v>0</v>
      </c>
      <c r="AL1058" s="167"/>
      <c r="AM1058" s="167"/>
      <c r="AN1058" s="167"/>
      <c r="AO1058" s="167"/>
      <c r="AP1058" s="167"/>
      <c r="AQ1058" s="167">
        <f t="shared" ref="AQ1058:AV1058" si="859">AQ1059</f>
        <v>0</v>
      </c>
      <c r="AR1058" s="167">
        <f t="shared" si="859"/>
        <v>0</v>
      </c>
      <c r="AS1058" s="167">
        <f t="shared" si="859"/>
        <v>0</v>
      </c>
      <c r="AT1058" s="167">
        <f t="shared" si="859"/>
        <v>0</v>
      </c>
      <c r="AU1058" s="167">
        <f t="shared" si="859"/>
        <v>0</v>
      </c>
      <c r="AV1058" s="167">
        <f t="shared" si="859"/>
        <v>0</v>
      </c>
      <c r="AW1058" s="168"/>
    </row>
    <row r="1059" spans="1:49" ht="31.5" hidden="1" outlineLevel="7" x14ac:dyDescent="0.25">
      <c r="A1059" s="170" t="s">
        <v>490</v>
      </c>
      <c r="B1059" s="41" t="s">
        <v>696</v>
      </c>
      <c r="C1059" s="170" t="s">
        <v>733</v>
      </c>
      <c r="D1059" s="170" t="s">
        <v>92</v>
      </c>
      <c r="E1059" s="171" t="s">
        <v>93</v>
      </c>
      <c r="F1059" s="167"/>
      <c r="G1059" s="167"/>
      <c r="H1059" s="167"/>
      <c r="I1059" s="167"/>
      <c r="J1059" s="167"/>
      <c r="K1059" s="167"/>
      <c r="L1059" s="167"/>
      <c r="M1059" s="182">
        <v>266.66667000000001</v>
      </c>
      <c r="N1059" s="182">
        <f>SUM(L1059:M1059)</f>
        <v>266.66667000000001</v>
      </c>
      <c r="O1059" s="182"/>
      <c r="P1059" s="182"/>
      <c r="Q1059" s="172">
        <f>SUM(N1059:P1059)</f>
        <v>266.66667000000001</v>
      </c>
      <c r="R1059" s="182"/>
      <c r="S1059" s="172">
        <f>SUM(Q1059:R1059)</f>
        <v>266.66667000000001</v>
      </c>
      <c r="T1059" s="182"/>
      <c r="U1059" s="182"/>
      <c r="V1059" s="182"/>
      <c r="W1059" s="182"/>
      <c r="X1059" s="172">
        <f>SUM(S1059:W1059)</f>
        <v>266.66667000000001</v>
      </c>
      <c r="Y1059" s="167"/>
      <c r="Z1059" s="167"/>
      <c r="AA1059" s="167"/>
      <c r="AB1059" s="167"/>
      <c r="AC1059" s="167"/>
      <c r="AD1059" s="167"/>
      <c r="AE1059" s="167"/>
      <c r="AF1059" s="182"/>
      <c r="AG1059" s="172">
        <f>SUM(AE1059:AF1059)</f>
        <v>0</v>
      </c>
      <c r="AH1059" s="182"/>
      <c r="AI1059" s="172">
        <f>SUM(AG1059:AH1059)</f>
        <v>0</v>
      </c>
      <c r="AJ1059" s="182"/>
      <c r="AK1059" s="172">
        <f>SUM(AI1059:AJ1059)</f>
        <v>0</v>
      </c>
      <c r="AL1059" s="167"/>
      <c r="AM1059" s="167"/>
      <c r="AN1059" s="167"/>
      <c r="AO1059" s="167"/>
      <c r="AP1059" s="167"/>
      <c r="AQ1059" s="182"/>
      <c r="AR1059" s="172">
        <f>SUM(AP1059:AQ1059)</f>
        <v>0</v>
      </c>
      <c r="AS1059" s="182"/>
      <c r="AT1059" s="172">
        <f>SUM(AR1059:AS1059)</f>
        <v>0</v>
      </c>
      <c r="AU1059" s="182"/>
      <c r="AV1059" s="172">
        <f>SUM(AT1059:AU1059)</f>
        <v>0</v>
      </c>
      <c r="AW1059" s="168"/>
    </row>
    <row r="1060" spans="1:49" ht="31.5" hidden="1" outlineLevel="7" x14ac:dyDescent="0.25">
      <c r="A1060" s="165" t="s">
        <v>490</v>
      </c>
      <c r="B1060" s="36" t="s">
        <v>696</v>
      </c>
      <c r="C1060" s="165" t="s">
        <v>733</v>
      </c>
      <c r="D1060" s="170"/>
      <c r="E1060" s="166" t="s">
        <v>752</v>
      </c>
      <c r="F1060" s="167"/>
      <c r="G1060" s="167"/>
      <c r="H1060" s="167"/>
      <c r="I1060" s="167"/>
      <c r="J1060" s="167"/>
      <c r="K1060" s="167"/>
      <c r="L1060" s="167"/>
      <c r="M1060" s="182"/>
      <c r="N1060" s="182"/>
      <c r="O1060" s="167">
        <f>O1061</f>
        <v>800</v>
      </c>
      <c r="P1060" s="167">
        <f>P1061</f>
        <v>0</v>
      </c>
      <c r="Q1060" s="167">
        <f>Q1061</f>
        <v>800</v>
      </c>
      <c r="R1060" s="167">
        <f>R1061</f>
        <v>0</v>
      </c>
      <c r="S1060" s="167">
        <f>S1061</f>
        <v>800</v>
      </c>
      <c r="T1060" s="167">
        <f t="shared" ref="T1060:X1060" si="860">T1061</f>
        <v>0</v>
      </c>
      <c r="U1060" s="167">
        <f t="shared" si="860"/>
        <v>0</v>
      </c>
      <c r="V1060" s="167">
        <f t="shared" si="860"/>
        <v>0</v>
      </c>
      <c r="W1060" s="167">
        <f t="shared" si="860"/>
        <v>0</v>
      </c>
      <c r="X1060" s="167">
        <f t="shared" si="860"/>
        <v>800</v>
      </c>
      <c r="Y1060" s="167"/>
      <c r="Z1060" s="167"/>
      <c r="AA1060" s="167"/>
      <c r="AB1060" s="167"/>
      <c r="AC1060" s="167"/>
      <c r="AD1060" s="167"/>
      <c r="AE1060" s="167"/>
      <c r="AF1060" s="182"/>
      <c r="AG1060" s="172"/>
      <c r="AH1060" s="182"/>
      <c r="AI1060" s="172"/>
      <c r="AJ1060" s="182"/>
      <c r="AK1060" s="172"/>
      <c r="AL1060" s="167"/>
      <c r="AM1060" s="167"/>
      <c r="AN1060" s="167"/>
      <c r="AO1060" s="167"/>
      <c r="AP1060" s="167"/>
      <c r="AQ1060" s="182"/>
      <c r="AR1060" s="172"/>
      <c r="AS1060" s="182"/>
      <c r="AT1060" s="172"/>
      <c r="AU1060" s="182"/>
      <c r="AV1060" s="172"/>
      <c r="AW1060" s="168"/>
    </row>
    <row r="1061" spans="1:49" ht="31.5" hidden="1" outlineLevel="7" x14ac:dyDescent="0.25">
      <c r="A1061" s="170" t="s">
        <v>490</v>
      </c>
      <c r="B1061" s="41" t="s">
        <v>696</v>
      </c>
      <c r="C1061" s="170" t="s">
        <v>733</v>
      </c>
      <c r="D1061" s="170" t="s">
        <v>92</v>
      </c>
      <c r="E1061" s="171" t="s">
        <v>93</v>
      </c>
      <c r="F1061" s="167"/>
      <c r="G1061" s="167"/>
      <c r="H1061" s="167"/>
      <c r="I1061" s="167"/>
      <c r="J1061" s="167"/>
      <c r="K1061" s="167"/>
      <c r="L1061" s="167"/>
      <c r="M1061" s="182"/>
      <c r="N1061" s="182"/>
      <c r="O1061" s="182">
        <v>800</v>
      </c>
      <c r="P1061" s="182"/>
      <c r="Q1061" s="172">
        <f>SUM(N1061:P1061)</f>
        <v>800</v>
      </c>
      <c r="R1061" s="182"/>
      <c r="S1061" s="172">
        <f>SUM(Q1061:R1061)</f>
        <v>800</v>
      </c>
      <c r="T1061" s="182"/>
      <c r="U1061" s="182"/>
      <c r="V1061" s="182"/>
      <c r="W1061" s="182"/>
      <c r="X1061" s="172">
        <f>SUM(S1061:W1061)</f>
        <v>800</v>
      </c>
      <c r="Y1061" s="167"/>
      <c r="Z1061" s="167"/>
      <c r="AA1061" s="167"/>
      <c r="AB1061" s="167"/>
      <c r="AC1061" s="167"/>
      <c r="AD1061" s="167"/>
      <c r="AE1061" s="167"/>
      <c r="AF1061" s="182"/>
      <c r="AG1061" s="172"/>
      <c r="AH1061" s="182"/>
      <c r="AI1061" s="172"/>
      <c r="AJ1061" s="182"/>
      <c r="AK1061" s="172"/>
      <c r="AL1061" s="167"/>
      <c r="AM1061" s="167"/>
      <c r="AN1061" s="167"/>
      <c r="AO1061" s="167"/>
      <c r="AP1061" s="167"/>
      <c r="AQ1061" s="182"/>
      <c r="AR1061" s="172"/>
      <c r="AS1061" s="182"/>
      <c r="AT1061" s="172"/>
      <c r="AU1061" s="182"/>
      <c r="AV1061" s="172"/>
      <c r="AW1061" s="168"/>
    </row>
    <row r="1062" spans="1:49" ht="15.75" outlineLevel="1" collapsed="1" x14ac:dyDescent="0.2">
      <c r="A1062" s="165" t="s">
        <v>490</v>
      </c>
      <c r="B1062" s="165" t="s">
        <v>344</v>
      </c>
      <c r="C1062" s="165"/>
      <c r="D1062" s="165"/>
      <c r="E1062" s="166" t="s">
        <v>345</v>
      </c>
      <c r="F1062" s="167">
        <f t="shared" ref="F1062:AV1062" si="861">F1063+F1071</f>
        <v>55163.1</v>
      </c>
      <c r="G1062" s="167">
        <f t="shared" si="861"/>
        <v>0</v>
      </c>
      <c r="H1062" s="167">
        <f t="shared" si="861"/>
        <v>55163.1</v>
      </c>
      <c r="I1062" s="167">
        <f t="shared" si="861"/>
        <v>3191.6</v>
      </c>
      <c r="J1062" s="167">
        <f t="shared" si="861"/>
        <v>59.060769999999991</v>
      </c>
      <c r="K1062" s="167">
        <f t="shared" si="861"/>
        <v>-29.5</v>
      </c>
      <c r="L1062" s="167">
        <f t="shared" si="861"/>
        <v>58384.260770000001</v>
      </c>
      <c r="M1062" s="167">
        <f t="shared" si="861"/>
        <v>-4255.4762000000001</v>
      </c>
      <c r="N1062" s="167">
        <f t="shared" si="861"/>
        <v>54128.784570000003</v>
      </c>
      <c r="O1062" s="167">
        <f t="shared" si="861"/>
        <v>0</v>
      </c>
      <c r="P1062" s="167">
        <f t="shared" si="861"/>
        <v>0</v>
      </c>
      <c r="Q1062" s="167">
        <f t="shared" si="861"/>
        <v>54128.784570000003</v>
      </c>
      <c r="R1062" s="167">
        <f t="shared" si="861"/>
        <v>38185.990000000005</v>
      </c>
      <c r="S1062" s="167">
        <f t="shared" si="861"/>
        <v>92314.774570000009</v>
      </c>
      <c r="T1062" s="167">
        <f t="shared" si="861"/>
        <v>0</v>
      </c>
      <c r="U1062" s="167">
        <f t="shared" si="861"/>
        <v>0</v>
      </c>
      <c r="V1062" s="167">
        <f t="shared" si="861"/>
        <v>-1736.4</v>
      </c>
      <c r="W1062" s="167">
        <f t="shared" si="861"/>
        <v>0</v>
      </c>
      <c r="X1062" s="167">
        <f t="shared" si="861"/>
        <v>90578.374570000015</v>
      </c>
      <c r="Y1062" s="167">
        <f t="shared" si="861"/>
        <v>52270.2</v>
      </c>
      <c r="Z1062" s="167">
        <f t="shared" si="861"/>
        <v>0</v>
      </c>
      <c r="AA1062" s="167">
        <f t="shared" si="861"/>
        <v>52270.2</v>
      </c>
      <c r="AB1062" s="167">
        <f t="shared" si="861"/>
        <v>0</v>
      </c>
      <c r="AC1062" s="167">
        <f t="shared" si="861"/>
        <v>52270.2</v>
      </c>
      <c r="AD1062" s="167">
        <f t="shared" si="861"/>
        <v>0</v>
      </c>
      <c r="AE1062" s="167">
        <f t="shared" si="861"/>
        <v>52270.2</v>
      </c>
      <c r="AF1062" s="167">
        <f t="shared" si="861"/>
        <v>0</v>
      </c>
      <c r="AG1062" s="167">
        <f t="shared" si="861"/>
        <v>52270.2</v>
      </c>
      <c r="AH1062" s="167">
        <f t="shared" si="861"/>
        <v>23227.8</v>
      </c>
      <c r="AI1062" s="167">
        <f t="shared" si="861"/>
        <v>75498</v>
      </c>
      <c r="AJ1062" s="167">
        <f t="shared" si="861"/>
        <v>0</v>
      </c>
      <c r="AK1062" s="167">
        <f t="shared" si="861"/>
        <v>75498</v>
      </c>
      <c r="AL1062" s="167">
        <f t="shared" si="861"/>
        <v>52544.6</v>
      </c>
      <c r="AM1062" s="167">
        <f t="shared" si="861"/>
        <v>0</v>
      </c>
      <c r="AN1062" s="167">
        <f t="shared" si="861"/>
        <v>52544.6</v>
      </c>
      <c r="AO1062" s="167">
        <f t="shared" si="861"/>
        <v>0</v>
      </c>
      <c r="AP1062" s="167">
        <f t="shared" si="861"/>
        <v>52544.6</v>
      </c>
      <c r="AQ1062" s="167">
        <f t="shared" si="861"/>
        <v>0</v>
      </c>
      <c r="AR1062" s="167">
        <f t="shared" si="861"/>
        <v>52544.6</v>
      </c>
      <c r="AS1062" s="167">
        <f t="shared" si="861"/>
        <v>23227.8</v>
      </c>
      <c r="AT1062" s="167">
        <f t="shared" si="861"/>
        <v>75772.400000000009</v>
      </c>
      <c r="AU1062" s="167">
        <f t="shared" si="861"/>
        <v>0</v>
      </c>
      <c r="AV1062" s="167">
        <f t="shared" si="861"/>
        <v>75772.400000000009</v>
      </c>
      <c r="AW1062" s="168"/>
    </row>
    <row r="1063" spans="1:49" ht="47.25" hidden="1" outlineLevel="2" x14ac:dyDescent="0.2">
      <c r="A1063" s="165" t="s">
        <v>490</v>
      </c>
      <c r="B1063" s="165" t="s">
        <v>344</v>
      </c>
      <c r="C1063" s="165" t="s">
        <v>76</v>
      </c>
      <c r="D1063" s="165"/>
      <c r="E1063" s="166" t="s">
        <v>77</v>
      </c>
      <c r="F1063" s="167">
        <f t="shared" ref="F1063:Z1063" si="862">F1064</f>
        <v>17</v>
      </c>
      <c r="G1063" s="167">
        <f t="shared" si="862"/>
        <v>0</v>
      </c>
      <c r="H1063" s="167">
        <f t="shared" si="862"/>
        <v>17</v>
      </c>
      <c r="I1063" s="167">
        <f t="shared" si="862"/>
        <v>0</v>
      </c>
      <c r="J1063" s="167">
        <f t="shared" si="862"/>
        <v>0</v>
      </c>
      <c r="K1063" s="167">
        <f t="shared" si="862"/>
        <v>0</v>
      </c>
      <c r="L1063" s="167">
        <f t="shared" si="862"/>
        <v>17</v>
      </c>
      <c r="M1063" s="167">
        <f t="shared" si="862"/>
        <v>0</v>
      </c>
      <c r="N1063" s="167">
        <f t="shared" si="862"/>
        <v>17</v>
      </c>
      <c r="O1063" s="167">
        <f t="shared" si="862"/>
        <v>0</v>
      </c>
      <c r="P1063" s="167">
        <f t="shared" si="862"/>
        <v>0</v>
      </c>
      <c r="Q1063" s="167">
        <f t="shared" si="862"/>
        <v>17</v>
      </c>
      <c r="R1063" s="167">
        <f t="shared" si="862"/>
        <v>90</v>
      </c>
      <c r="S1063" s="167">
        <f t="shared" si="862"/>
        <v>107</v>
      </c>
      <c r="T1063" s="167">
        <f t="shared" si="862"/>
        <v>0</v>
      </c>
      <c r="U1063" s="167">
        <f t="shared" si="862"/>
        <v>0</v>
      </c>
      <c r="V1063" s="167">
        <f t="shared" si="862"/>
        <v>0</v>
      </c>
      <c r="W1063" s="167">
        <f t="shared" si="862"/>
        <v>0</v>
      </c>
      <c r="X1063" s="167">
        <f t="shared" si="862"/>
        <v>107</v>
      </c>
      <c r="Y1063" s="167">
        <f t="shared" si="862"/>
        <v>0</v>
      </c>
      <c r="Z1063" s="167">
        <f t="shared" si="862"/>
        <v>0</v>
      </c>
      <c r="AA1063" s="167"/>
      <c r="AB1063" s="167">
        <f t="shared" ref="AB1063:AJ1063" si="863">AB1064</f>
        <v>0</v>
      </c>
      <c r="AC1063" s="167">
        <f t="shared" si="863"/>
        <v>0</v>
      </c>
      <c r="AD1063" s="167">
        <f t="shared" si="863"/>
        <v>0</v>
      </c>
      <c r="AE1063" s="167">
        <f t="shared" si="863"/>
        <v>0</v>
      </c>
      <c r="AF1063" s="167">
        <f t="shared" si="863"/>
        <v>0</v>
      </c>
      <c r="AG1063" s="167">
        <f t="shared" si="863"/>
        <v>0</v>
      </c>
      <c r="AH1063" s="167">
        <f t="shared" si="863"/>
        <v>0</v>
      </c>
      <c r="AI1063" s="167"/>
      <c r="AJ1063" s="167">
        <f t="shared" si="863"/>
        <v>0</v>
      </c>
      <c r="AK1063" s="167"/>
      <c r="AL1063" s="167">
        <f>AL1064</f>
        <v>0</v>
      </c>
      <c r="AM1063" s="167">
        <f>AM1064</f>
        <v>0</v>
      </c>
      <c r="AN1063" s="167"/>
      <c r="AO1063" s="167">
        <f>AO1064</f>
        <v>0</v>
      </c>
      <c r="AP1063" s="167">
        <f>AP1064</f>
        <v>0</v>
      </c>
      <c r="AQ1063" s="167">
        <f>AQ1064</f>
        <v>0</v>
      </c>
      <c r="AR1063" s="167">
        <f>AR1064</f>
        <v>0</v>
      </c>
      <c r="AS1063" s="167">
        <f>AS1064</f>
        <v>0</v>
      </c>
      <c r="AT1063" s="167"/>
      <c r="AU1063" s="167">
        <f t="shared" ref="AU1063" si="864">AU1064</f>
        <v>0</v>
      </c>
      <c r="AV1063" s="167"/>
      <c r="AW1063" s="168"/>
    </row>
    <row r="1064" spans="1:49" ht="31.5" hidden="1" outlineLevel="3" x14ac:dyDescent="0.2">
      <c r="A1064" s="165" t="s">
        <v>490</v>
      </c>
      <c r="B1064" s="165" t="s">
        <v>344</v>
      </c>
      <c r="C1064" s="165" t="s">
        <v>78</v>
      </c>
      <c r="D1064" s="165"/>
      <c r="E1064" s="166" t="s">
        <v>79</v>
      </c>
      <c r="F1064" s="167">
        <f t="shared" ref="F1064:M1064" si="865">F1068</f>
        <v>17</v>
      </c>
      <c r="G1064" s="167">
        <f t="shared" si="865"/>
        <v>0</v>
      </c>
      <c r="H1064" s="167">
        <f t="shared" si="865"/>
        <v>17</v>
      </c>
      <c r="I1064" s="167">
        <f t="shared" si="865"/>
        <v>0</v>
      </c>
      <c r="J1064" s="167">
        <f t="shared" si="865"/>
        <v>0</v>
      </c>
      <c r="K1064" s="167">
        <f t="shared" si="865"/>
        <v>0</v>
      </c>
      <c r="L1064" s="167">
        <f t="shared" si="865"/>
        <v>17</v>
      </c>
      <c r="M1064" s="167">
        <f t="shared" si="865"/>
        <v>0</v>
      </c>
      <c r="N1064" s="167">
        <f t="shared" ref="N1064:X1064" si="866">N1068+N1065</f>
        <v>17</v>
      </c>
      <c r="O1064" s="167">
        <f t="shared" si="866"/>
        <v>0</v>
      </c>
      <c r="P1064" s="167">
        <f t="shared" si="866"/>
        <v>0</v>
      </c>
      <c r="Q1064" s="167">
        <f t="shared" si="866"/>
        <v>17</v>
      </c>
      <c r="R1064" s="167">
        <f t="shared" si="866"/>
        <v>90</v>
      </c>
      <c r="S1064" s="167">
        <f t="shared" si="866"/>
        <v>107</v>
      </c>
      <c r="T1064" s="167">
        <f t="shared" si="866"/>
        <v>0</v>
      </c>
      <c r="U1064" s="167">
        <f t="shared" si="866"/>
        <v>0</v>
      </c>
      <c r="V1064" s="167">
        <f t="shared" si="866"/>
        <v>0</v>
      </c>
      <c r="W1064" s="167">
        <f t="shared" si="866"/>
        <v>0</v>
      </c>
      <c r="X1064" s="167">
        <f t="shared" si="866"/>
        <v>107</v>
      </c>
      <c r="Y1064" s="167">
        <f>Y1068</f>
        <v>0</v>
      </c>
      <c r="Z1064" s="167">
        <f>Z1068</f>
        <v>0</v>
      </c>
      <c r="AA1064" s="167"/>
      <c r="AB1064" s="167">
        <f t="shared" ref="AB1064:AH1064" si="867">AB1068</f>
        <v>0</v>
      </c>
      <c r="AC1064" s="167">
        <f t="shared" si="867"/>
        <v>0</v>
      </c>
      <c r="AD1064" s="167">
        <f t="shared" si="867"/>
        <v>0</v>
      </c>
      <c r="AE1064" s="167">
        <f t="shared" si="867"/>
        <v>0</v>
      </c>
      <c r="AF1064" s="167">
        <f t="shared" si="867"/>
        <v>0</v>
      </c>
      <c r="AG1064" s="167">
        <f t="shared" si="867"/>
        <v>0</v>
      </c>
      <c r="AH1064" s="167">
        <f t="shared" si="867"/>
        <v>0</v>
      </c>
      <c r="AI1064" s="167"/>
      <c r="AJ1064" s="167">
        <f t="shared" ref="AJ1064" si="868">AJ1068</f>
        <v>0</v>
      </c>
      <c r="AK1064" s="167"/>
      <c r="AL1064" s="167">
        <f>AL1068</f>
        <v>0</v>
      </c>
      <c r="AM1064" s="167">
        <f>AM1068</f>
        <v>0</v>
      </c>
      <c r="AN1064" s="167"/>
      <c r="AO1064" s="167">
        <f>AO1068</f>
        <v>0</v>
      </c>
      <c r="AP1064" s="167">
        <f>AP1068</f>
        <v>0</v>
      </c>
      <c r="AQ1064" s="167">
        <f>AQ1068</f>
        <v>0</v>
      </c>
      <c r="AR1064" s="167">
        <f>AR1068</f>
        <v>0</v>
      </c>
      <c r="AS1064" s="167">
        <f>AS1068</f>
        <v>0</v>
      </c>
      <c r="AT1064" s="167"/>
      <c r="AU1064" s="167">
        <f t="shared" ref="AU1064" si="869">AU1068</f>
        <v>0</v>
      </c>
      <c r="AV1064" s="167"/>
      <c r="AW1064" s="168"/>
    </row>
    <row r="1065" spans="1:49" ht="47.25" hidden="1" outlineLevel="3" x14ac:dyDescent="0.2">
      <c r="A1065" s="165" t="s">
        <v>490</v>
      </c>
      <c r="B1065" s="165" t="s">
        <v>344</v>
      </c>
      <c r="C1065" s="165" t="s">
        <v>434</v>
      </c>
      <c r="D1065" s="165"/>
      <c r="E1065" s="166" t="s">
        <v>435</v>
      </c>
      <c r="F1065" s="167"/>
      <c r="G1065" s="167"/>
      <c r="H1065" s="167"/>
      <c r="I1065" s="167"/>
      <c r="J1065" s="167"/>
      <c r="K1065" s="167"/>
      <c r="L1065" s="167"/>
      <c r="M1065" s="167"/>
      <c r="N1065" s="167"/>
      <c r="O1065" s="167">
        <f t="shared" ref="O1065:X1066" si="870">O1066</f>
        <v>0</v>
      </c>
      <c r="P1065" s="167">
        <f t="shared" si="870"/>
        <v>0</v>
      </c>
      <c r="Q1065" s="167">
        <f t="shared" si="870"/>
        <v>0</v>
      </c>
      <c r="R1065" s="167">
        <f t="shared" si="870"/>
        <v>90</v>
      </c>
      <c r="S1065" s="167">
        <f t="shared" si="870"/>
        <v>90</v>
      </c>
      <c r="T1065" s="167">
        <f t="shared" si="870"/>
        <v>0</v>
      </c>
      <c r="U1065" s="167">
        <f t="shared" si="870"/>
        <v>0</v>
      </c>
      <c r="V1065" s="167">
        <f t="shared" si="870"/>
        <v>0</v>
      </c>
      <c r="W1065" s="167">
        <f t="shared" si="870"/>
        <v>0</v>
      </c>
      <c r="X1065" s="167">
        <f t="shared" si="870"/>
        <v>90</v>
      </c>
      <c r="Y1065" s="167"/>
      <c r="Z1065" s="167"/>
      <c r="AA1065" s="167"/>
      <c r="AB1065" s="167"/>
      <c r="AC1065" s="167"/>
      <c r="AD1065" s="167"/>
      <c r="AE1065" s="167"/>
      <c r="AF1065" s="167"/>
      <c r="AG1065" s="167"/>
      <c r="AH1065" s="167"/>
      <c r="AI1065" s="167"/>
      <c r="AJ1065" s="167"/>
      <c r="AK1065" s="167"/>
      <c r="AL1065" s="167"/>
      <c r="AM1065" s="167"/>
      <c r="AN1065" s="167"/>
      <c r="AO1065" s="167"/>
      <c r="AP1065" s="167"/>
      <c r="AQ1065" s="167"/>
      <c r="AR1065" s="167"/>
      <c r="AS1065" s="167"/>
      <c r="AT1065" s="167"/>
      <c r="AU1065" s="167"/>
      <c r="AV1065" s="167"/>
      <c r="AW1065" s="168"/>
    </row>
    <row r="1066" spans="1:49" ht="31.5" hidden="1" outlineLevel="3" x14ac:dyDescent="0.2">
      <c r="A1066" s="165" t="s">
        <v>490</v>
      </c>
      <c r="B1066" s="165" t="s">
        <v>344</v>
      </c>
      <c r="C1066" s="165" t="s">
        <v>436</v>
      </c>
      <c r="D1066" s="165"/>
      <c r="E1066" s="166" t="s">
        <v>437</v>
      </c>
      <c r="F1066" s="167"/>
      <c r="G1066" s="167"/>
      <c r="H1066" s="167"/>
      <c r="I1066" s="167"/>
      <c r="J1066" s="167"/>
      <c r="K1066" s="167"/>
      <c r="L1066" s="167"/>
      <c r="M1066" s="167"/>
      <c r="N1066" s="167"/>
      <c r="O1066" s="167">
        <f t="shared" si="870"/>
        <v>0</v>
      </c>
      <c r="P1066" s="167">
        <f t="shared" si="870"/>
        <v>0</v>
      </c>
      <c r="Q1066" s="167">
        <f t="shared" si="870"/>
        <v>0</v>
      </c>
      <c r="R1066" s="167">
        <f t="shared" si="870"/>
        <v>90</v>
      </c>
      <c r="S1066" s="167">
        <f t="shared" si="870"/>
        <v>90</v>
      </c>
      <c r="T1066" s="167">
        <f t="shared" si="870"/>
        <v>0</v>
      </c>
      <c r="U1066" s="167">
        <f t="shared" si="870"/>
        <v>0</v>
      </c>
      <c r="V1066" s="167">
        <f t="shared" si="870"/>
        <v>0</v>
      </c>
      <c r="W1066" s="167">
        <f t="shared" si="870"/>
        <v>0</v>
      </c>
      <c r="X1066" s="167">
        <f t="shared" si="870"/>
        <v>90</v>
      </c>
      <c r="Y1066" s="167"/>
      <c r="Z1066" s="167"/>
      <c r="AA1066" s="167"/>
      <c r="AB1066" s="167"/>
      <c r="AC1066" s="167"/>
      <c r="AD1066" s="167"/>
      <c r="AE1066" s="167"/>
      <c r="AF1066" s="167"/>
      <c r="AG1066" s="167"/>
      <c r="AH1066" s="167"/>
      <c r="AI1066" s="167"/>
      <c r="AJ1066" s="167"/>
      <c r="AK1066" s="167"/>
      <c r="AL1066" s="167"/>
      <c r="AM1066" s="167"/>
      <c r="AN1066" s="167"/>
      <c r="AO1066" s="167"/>
      <c r="AP1066" s="167"/>
      <c r="AQ1066" s="167"/>
      <c r="AR1066" s="167"/>
      <c r="AS1066" s="167"/>
      <c r="AT1066" s="167"/>
      <c r="AU1066" s="167"/>
      <c r="AV1066" s="167"/>
      <c r="AW1066" s="168"/>
    </row>
    <row r="1067" spans="1:49" ht="31.5" hidden="1" outlineLevel="3" x14ac:dyDescent="0.2">
      <c r="A1067" s="170" t="s">
        <v>490</v>
      </c>
      <c r="B1067" s="170" t="s">
        <v>344</v>
      </c>
      <c r="C1067" s="170" t="s">
        <v>436</v>
      </c>
      <c r="D1067" s="170" t="s">
        <v>11</v>
      </c>
      <c r="E1067" s="171" t="s">
        <v>12</v>
      </c>
      <c r="F1067" s="167"/>
      <c r="G1067" s="167"/>
      <c r="H1067" s="167"/>
      <c r="I1067" s="167"/>
      <c r="J1067" s="167"/>
      <c r="K1067" s="167"/>
      <c r="L1067" s="167"/>
      <c r="M1067" s="167"/>
      <c r="N1067" s="167"/>
      <c r="O1067" s="172"/>
      <c r="P1067" s="172"/>
      <c r="Q1067" s="172">
        <f>SUM(N1067:P1067)</f>
        <v>0</v>
      </c>
      <c r="R1067" s="172">
        <f>30+60</f>
        <v>90</v>
      </c>
      <c r="S1067" s="172">
        <f>SUM(Q1067:R1067)</f>
        <v>90</v>
      </c>
      <c r="T1067" s="167"/>
      <c r="U1067" s="167"/>
      <c r="V1067" s="167"/>
      <c r="W1067" s="167"/>
      <c r="X1067" s="172">
        <f>SUM(S1067:W1067)</f>
        <v>90</v>
      </c>
      <c r="Y1067" s="167"/>
      <c r="Z1067" s="167"/>
      <c r="AA1067" s="167"/>
      <c r="AB1067" s="167"/>
      <c r="AC1067" s="167"/>
      <c r="AD1067" s="167"/>
      <c r="AE1067" s="167"/>
      <c r="AF1067" s="167"/>
      <c r="AG1067" s="167"/>
      <c r="AH1067" s="167"/>
      <c r="AI1067" s="167"/>
      <c r="AJ1067" s="167"/>
      <c r="AK1067" s="167"/>
      <c r="AL1067" s="167"/>
      <c r="AM1067" s="167"/>
      <c r="AN1067" s="167"/>
      <c r="AO1067" s="167"/>
      <c r="AP1067" s="167"/>
      <c r="AQ1067" s="167"/>
      <c r="AR1067" s="167"/>
      <c r="AS1067" s="167"/>
      <c r="AT1067" s="167"/>
      <c r="AU1067" s="167"/>
      <c r="AV1067" s="167"/>
      <c r="AW1067" s="168"/>
    </row>
    <row r="1068" spans="1:49" ht="31.5" hidden="1" outlineLevel="4" x14ac:dyDescent="0.2">
      <c r="A1068" s="165" t="s">
        <v>490</v>
      </c>
      <c r="B1068" s="165" t="s">
        <v>344</v>
      </c>
      <c r="C1068" s="165" t="s">
        <v>480</v>
      </c>
      <c r="D1068" s="165"/>
      <c r="E1068" s="166" t="s">
        <v>481</v>
      </c>
      <c r="F1068" s="167">
        <f t="shared" ref="F1068:Z1069" si="871">F1069</f>
        <v>17</v>
      </c>
      <c r="G1068" s="167">
        <f t="shared" si="871"/>
        <v>0</v>
      </c>
      <c r="H1068" s="167">
        <f t="shared" si="871"/>
        <v>17</v>
      </c>
      <c r="I1068" s="167">
        <f t="shared" si="871"/>
        <v>0</v>
      </c>
      <c r="J1068" s="167">
        <f t="shared" si="871"/>
        <v>0</v>
      </c>
      <c r="K1068" s="167">
        <f t="shared" si="871"/>
        <v>0</v>
      </c>
      <c r="L1068" s="167">
        <f t="shared" si="871"/>
        <v>17</v>
      </c>
      <c r="M1068" s="167">
        <f t="shared" si="871"/>
        <v>0</v>
      </c>
      <c r="N1068" s="167">
        <f t="shared" si="871"/>
        <v>17</v>
      </c>
      <c r="O1068" s="167">
        <f t="shared" si="871"/>
        <v>0</v>
      </c>
      <c r="P1068" s="167">
        <f t="shared" si="871"/>
        <v>0</v>
      </c>
      <c r="Q1068" s="167">
        <f t="shared" si="871"/>
        <v>17</v>
      </c>
      <c r="R1068" s="167">
        <f t="shared" si="871"/>
        <v>0</v>
      </c>
      <c r="S1068" s="167">
        <f t="shared" si="871"/>
        <v>17</v>
      </c>
      <c r="T1068" s="167">
        <f t="shared" si="871"/>
        <v>0</v>
      </c>
      <c r="U1068" s="167">
        <f t="shared" si="871"/>
        <v>0</v>
      </c>
      <c r="V1068" s="167">
        <f t="shared" si="871"/>
        <v>0</v>
      </c>
      <c r="W1068" s="167">
        <f t="shared" si="871"/>
        <v>0</v>
      </c>
      <c r="X1068" s="167">
        <f t="shared" si="871"/>
        <v>17</v>
      </c>
      <c r="Y1068" s="167">
        <f t="shared" si="871"/>
        <v>0</v>
      </c>
      <c r="Z1068" s="167">
        <f t="shared" si="871"/>
        <v>0</v>
      </c>
      <c r="AA1068" s="167"/>
      <c r="AB1068" s="167">
        <f t="shared" ref="AB1068:AM1069" si="872">AB1069</f>
        <v>0</v>
      </c>
      <c r="AC1068" s="167">
        <f t="shared" si="872"/>
        <v>0</v>
      </c>
      <c r="AD1068" s="167">
        <f t="shared" si="872"/>
        <v>0</v>
      </c>
      <c r="AE1068" s="167">
        <f t="shared" si="872"/>
        <v>0</v>
      </c>
      <c r="AF1068" s="167">
        <f t="shared" si="872"/>
        <v>0</v>
      </c>
      <c r="AG1068" s="167">
        <f t="shared" si="872"/>
        <v>0</v>
      </c>
      <c r="AH1068" s="167">
        <f t="shared" si="872"/>
        <v>0</v>
      </c>
      <c r="AI1068" s="167">
        <f t="shared" si="872"/>
        <v>0</v>
      </c>
      <c r="AJ1068" s="167">
        <f t="shared" si="872"/>
        <v>0</v>
      </c>
      <c r="AK1068" s="167">
        <f t="shared" si="872"/>
        <v>0</v>
      </c>
      <c r="AL1068" s="167">
        <f t="shared" si="872"/>
        <v>0</v>
      </c>
      <c r="AM1068" s="167">
        <f t="shared" si="872"/>
        <v>0</v>
      </c>
      <c r="AN1068" s="167"/>
      <c r="AO1068" s="167">
        <f t="shared" ref="AO1068:AV1069" si="873">AO1069</f>
        <v>0</v>
      </c>
      <c r="AP1068" s="167">
        <f t="shared" si="873"/>
        <v>0</v>
      </c>
      <c r="AQ1068" s="167">
        <f t="shared" si="873"/>
        <v>0</v>
      </c>
      <c r="AR1068" s="167">
        <f t="shared" si="873"/>
        <v>0</v>
      </c>
      <c r="AS1068" s="167">
        <f t="shared" si="873"/>
        <v>0</v>
      </c>
      <c r="AT1068" s="167">
        <f t="shared" si="873"/>
        <v>0</v>
      </c>
      <c r="AU1068" s="167">
        <f t="shared" si="873"/>
        <v>0</v>
      </c>
      <c r="AV1068" s="167">
        <f t="shared" si="873"/>
        <v>0</v>
      </c>
      <c r="AW1068" s="168"/>
    </row>
    <row r="1069" spans="1:49" ht="15.75" hidden="1" outlineLevel="5" x14ac:dyDescent="0.2">
      <c r="A1069" s="165" t="s">
        <v>490</v>
      </c>
      <c r="B1069" s="165" t="s">
        <v>344</v>
      </c>
      <c r="C1069" s="165" t="s">
        <v>482</v>
      </c>
      <c r="D1069" s="165"/>
      <c r="E1069" s="166" t="s">
        <v>483</v>
      </c>
      <c r="F1069" s="167">
        <f t="shared" si="871"/>
        <v>17</v>
      </c>
      <c r="G1069" s="167">
        <f t="shared" si="871"/>
        <v>0</v>
      </c>
      <c r="H1069" s="167">
        <f t="shared" si="871"/>
        <v>17</v>
      </c>
      <c r="I1069" s="167">
        <f t="shared" si="871"/>
        <v>0</v>
      </c>
      <c r="J1069" s="167">
        <f t="shared" si="871"/>
        <v>0</v>
      </c>
      <c r="K1069" s="167">
        <f t="shared" si="871"/>
        <v>0</v>
      </c>
      <c r="L1069" s="167">
        <f t="shared" si="871"/>
        <v>17</v>
      </c>
      <c r="M1069" s="167">
        <f t="shared" si="871"/>
        <v>0</v>
      </c>
      <c r="N1069" s="167">
        <f t="shared" si="871"/>
        <v>17</v>
      </c>
      <c r="O1069" s="167">
        <f t="shared" si="871"/>
        <v>0</v>
      </c>
      <c r="P1069" s="167">
        <f t="shared" si="871"/>
        <v>0</v>
      </c>
      <c r="Q1069" s="167">
        <f t="shared" si="871"/>
        <v>17</v>
      </c>
      <c r="R1069" s="167">
        <f t="shared" si="871"/>
        <v>0</v>
      </c>
      <c r="S1069" s="167">
        <f t="shared" si="871"/>
        <v>17</v>
      </c>
      <c r="T1069" s="167">
        <f t="shared" si="871"/>
        <v>0</v>
      </c>
      <c r="U1069" s="167">
        <f t="shared" si="871"/>
        <v>0</v>
      </c>
      <c r="V1069" s="167">
        <f t="shared" si="871"/>
        <v>0</v>
      </c>
      <c r="W1069" s="167">
        <f t="shared" si="871"/>
        <v>0</v>
      </c>
      <c r="X1069" s="167">
        <f t="shared" si="871"/>
        <v>17</v>
      </c>
      <c r="Y1069" s="167">
        <f t="shared" si="871"/>
        <v>0</v>
      </c>
      <c r="Z1069" s="167">
        <f t="shared" si="871"/>
        <v>0</v>
      </c>
      <c r="AA1069" s="167"/>
      <c r="AB1069" s="167">
        <f t="shared" si="872"/>
        <v>0</v>
      </c>
      <c r="AC1069" s="167">
        <f t="shared" si="872"/>
        <v>0</v>
      </c>
      <c r="AD1069" s="167">
        <f t="shared" si="872"/>
        <v>0</v>
      </c>
      <c r="AE1069" s="167">
        <f t="shared" si="872"/>
        <v>0</v>
      </c>
      <c r="AF1069" s="167">
        <f t="shared" si="872"/>
        <v>0</v>
      </c>
      <c r="AG1069" s="167">
        <f t="shared" si="872"/>
        <v>0</v>
      </c>
      <c r="AH1069" s="167">
        <f t="shared" si="872"/>
        <v>0</v>
      </c>
      <c r="AI1069" s="167">
        <f t="shared" si="872"/>
        <v>0</v>
      </c>
      <c r="AJ1069" s="167">
        <f t="shared" si="872"/>
        <v>0</v>
      </c>
      <c r="AK1069" s="167">
        <f t="shared" si="872"/>
        <v>0</v>
      </c>
      <c r="AL1069" s="167">
        <f t="shared" si="872"/>
        <v>0</v>
      </c>
      <c r="AM1069" s="167">
        <f t="shared" si="872"/>
        <v>0</v>
      </c>
      <c r="AN1069" s="167"/>
      <c r="AO1069" s="167">
        <f t="shared" si="873"/>
        <v>0</v>
      </c>
      <c r="AP1069" s="167">
        <f t="shared" si="873"/>
        <v>0</v>
      </c>
      <c r="AQ1069" s="167">
        <f t="shared" si="873"/>
        <v>0</v>
      </c>
      <c r="AR1069" s="167">
        <f t="shared" si="873"/>
        <v>0</v>
      </c>
      <c r="AS1069" s="167">
        <f t="shared" si="873"/>
        <v>0</v>
      </c>
      <c r="AT1069" s="167">
        <f t="shared" si="873"/>
        <v>0</v>
      </c>
      <c r="AU1069" s="167">
        <f t="shared" si="873"/>
        <v>0</v>
      </c>
      <c r="AV1069" s="167">
        <f t="shared" si="873"/>
        <v>0</v>
      </c>
      <c r="AW1069" s="168"/>
    </row>
    <row r="1070" spans="1:49" ht="31.5" hidden="1" outlineLevel="7" x14ac:dyDescent="0.2">
      <c r="A1070" s="170" t="s">
        <v>490</v>
      </c>
      <c r="B1070" s="170" t="s">
        <v>344</v>
      </c>
      <c r="C1070" s="170" t="s">
        <v>482</v>
      </c>
      <c r="D1070" s="170" t="s">
        <v>11</v>
      </c>
      <c r="E1070" s="171" t="s">
        <v>12</v>
      </c>
      <c r="F1070" s="172">
        <v>17</v>
      </c>
      <c r="G1070" s="172"/>
      <c r="H1070" s="172">
        <f>SUM(F1070:G1070)</f>
        <v>17</v>
      </c>
      <c r="I1070" s="172"/>
      <c r="J1070" s="172"/>
      <c r="K1070" s="172"/>
      <c r="L1070" s="172">
        <f>SUM(H1070:K1070)</f>
        <v>17</v>
      </c>
      <c r="M1070" s="172"/>
      <c r="N1070" s="172">
        <f>SUM(L1070:M1070)</f>
        <v>17</v>
      </c>
      <c r="O1070" s="172"/>
      <c r="P1070" s="172"/>
      <c r="Q1070" s="172">
        <f>SUM(N1070:P1070)</f>
        <v>17</v>
      </c>
      <c r="R1070" s="172"/>
      <c r="S1070" s="172">
        <f>SUM(Q1070:R1070)</f>
        <v>17</v>
      </c>
      <c r="T1070" s="172"/>
      <c r="U1070" s="172"/>
      <c r="V1070" s="172"/>
      <c r="W1070" s="172"/>
      <c r="X1070" s="172">
        <f>SUM(S1070:W1070)</f>
        <v>17</v>
      </c>
      <c r="Y1070" s="172"/>
      <c r="Z1070" s="172"/>
      <c r="AA1070" s="172"/>
      <c r="AB1070" s="172"/>
      <c r="AC1070" s="172">
        <f>SUM(AA1070:AB1070)</f>
        <v>0</v>
      </c>
      <c r="AD1070" s="172"/>
      <c r="AE1070" s="172">
        <f>SUM(AC1070:AD1070)</f>
        <v>0</v>
      </c>
      <c r="AF1070" s="172"/>
      <c r="AG1070" s="172">
        <f>SUM(AE1070:AF1070)</f>
        <v>0</v>
      </c>
      <c r="AH1070" s="172"/>
      <c r="AI1070" s="172">
        <f>SUM(AG1070:AH1070)</f>
        <v>0</v>
      </c>
      <c r="AJ1070" s="172"/>
      <c r="AK1070" s="172">
        <f>SUM(AI1070:AJ1070)</f>
        <v>0</v>
      </c>
      <c r="AL1070" s="172"/>
      <c r="AM1070" s="172"/>
      <c r="AN1070" s="172"/>
      <c r="AO1070" s="172"/>
      <c r="AP1070" s="172">
        <f>SUM(AN1070:AO1070)</f>
        <v>0</v>
      </c>
      <c r="AQ1070" s="172"/>
      <c r="AR1070" s="172">
        <f>SUM(AP1070:AQ1070)</f>
        <v>0</v>
      </c>
      <c r="AS1070" s="172"/>
      <c r="AT1070" s="172">
        <f>SUM(AR1070:AS1070)</f>
        <v>0</v>
      </c>
      <c r="AU1070" s="172"/>
      <c r="AV1070" s="172">
        <f>SUM(AT1070:AU1070)</f>
        <v>0</v>
      </c>
      <c r="AW1070" s="168"/>
    </row>
    <row r="1071" spans="1:49" ht="31.5" outlineLevel="2" collapsed="1" x14ac:dyDescent="0.2">
      <c r="A1071" s="165" t="s">
        <v>490</v>
      </c>
      <c r="B1071" s="165" t="s">
        <v>344</v>
      </c>
      <c r="C1071" s="165" t="s">
        <v>346</v>
      </c>
      <c r="D1071" s="165"/>
      <c r="E1071" s="166" t="s">
        <v>347</v>
      </c>
      <c r="F1071" s="167">
        <f t="shared" ref="F1071:AV1071" si="874">F1072+F1087</f>
        <v>55146.1</v>
      </c>
      <c r="G1071" s="167">
        <f t="shared" si="874"/>
        <v>0</v>
      </c>
      <c r="H1071" s="167">
        <f t="shared" si="874"/>
        <v>55146.1</v>
      </c>
      <c r="I1071" s="167">
        <f t="shared" si="874"/>
        <v>3191.6</v>
      </c>
      <c r="J1071" s="167">
        <f t="shared" si="874"/>
        <v>59.060769999999991</v>
      </c>
      <c r="K1071" s="167">
        <f t="shared" si="874"/>
        <v>-29.5</v>
      </c>
      <c r="L1071" s="167">
        <f t="shared" si="874"/>
        <v>58367.260770000001</v>
      </c>
      <c r="M1071" s="167">
        <f t="shared" si="874"/>
        <v>-4255.4762000000001</v>
      </c>
      <c r="N1071" s="167">
        <f t="shared" si="874"/>
        <v>54111.784570000003</v>
      </c>
      <c r="O1071" s="167">
        <f t="shared" si="874"/>
        <v>0</v>
      </c>
      <c r="P1071" s="167">
        <f t="shared" si="874"/>
        <v>0</v>
      </c>
      <c r="Q1071" s="167">
        <f t="shared" si="874"/>
        <v>54111.784570000003</v>
      </c>
      <c r="R1071" s="167">
        <f t="shared" si="874"/>
        <v>38095.990000000005</v>
      </c>
      <c r="S1071" s="167">
        <f t="shared" si="874"/>
        <v>92207.774570000009</v>
      </c>
      <c r="T1071" s="167">
        <f t="shared" si="874"/>
        <v>0</v>
      </c>
      <c r="U1071" s="167">
        <f t="shared" si="874"/>
        <v>0</v>
      </c>
      <c r="V1071" s="167">
        <f t="shared" si="874"/>
        <v>-1736.4</v>
      </c>
      <c r="W1071" s="167">
        <f t="shared" si="874"/>
        <v>0</v>
      </c>
      <c r="X1071" s="167">
        <f t="shared" si="874"/>
        <v>90471.374570000015</v>
      </c>
      <c r="Y1071" s="167">
        <f t="shared" si="874"/>
        <v>52270.2</v>
      </c>
      <c r="Z1071" s="167">
        <f t="shared" si="874"/>
        <v>0</v>
      </c>
      <c r="AA1071" s="167">
        <f t="shared" si="874"/>
        <v>52270.2</v>
      </c>
      <c r="AB1071" s="167">
        <f t="shared" si="874"/>
        <v>0</v>
      </c>
      <c r="AC1071" s="167">
        <f t="shared" si="874"/>
        <v>52270.2</v>
      </c>
      <c r="AD1071" s="167">
        <f t="shared" si="874"/>
        <v>0</v>
      </c>
      <c r="AE1071" s="167">
        <f t="shared" si="874"/>
        <v>52270.2</v>
      </c>
      <c r="AF1071" s="167">
        <f t="shared" si="874"/>
        <v>0</v>
      </c>
      <c r="AG1071" s="167">
        <f t="shared" si="874"/>
        <v>52270.2</v>
      </c>
      <c r="AH1071" s="167">
        <f t="shared" si="874"/>
        <v>23227.8</v>
      </c>
      <c r="AI1071" s="167">
        <f t="shared" si="874"/>
        <v>75498</v>
      </c>
      <c r="AJ1071" s="167">
        <f t="shared" si="874"/>
        <v>0</v>
      </c>
      <c r="AK1071" s="167">
        <f t="shared" si="874"/>
        <v>75498</v>
      </c>
      <c r="AL1071" s="167">
        <f t="shared" si="874"/>
        <v>52544.6</v>
      </c>
      <c r="AM1071" s="167">
        <f t="shared" si="874"/>
        <v>0</v>
      </c>
      <c r="AN1071" s="167">
        <f t="shared" si="874"/>
        <v>52544.6</v>
      </c>
      <c r="AO1071" s="167">
        <f t="shared" si="874"/>
        <v>0</v>
      </c>
      <c r="AP1071" s="167">
        <f t="shared" si="874"/>
        <v>52544.6</v>
      </c>
      <c r="AQ1071" s="167">
        <f t="shared" si="874"/>
        <v>0</v>
      </c>
      <c r="AR1071" s="167">
        <f t="shared" si="874"/>
        <v>52544.6</v>
      </c>
      <c r="AS1071" s="167">
        <f t="shared" si="874"/>
        <v>23227.8</v>
      </c>
      <c r="AT1071" s="167">
        <f t="shared" si="874"/>
        <v>75772.400000000009</v>
      </c>
      <c r="AU1071" s="167">
        <f t="shared" si="874"/>
        <v>0</v>
      </c>
      <c r="AV1071" s="167">
        <f t="shared" si="874"/>
        <v>75772.400000000009</v>
      </c>
      <c r="AW1071" s="168"/>
    </row>
    <row r="1072" spans="1:49" ht="31.5" hidden="1" outlineLevel="3" x14ac:dyDescent="0.2">
      <c r="A1072" s="165" t="s">
        <v>490</v>
      </c>
      <c r="B1072" s="165" t="s">
        <v>344</v>
      </c>
      <c r="C1072" s="165" t="s">
        <v>348</v>
      </c>
      <c r="D1072" s="165"/>
      <c r="E1072" s="166" t="s">
        <v>349</v>
      </c>
      <c r="F1072" s="167">
        <f t="shared" ref="F1072:AV1072" si="875">F1073+F1081</f>
        <v>3024.6</v>
      </c>
      <c r="G1072" s="167">
        <f t="shared" si="875"/>
        <v>0</v>
      </c>
      <c r="H1072" s="167">
        <f t="shared" si="875"/>
        <v>3024.6</v>
      </c>
      <c r="I1072" s="167">
        <f t="shared" si="875"/>
        <v>3191.6</v>
      </c>
      <c r="J1072" s="167">
        <f t="shared" si="875"/>
        <v>59.060769999999991</v>
      </c>
      <c r="K1072" s="167">
        <f t="shared" si="875"/>
        <v>1063.8761999999999</v>
      </c>
      <c r="L1072" s="167">
        <f t="shared" si="875"/>
        <v>7339.1369700000005</v>
      </c>
      <c r="M1072" s="167">
        <f t="shared" si="875"/>
        <v>-4255.4762000000001</v>
      </c>
      <c r="N1072" s="167">
        <f t="shared" si="875"/>
        <v>3083.6607700000004</v>
      </c>
      <c r="O1072" s="167">
        <f t="shared" si="875"/>
        <v>0</v>
      </c>
      <c r="P1072" s="167">
        <f t="shared" si="875"/>
        <v>0</v>
      </c>
      <c r="Q1072" s="167">
        <f t="shared" si="875"/>
        <v>3083.6607700000004</v>
      </c>
      <c r="R1072" s="167">
        <f t="shared" si="875"/>
        <v>40</v>
      </c>
      <c r="S1072" s="167">
        <f t="shared" si="875"/>
        <v>3123.6607700000004</v>
      </c>
      <c r="T1072" s="167">
        <f t="shared" si="875"/>
        <v>0</v>
      </c>
      <c r="U1072" s="167">
        <f t="shared" si="875"/>
        <v>0</v>
      </c>
      <c r="V1072" s="167">
        <f t="shared" si="875"/>
        <v>0</v>
      </c>
      <c r="W1072" s="167">
        <f t="shared" si="875"/>
        <v>0</v>
      </c>
      <c r="X1072" s="167">
        <f t="shared" si="875"/>
        <v>3123.6607700000004</v>
      </c>
      <c r="Y1072" s="167">
        <f t="shared" si="875"/>
        <v>2750.2</v>
      </c>
      <c r="Z1072" s="167">
        <f t="shared" si="875"/>
        <v>0</v>
      </c>
      <c r="AA1072" s="167">
        <f t="shared" si="875"/>
        <v>2750.2</v>
      </c>
      <c r="AB1072" s="167">
        <f t="shared" si="875"/>
        <v>0</v>
      </c>
      <c r="AC1072" s="167">
        <f t="shared" si="875"/>
        <v>2750.2</v>
      </c>
      <c r="AD1072" s="167">
        <f t="shared" si="875"/>
        <v>0</v>
      </c>
      <c r="AE1072" s="167">
        <f t="shared" si="875"/>
        <v>2750.2</v>
      </c>
      <c r="AF1072" s="167">
        <f t="shared" si="875"/>
        <v>0</v>
      </c>
      <c r="AG1072" s="167">
        <f t="shared" si="875"/>
        <v>2750.2</v>
      </c>
      <c r="AH1072" s="167">
        <f t="shared" si="875"/>
        <v>0</v>
      </c>
      <c r="AI1072" s="167">
        <f t="shared" si="875"/>
        <v>2750.2</v>
      </c>
      <c r="AJ1072" s="167">
        <f t="shared" si="875"/>
        <v>0</v>
      </c>
      <c r="AK1072" s="167">
        <f t="shared" si="875"/>
        <v>2750.2</v>
      </c>
      <c r="AL1072" s="167">
        <f t="shared" si="875"/>
        <v>3024.6</v>
      </c>
      <c r="AM1072" s="167">
        <f t="shared" si="875"/>
        <v>0</v>
      </c>
      <c r="AN1072" s="167">
        <f t="shared" si="875"/>
        <v>3024.6</v>
      </c>
      <c r="AO1072" s="167">
        <f t="shared" si="875"/>
        <v>0</v>
      </c>
      <c r="AP1072" s="167">
        <f t="shared" si="875"/>
        <v>3024.6</v>
      </c>
      <c r="AQ1072" s="167">
        <f t="shared" si="875"/>
        <v>0</v>
      </c>
      <c r="AR1072" s="167">
        <f t="shared" si="875"/>
        <v>3024.6</v>
      </c>
      <c r="AS1072" s="167">
        <f t="shared" si="875"/>
        <v>0</v>
      </c>
      <c r="AT1072" s="167">
        <f t="shared" si="875"/>
        <v>3024.6</v>
      </c>
      <c r="AU1072" s="167">
        <f t="shared" si="875"/>
        <v>0</v>
      </c>
      <c r="AV1072" s="167">
        <f t="shared" si="875"/>
        <v>3024.6</v>
      </c>
      <c r="AW1072" s="168"/>
    </row>
    <row r="1073" spans="1:49" ht="31.5" hidden="1" outlineLevel="4" x14ac:dyDescent="0.2">
      <c r="A1073" s="165" t="s">
        <v>490</v>
      </c>
      <c r="B1073" s="165" t="s">
        <v>344</v>
      </c>
      <c r="C1073" s="165" t="s">
        <v>350</v>
      </c>
      <c r="D1073" s="165"/>
      <c r="E1073" s="166" t="s">
        <v>351</v>
      </c>
      <c r="F1073" s="167">
        <f t="shared" ref="F1073:H1074" si="876">F1074</f>
        <v>100</v>
      </c>
      <c r="G1073" s="167">
        <f t="shared" si="876"/>
        <v>0</v>
      </c>
      <c r="H1073" s="167">
        <f t="shared" si="876"/>
        <v>100</v>
      </c>
      <c r="I1073" s="167">
        <f t="shared" ref="I1073:AV1073" si="877">I1074+I1079+I1077</f>
        <v>3191.6</v>
      </c>
      <c r="J1073" s="167">
        <f t="shared" si="877"/>
        <v>0</v>
      </c>
      <c r="K1073" s="167">
        <f t="shared" si="877"/>
        <v>1063.8761999999999</v>
      </c>
      <c r="L1073" s="167">
        <f t="shared" si="877"/>
        <v>4355.4762000000001</v>
      </c>
      <c r="M1073" s="167">
        <f t="shared" si="877"/>
        <v>-4180.4762000000001</v>
      </c>
      <c r="N1073" s="167">
        <f t="shared" si="877"/>
        <v>175</v>
      </c>
      <c r="O1073" s="167">
        <f t="shared" si="877"/>
        <v>0</v>
      </c>
      <c r="P1073" s="167">
        <f t="shared" si="877"/>
        <v>0</v>
      </c>
      <c r="Q1073" s="167">
        <f t="shared" si="877"/>
        <v>175</v>
      </c>
      <c r="R1073" s="167">
        <f t="shared" si="877"/>
        <v>40</v>
      </c>
      <c r="S1073" s="167">
        <f t="shared" si="877"/>
        <v>215</v>
      </c>
      <c r="T1073" s="167">
        <f t="shared" si="877"/>
        <v>0</v>
      </c>
      <c r="U1073" s="167">
        <f t="shared" si="877"/>
        <v>0</v>
      </c>
      <c r="V1073" s="167">
        <f t="shared" si="877"/>
        <v>0</v>
      </c>
      <c r="W1073" s="167">
        <f t="shared" si="877"/>
        <v>0</v>
      </c>
      <c r="X1073" s="167">
        <f t="shared" si="877"/>
        <v>215</v>
      </c>
      <c r="Y1073" s="167">
        <f t="shared" si="877"/>
        <v>100</v>
      </c>
      <c r="Z1073" s="167">
        <f t="shared" si="877"/>
        <v>0</v>
      </c>
      <c r="AA1073" s="167">
        <f t="shared" si="877"/>
        <v>100</v>
      </c>
      <c r="AB1073" s="167">
        <f t="shared" si="877"/>
        <v>0</v>
      </c>
      <c r="AC1073" s="167">
        <f t="shared" si="877"/>
        <v>100</v>
      </c>
      <c r="AD1073" s="167">
        <f t="shared" si="877"/>
        <v>0</v>
      </c>
      <c r="AE1073" s="167">
        <f t="shared" si="877"/>
        <v>100</v>
      </c>
      <c r="AF1073" s="167">
        <f t="shared" si="877"/>
        <v>0</v>
      </c>
      <c r="AG1073" s="167">
        <f t="shared" si="877"/>
        <v>100</v>
      </c>
      <c r="AH1073" s="167">
        <f t="shared" si="877"/>
        <v>0</v>
      </c>
      <c r="AI1073" s="167">
        <f t="shared" si="877"/>
        <v>100</v>
      </c>
      <c r="AJ1073" s="167">
        <f t="shared" si="877"/>
        <v>0</v>
      </c>
      <c r="AK1073" s="167">
        <f t="shared" si="877"/>
        <v>100</v>
      </c>
      <c r="AL1073" s="167">
        <f t="shared" si="877"/>
        <v>100</v>
      </c>
      <c r="AM1073" s="167">
        <f t="shared" si="877"/>
        <v>0</v>
      </c>
      <c r="AN1073" s="167">
        <f t="shared" si="877"/>
        <v>100</v>
      </c>
      <c r="AO1073" s="167">
        <f t="shared" si="877"/>
        <v>0</v>
      </c>
      <c r="AP1073" s="167">
        <f t="shared" si="877"/>
        <v>100</v>
      </c>
      <c r="AQ1073" s="167">
        <f t="shared" si="877"/>
        <v>0</v>
      </c>
      <c r="AR1073" s="167">
        <f t="shared" si="877"/>
        <v>100</v>
      </c>
      <c r="AS1073" s="167">
        <f t="shared" si="877"/>
        <v>0</v>
      </c>
      <c r="AT1073" s="167">
        <f t="shared" si="877"/>
        <v>100</v>
      </c>
      <c r="AU1073" s="167">
        <f t="shared" si="877"/>
        <v>0</v>
      </c>
      <c r="AV1073" s="167">
        <f t="shared" si="877"/>
        <v>100</v>
      </c>
      <c r="AW1073" s="168"/>
    </row>
    <row r="1074" spans="1:49" ht="31.5" hidden="1" outlineLevel="5" x14ac:dyDescent="0.2">
      <c r="A1074" s="165" t="s">
        <v>490</v>
      </c>
      <c r="B1074" s="165" t="s">
        <v>344</v>
      </c>
      <c r="C1074" s="165" t="s">
        <v>503</v>
      </c>
      <c r="D1074" s="165"/>
      <c r="E1074" s="166" t="s">
        <v>504</v>
      </c>
      <c r="F1074" s="167">
        <f t="shared" si="876"/>
        <v>100</v>
      </c>
      <c r="G1074" s="167">
        <f t="shared" si="876"/>
        <v>0</v>
      </c>
      <c r="H1074" s="167">
        <f t="shared" si="876"/>
        <v>100</v>
      </c>
      <c r="I1074" s="167">
        <f t="shared" ref="I1074:AV1074" si="878">I1075+I1076</f>
        <v>0</v>
      </c>
      <c r="J1074" s="167">
        <f t="shared" si="878"/>
        <v>0</v>
      </c>
      <c r="K1074" s="167">
        <f t="shared" si="878"/>
        <v>0</v>
      </c>
      <c r="L1074" s="167">
        <f t="shared" si="878"/>
        <v>100</v>
      </c>
      <c r="M1074" s="167">
        <f t="shared" si="878"/>
        <v>75</v>
      </c>
      <c r="N1074" s="167">
        <f t="shared" si="878"/>
        <v>175</v>
      </c>
      <c r="O1074" s="167">
        <f t="shared" si="878"/>
        <v>0</v>
      </c>
      <c r="P1074" s="167">
        <f t="shared" si="878"/>
        <v>0</v>
      </c>
      <c r="Q1074" s="167">
        <f t="shared" si="878"/>
        <v>175</v>
      </c>
      <c r="R1074" s="167">
        <f t="shared" si="878"/>
        <v>40</v>
      </c>
      <c r="S1074" s="167">
        <f t="shared" si="878"/>
        <v>215</v>
      </c>
      <c r="T1074" s="167">
        <f t="shared" si="878"/>
        <v>0</v>
      </c>
      <c r="U1074" s="167">
        <f t="shared" si="878"/>
        <v>0</v>
      </c>
      <c r="V1074" s="167">
        <f t="shared" si="878"/>
        <v>0</v>
      </c>
      <c r="W1074" s="167">
        <f t="shared" si="878"/>
        <v>0</v>
      </c>
      <c r="X1074" s="167">
        <f t="shared" si="878"/>
        <v>215</v>
      </c>
      <c r="Y1074" s="167">
        <f t="shared" si="878"/>
        <v>100</v>
      </c>
      <c r="Z1074" s="167">
        <f t="shared" si="878"/>
        <v>0</v>
      </c>
      <c r="AA1074" s="167">
        <f t="shared" si="878"/>
        <v>100</v>
      </c>
      <c r="AB1074" s="167">
        <f t="shared" si="878"/>
        <v>0</v>
      </c>
      <c r="AC1074" s="167">
        <f t="shared" si="878"/>
        <v>100</v>
      </c>
      <c r="AD1074" s="167">
        <f t="shared" si="878"/>
        <v>0</v>
      </c>
      <c r="AE1074" s="167">
        <f t="shared" si="878"/>
        <v>100</v>
      </c>
      <c r="AF1074" s="167">
        <f t="shared" si="878"/>
        <v>0</v>
      </c>
      <c r="AG1074" s="167">
        <f t="shared" si="878"/>
        <v>100</v>
      </c>
      <c r="AH1074" s="167">
        <f t="shared" si="878"/>
        <v>0</v>
      </c>
      <c r="AI1074" s="167">
        <f t="shared" si="878"/>
        <v>100</v>
      </c>
      <c r="AJ1074" s="167">
        <f t="shared" si="878"/>
        <v>0</v>
      </c>
      <c r="AK1074" s="167">
        <f t="shared" si="878"/>
        <v>100</v>
      </c>
      <c r="AL1074" s="167">
        <f t="shared" si="878"/>
        <v>100</v>
      </c>
      <c r="AM1074" s="167">
        <f t="shared" si="878"/>
        <v>0</v>
      </c>
      <c r="AN1074" s="167">
        <f t="shared" si="878"/>
        <v>100</v>
      </c>
      <c r="AO1074" s="167">
        <f t="shared" si="878"/>
        <v>0</v>
      </c>
      <c r="AP1074" s="167">
        <f t="shared" si="878"/>
        <v>100</v>
      </c>
      <c r="AQ1074" s="167">
        <f t="shared" si="878"/>
        <v>0</v>
      </c>
      <c r="AR1074" s="167">
        <f t="shared" si="878"/>
        <v>100</v>
      </c>
      <c r="AS1074" s="167">
        <f t="shared" si="878"/>
        <v>0</v>
      </c>
      <c r="AT1074" s="167">
        <f t="shared" si="878"/>
        <v>100</v>
      </c>
      <c r="AU1074" s="167">
        <f t="shared" si="878"/>
        <v>0</v>
      </c>
      <c r="AV1074" s="167">
        <f t="shared" si="878"/>
        <v>100</v>
      </c>
      <c r="AW1074" s="168"/>
    </row>
    <row r="1075" spans="1:49" ht="31.5" hidden="1" outlineLevel="7" x14ac:dyDescent="0.2">
      <c r="A1075" s="170" t="s">
        <v>490</v>
      </c>
      <c r="B1075" s="170" t="s">
        <v>344</v>
      </c>
      <c r="C1075" s="170" t="s">
        <v>503</v>
      </c>
      <c r="D1075" s="170" t="s">
        <v>11</v>
      </c>
      <c r="E1075" s="171" t="s">
        <v>12</v>
      </c>
      <c r="F1075" s="172">
        <v>100</v>
      </c>
      <c r="G1075" s="172"/>
      <c r="H1075" s="172">
        <f>SUM(F1075:G1075)</f>
        <v>100</v>
      </c>
      <c r="I1075" s="172"/>
      <c r="J1075" s="172"/>
      <c r="K1075" s="172">
        <v>-45</v>
      </c>
      <c r="L1075" s="172">
        <f>SUM(H1075:K1075)</f>
        <v>55</v>
      </c>
      <c r="M1075" s="172">
        <v>45</v>
      </c>
      <c r="N1075" s="172">
        <f>SUM(L1075:M1075)</f>
        <v>100</v>
      </c>
      <c r="O1075" s="172"/>
      <c r="P1075" s="172"/>
      <c r="Q1075" s="172">
        <f>SUM(N1075:P1075)</f>
        <v>100</v>
      </c>
      <c r="R1075" s="172">
        <v>20</v>
      </c>
      <c r="S1075" s="172">
        <f>SUM(Q1075:R1075)</f>
        <v>120</v>
      </c>
      <c r="T1075" s="172"/>
      <c r="U1075" s="172"/>
      <c r="V1075" s="172"/>
      <c r="W1075" s="172"/>
      <c r="X1075" s="172">
        <f>SUM(S1075:W1075)</f>
        <v>120</v>
      </c>
      <c r="Y1075" s="172">
        <v>100</v>
      </c>
      <c r="Z1075" s="172"/>
      <c r="AA1075" s="172">
        <f>SUM(Y1075:Z1075)</f>
        <v>100</v>
      </c>
      <c r="AB1075" s="172"/>
      <c r="AC1075" s="172">
        <f>SUM(AA1075:AB1075)</f>
        <v>100</v>
      </c>
      <c r="AD1075" s="172"/>
      <c r="AE1075" s="172">
        <f>SUM(AC1075:AD1075)</f>
        <v>100</v>
      </c>
      <c r="AF1075" s="172"/>
      <c r="AG1075" s="172">
        <f>SUM(AE1075:AF1075)</f>
        <v>100</v>
      </c>
      <c r="AH1075" s="172"/>
      <c r="AI1075" s="172">
        <f>SUM(AG1075:AH1075)</f>
        <v>100</v>
      </c>
      <c r="AJ1075" s="172"/>
      <c r="AK1075" s="172">
        <f>SUM(AI1075:AJ1075)</f>
        <v>100</v>
      </c>
      <c r="AL1075" s="172">
        <v>100</v>
      </c>
      <c r="AM1075" s="172"/>
      <c r="AN1075" s="172">
        <f>SUM(AL1075:AM1075)</f>
        <v>100</v>
      </c>
      <c r="AO1075" s="172"/>
      <c r="AP1075" s="172">
        <f>SUM(AN1075:AO1075)</f>
        <v>100</v>
      </c>
      <c r="AQ1075" s="172"/>
      <c r="AR1075" s="172">
        <f>SUM(AP1075:AQ1075)</f>
        <v>100</v>
      </c>
      <c r="AS1075" s="172"/>
      <c r="AT1075" s="172">
        <f>SUM(AR1075:AS1075)</f>
        <v>100</v>
      </c>
      <c r="AU1075" s="172"/>
      <c r="AV1075" s="172">
        <f>SUM(AT1075:AU1075)</f>
        <v>100</v>
      </c>
      <c r="AW1075" s="168"/>
    </row>
    <row r="1076" spans="1:49" ht="31.5" hidden="1" outlineLevel="7" x14ac:dyDescent="0.2">
      <c r="A1076" s="170" t="s">
        <v>490</v>
      </c>
      <c r="B1076" s="170" t="s">
        <v>344</v>
      </c>
      <c r="C1076" s="170" t="s">
        <v>503</v>
      </c>
      <c r="D1076" s="170" t="s">
        <v>92</v>
      </c>
      <c r="E1076" s="171" t="s">
        <v>93</v>
      </c>
      <c r="F1076" s="172"/>
      <c r="G1076" s="172"/>
      <c r="H1076" s="172"/>
      <c r="I1076" s="172"/>
      <c r="J1076" s="172"/>
      <c r="K1076" s="172">
        <v>45</v>
      </c>
      <c r="L1076" s="172">
        <f>SUM(H1076:K1076)</f>
        <v>45</v>
      </c>
      <c r="M1076" s="172">
        <v>30</v>
      </c>
      <c r="N1076" s="172">
        <f>SUM(L1076:M1076)</f>
        <v>75</v>
      </c>
      <c r="O1076" s="172"/>
      <c r="P1076" s="172"/>
      <c r="Q1076" s="172">
        <f>SUM(N1076:P1076)</f>
        <v>75</v>
      </c>
      <c r="R1076" s="172">
        <v>20</v>
      </c>
      <c r="S1076" s="172">
        <f>SUM(Q1076:R1076)</f>
        <v>95</v>
      </c>
      <c r="T1076" s="172"/>
      <c r="U1076" s="172"/>
      <c r="V1076" s="172"/>
      <c r="W1076" s="172"/>
      <c r="X1076" s="172">
        <f>SUM(S1076:W1076)</f>
        <v>95</v>
      </c>
      <c r="Y1076" s="172"/>
      <c r="Z1076" s="172"/>
      <c r="AA1076" s="172"/>
      <c r="AB1076" s="172"/>
      <c r="AC1076" s="172"/>
      <c r="AD1076" s="172"/>
      <c r="AE1076" s="172">
        <f>SUM(AC1076:AD1076)</f>
        <v>0</v>
      </c>
      <c r="AF1076" s="172"/>
      <c r="AG1076" s="172">
        <f>SUM(AE1076:AF1076)</f>
        <v>0</v>
      </c>
      <c r="AH1076" s="172"/>
      <c r="AI1076" s="172"/>
      <c r="AJ1076" s="172"/>
      <c r="AK1076" s="172"/>
      <c r="AL1076" s="172"/>
      <c r="AM1076" s="172"/>
      <c r="AN1076" s="172"/>
      <c r="AO1076" s="172"/>
      <c r="AP1076" s="172"/>
      <c r="AQ1076" s="172"/>
      <c r="AR1076" s="172">
        <f>SUM(AP1076:AQ1076)</f>
        <v>0</v>
      </c>
      <c r="AS1076" s="172"/>
      <c r="AT1076" s="172"/>
      <c r="AU1076" s="172"/>
      <c r="AV1076" s="172"/>
      <c r="AW1076" s="168"/>
    </row>
    <row r="1077" spans="1:49" ht="47.25" hidden="1" customHeight="1" outlineLevel="7" x14ac:dyDescent="0.2">
      <c r="A1077" s="165" t="s">
        <v>490</v>
      </c>
      <c r="B1077" s="165" t="s">
        <v>344</v>
      </c>
      <c r="C1077" s="165" t="s">
        <v>673</v>
      </c>
      <c r="D1077" s="170"/>
      <c r="E1077" s="166" t="s">
        <v>712</v>
      </c>
      <c r="F1077" s="172"/>
      <c r="G1077" s="172"/>
      <c r="H1077" s="172"/>
      <c r="I1077" s="167">
        <f t="shared" ref="I1077:X1077" si="879">I1078</f>
        <v>0</v>
      </c>
      <c r="J1077" s="167">
        <f t="shared" si="879"/>
        <v>0</v>
      </c>
      <c r="K1077" s="167">
        <f t="shared" si="879"/>
        <v>1063.8761999999999</v>
      </c>
      <c r="L1077" s="167">
        <f t="shared" si="879"/>
        <v>1063.8761999999999</v>
      </c>
      <c r="M1077" s="167">
        <f t="shared" si="879"/>
        <v>-1063.8761999999999</v>
      </c>
      <c r="N1077" s="167">
        <f t="shared" si="879"/>
        <v>0</v>
      </c>
      <c r="O1077" s="167">
        <f t="shared" si="879"/>
        <v>0</v>
      </c>
      <c r="P1077" s="167">
        <f t="shared" si="879"/>
        <v>0</v>
      </c>
      <c r="Q1077" s="167">
        <f t="shared" si="879"/>
        <v>0</v>
      </c>
      <c r="R1077" s="167">
        <f t="shared" si="879"/>
        <v>0</v>
      </c>
      <c r="S1077" s="167">
        <f t="shared" si="879"/>
        <v>0</v>
      </c>
      <c r="T1077" s="167">
        <f t="shared" si="879"/>
        <v>0</v>
      </c>
      <c r="U1077" s="167">
        <f t="shared" si="879"/>
        <v>0</v>
      </c>
      <c r="V1077" s="167">
        <f t="shared" si="879"/>
        <v>0</v>
      </c>
      <c r="W1077" s="167">
        <f t="shared" si="879"/>
        <v>0</v>
      </c>
      <c r="X1077" s="167">
        <f t="shared" si="879"/>
        <v>0</v>
      </c>
      <c r="Y1077" s="172"/>
      <c r="Z1077" s="172"/>
      <c r="AA1077" s="172"/>
      <c r="AB1077" s="172"/>
      <c r="AC1077" s="172"/>
      <c r="AD1077" s="167">
        <f t="shared" ref="AD1077:AK1077" si="880">AD1078</f>
        <v>0</v>
      </c>
      <c r="AE1077" s="167">
        <f t="shared" si="880"/>
        <v>0</v>
      </c>
      <c r="AF1077" s="167">
        <f t="shared" si="880"/>
        <v>0</v>
      </c>
      <c r="AG1077" s="167">
        <f t="shared" si="880"/>
        <v>0</v>
      </c>
      <c r="AH1077" s="167">
        <f t="shared" si="880"/>
        <v>0</v>
      </c>
      <c r="AI1077" s="167">
        <f t="shared" si="880"/>
        <v>0</v>
      </c>
      <c r="AJ1077" s="167">
        <f t="shared" si="880"/>
        <v>0</v>
      </c>
      <c r="AK1077" s="167">
        <f t="shared" si="880"/>
        <v>0</v>
      </c>
      <c r="AL1077" s="172"/>
      <c r="AM1077" s="172"/>
      <c r="AN1077" s="172"/>
      <c r="AO1077" s="172"/>
      <c r="AP1077" s="172"/>
      <c r="AQ1077" s="167">
        <f>AQ1078</f>
        <v>0</v>
      </c>
      <c r="AR1077" s="167">
        <f>AR1078</f>
        <v>0</v>
      </c>
      <c r="AS1077" s="167">
        <f>AS1078</f>
        <v>0</v>
      </c>
      <c r="AT1077" s="167">
        <f>AT1078</f>
        <v>0</v>
      </c>
      <c r="AU1077" s="167">
        <f t="shared" ref="AU1077:AV1077" si="881">AU1078</f>
        <v>0</v>
      </c>
      <c r="AV1077" s="167">
        <f t="shared" si="881"/>
        <v>0</v>
      </c>
      <c r="AW1077" s="168"/>
    </row>
    <row r="1078" spans="1:49" ht="31.5" hidden="1" outlineLevel="7" x14ac:dyDescent="0.2">
      <c r="A1078" s="170" t="s">
        <v>490</v>
      </c>
      <c r="B1078" s="170" t="s">
        <v>344</v>
      </c>
      <c r="C1078" s="170" t="s">
        <v>673</v>
      </c>
      <c r="D1078" s="170" t="s">
        <v>92</v>
      </c>
      <c r="E1078" s="171" t="s">
        <v>93</v>
      </c>
      <c r="F1078" s="172"/>
      <c r="G1078" s="172"/>
      <c r="H1078" s="172"/>
      <c r="I1078" s="172"/>
      <c r="J1078" s="172"/>
      <c r="K1078" s="172">
        <v>1063.8761999999999</v>
      </c>
      <c r="L1078" s="172">
        <f>SUM(H1078:K1078)</f>
        <v>1063.8761999999999</v>
      </c>
      <c r="M1078" s="172">
        <v>-1063.8761999999999</v>
      </c>
      <c r="N1078" s="172">
        <f>SUM(L1078:M1078)</f>
        <v>0</v>
      </c>
      <c r="O1078" s="172"/>
      <c r="P1078" s="172"/>
      <c r="Q1078" s="172">
        <f>SUM(N1078:P1078)</f>
        <v>0</v>
      </c>
      <c r="R1078" s="172"/>
      <c r="S1078" s="172">
        <f>SUM(Q1078:R1078)</f>
        <v>0</v>
      </c>
      <c r="T1078" s="172"/>
      <c r="U1078" s="172"/>
      <c r="V1078" s="172"/>
      <c r="W1078" s="172"/>
      <c r="X1078" s="172">
        <f>SUM(S1078:W1078)</f>
        <v>0</v>
      </c>
      <c r="Y1078" s="172"/>
      <c r="Z1078" s="172"/>
      <c r="AA1078" s="172"/>
      <c r="AB1078" s="172"/>
      <c r="AC1078" s="172"/>
      <c r="AD1078" s="172"/>
      <c r="AE1078" s="172">
        <f>SUM(AC1078:AD1078)</f>
        <v>0</v>
      </c>
      <c r="AF1078" s="172"/>
      <c r="AG1078" s="172">
        <f>SUM(AE1078:AF1078)</f>
        <v>0</v>
      </c>
      <c r="AH1078" s="172"/>
      <c r="AI1078" s="172">
        <f>SUM(AG1078:AH1078)</f>
        <v>0</v>
      </c>
      <c r="AJ1078" s="172"/>
      <c r="AK1078" s="172">
        <f>SUM(AI1078:AJ1078)</f>
        <v>0</v>
      </c>
      <c r="AL1078" s="172"/>
      <c r="AM1078" s="172"/>
      <c r="AN1078" s="172"/>
      <c r="AO1078" s="172"/>
      <c r="AP1078" s="172"/>
      <c r="AQ1078" s="172"/>
      <c r="AR1078" s="172">
        <f>SUM(AP1078:AQ1078)</f>
        <v>0</v>
      </c>
      <c r="AS1078" s="172"/>
      <c r="AT1078" s="172">
        <f>SUM(AR1078:AS1078)</f>
        <v>0</v>
      </c>
      <c r="AU1078" s="172"/>
      <c r="AV1078" s="172">
        <f>SUM(AT1078:AU1078)</f>
        <v>0</v>
      </c>
      <c r="AW1078" s="168"/>
    </row>
    <row r="1079" spans="1:49" ht="47.25" hidden="1" outlineLevel="7" x14ac:dyDescent="0.2">
      <c r="A1079" s="165" t="s">
        <v>490</v>
      </c>
      <c r="B1079" s="165" t="s">
        <v>344</v>
      </c>
      <c r="C1079" s="165" t="s">
        <v>673</v>
      </c>
      <c r="D1079" s="170"/>
      <c r="E1079" s="166" t="s">
        <v>713</v>
      </c>
      <c r="F1079" s="172"/>
      <c r="G1079" s="172"/>
      <c r="H1079" s="172"/>
      <c r="I1079" s="167">
        <f>I1080</f>
        <v>3191.6</v>
      </c>
      <c r="J1079" s="172"/>
      <c r="K1079" s="172"/>
      <c r="L1079" s="167">
        <f t="shared" ref="L1079:S1079" si="882">L1080</f>
        <v>3191.6</v>
      </c>
      <c r="M1079" s="167">
        <f t="shared" si="882"/>
        <v>-3191.6</v>
      </c>
      <c r="N1079" s="167">
        <f t="shared" si="882"/>
        <v>0</v>
      </c>
      <c r="O1079" s="167">
        <f t="shared" si="882"/>
        <v>0</v>
      </c>
      <c r="P1079" s="167">
        <f t="shared" si="882"/>
        <v>0</v>
      </c>
      <c r="Q1079" s="167">
        <f t="shared" si="882"/>
        <v>0</v>
      </c>
      <c r="R1079" s="167">
        <f t="shared" si="882"/>
        <v>0</v>
      </c>
      <c r="S1079" s="167">
        <f t="shared" si="882"/>
        <v>0</v>
      </c>
      <c r="T1079" s="167">
        <f>T1080</f>
        <v>0</v>
      </c>
      <c r="U1079" s="167">
        <f>U1080</f>
        <v>0</v>
      </c>
      <c r="V1079" s="167">
        <f>V1080</f>
        <v>0</v>
      </c>
      <c r="W1079" s="167">
        <f>W1080</f>
        <v>0</v>
      </c>
      <c r="X1079" s="167">
        <f>X1080</f>
        <v>0</v>
      </c>
      <c r="Y1079" s="172"/>
      <c r="Z1079" s="172"/>
      <c r="AA1079" s="172"/>
      <c r="AB1079" s="172"/>
      <c r="AC1079" s="172"/>
      <c r="AD1079" s="172"/>
      <c r="AE1079" s="167">
        <f t="shared" ref="AE1079:AK1079" si="883">AE1080</f>
        <v>0</v>
      </c>
      <c r="AF1079" s="167">
        <f t="shared" si="883"/>
        <v>0</v>
      </c>
      <c r="AG1079" s="167">
        <f t="shared" si="883"/>
        <v>0</v>
      </c>
      <c r="AH1079" s="167">
        <f t="shared" si="883"/>
        <v>0</v>
      </c>
      <c r="AI1079" s="167">
        <f t="shared" si="883"/>
        <v>0</v>
      </c>
      <c r="AJ1079" s="167">
        <f t="shared" si="883"/>
        <v>0</v>
      </c>
      <c r="AK1079" s="167">
        <f t="shared" si="883"/>
        <v>0</v>
      </c>
      <c r="AL1079" s="172"/>
      <c r="AM1079" s="172"/>
      <c r="AN1079" s="172"/>
      <c r="AO1079" s="172"/>
      <c r="AP1079" s="172"/>
      <c r="AQ1079" s="167">
        <f t="shared" ref="AQ1079:AV1079" si="884">AQ1080</f>
        <v>0</v>
      </c>
      <c r="AR1079" s="167">
        <f t="shared" si="884"/>
        <v>0</v>
      </c>
      <c r="AS1079" s="167">
        <f t="shared" si="884"/>
        <v>0</v>
      </c>
      <c r="AT1079" s="167">
        <f t="shared" si="884"/>
        <v>0</v>
      </c>
      <c r="AU1079" s="167">
        <f t="shared" si="884"/>
        <v>0</v>
      </c>
      <c r="AV1079" s="167">
        <f t="shared" si="884"/>
        <v>0</v>
      </c>
      <c r="AW1079" s="168"/>
    </row>
    <row r="1080" spans="1:49" ht="31.5" hidden="1" outlineLevel="7" x14ac:dyDescent="0.2">
      <c r="A1080" s="170" t="s">
        <v>490</v>
      </c>
      <c r="B1080" s="170" t="s">
        <v>344</v>
      </c>
      <c r="C1080" s="170" t="s">
        <v>673</v>
      </c>
      <c r="D1080" s="170" t="s">
        <v>92</v>
      </c>
      <c r="E1080" s="171" t="s">
        <v>93</v>
      </c>
      <c r="F1080" s="172"/>
      <c r="G1080" s="172"/>
      <c r="H1080" s="172"/>
      <c r="I1080" s="172">
        <v>3191.6</v>
      </c>
      <c r="J1080" s="172"/>
      <c r="K1080" s="172"/>
      <c r="L1080" s="172">
        <f>SUM(H1080:K1080)</f>
        <v>3191.6</v>
      </c>
      <c r="M1080" s="172">
        <v>-3191.6</v>
      </c>
      <c r="N1080" s="172">
        <f>SUM(L1080:M1080)</f>
        <v>0</v>
      </c>
      <c r="O1080" s="172"/>
      <c r="P1080" s="172"/>
      <c r="Q1080" s="172">
        <f>SUM(N1080:P1080)</f>
        <v>0</v>
      </c>
      <c r="R1080" s="172"/>
      <c r="S1080" s="172">
        <f>SUM(Q1080:R1080)</f>
        <v>0</v>
      </c>
      <c r="T1080" s="172"/>
      <c r="U1080" s="172"/>
      <c r="V1080" s="172"/>
      <c r="W1080" s="172"/>
      <c r="X1080" s="172">
        <f>SUM(S1080:W1080)</f>
        <v>0</v>
      </c>
      <c r="Y1080" s="172"/>
      <c r="Z1080" s="172"/>
      <c r="AA1080" s="172"/>
      <c r="AB1080" s="172"/>
      <c r="AC1080" s="172"/>
      <c r="AD1080" s="172"/>
      <c r="AE1080" s="172">
        <f>SUM(AC1080:AD1080)</f>
        <v>0</v>
      </c>
      <c r="AF1080" s="172"/>
      <c r="AG1080" s="172">
        <f>SUM(AE1080:AF1080)</f>
        <v>0</v>
      </c>
      <c r="AH1080" s="172"/>
      <c r="AI1080" s="172">
        <f>SUM(AG1080:AH1080)</f>
        <v>0</v>
      </c>
      <c r="AJ1080" s="172"/>
      <c r="AK1080" s="172">
        <f>SUM(AI1080:AJ1080)</f>
        <v>0</v>
      </c>
      <c r="AL1080" s="172"/>
      <c r="AM1080" s="172"/>
      <c r="AN1080" s="172"/>
      <c r="AO1080" s="172"/>
      <c r="AP1080" s="172"/>
      <c r="AQ1080" s="172"/>
      <c r="AR1080" s="172">
        <f>SUM(AP1080:AQ1080)</f>
        <v>0</v>
      </c>
      <c r="AS1080" s="172"/>
      <c r="AT1080" s="172">
        <f>SUM(AR1080:AS1080)</f>
        <v>0</v>
      </c>
      <c r="AU1080" s="172"/>
      <c r="AV1080" s="172">
        <f>SUM(AT1080:AU1080)</f>
        <v>0</v>
      </c>
      <c r="AW1080" s="168"/>
    </row>
    <row r="1081" spans="1:49" ht="31.5" outlineLevel="4" x14ac:dyDescent="0.2">
      <c r="A1081" s="165" t="s">
        <v>490</v>
      </c>
      <c r="B1081" s="165" t="s">
        <v>344</v>
      </c>
      <c r="C1081" s="165" t="s">
        <v>499</v>
      </c>
      <c r="D1081" s="165"/>
      <c r="E1081" s="166" t="s">
        <v>500</v>
      </c>
      <c r="F1081" s="167">
        <f t="shared" ref="F1081:AV1081" si="885">F1082</f>
        <v>2924.6</v>
      </c>
      <c r="G1081" s="167">
        <f t="shared" si="885"/>
        <v>0</v>
      </c>
      <c r="H1081" s="167">
        <f t="shared" si="885"/>
        <v>2924.6</v>
      </c>
      <c r="I1081" s="167">
        <f t="shared" si="885"/>
        <v>0</v>
      </c>
      <c r="J1081" s="167">
        <f t="shared" si="885"/>
        <v>59.060769999999991</v>
      </c>
      <c r="K1081" s="167">
        <f t="shared" si="885"/>
        <v>0</v>
      </c>
      <c r="L1081" s="167">
        <f t="shared" si="885"/>
        <v>2983.6607700000004</v>
      </c>
      <c r="M1081" s="167">
        <f t="shared" si="885"/>
        <v>-74.999999999999986</v>
      </c>
      <c r="N1081" s="167">
        <f t="shared" si="885"/>
        <v>2908.6607700000004</v>
      </c>
      <c r="O1081" s="167">
        <f t="shared" si="885"/>
        <v>0</v>
      </c>
      <c r="P1081" s="167">
        <f t="shared" si="885"/>
        <v>0</v>
      </c>
      <c r="Q1081" s="167">
        <f t="shared" si="885"/>
        <v>2908.6607700000004</v>
      </c>
      <c r="R1081" s="167">
        <f t="shared" si="885"/>
        <v>0</v>
      </c>
      <c r="S1081" s="167">
        <f t="shared" si="885"/>
        <v>2908.6607700000004</v>
      </c>
      <c r="T1081" s="167">
        <f t="shared" si="885"/>
        <v>0</v>
      </c>
      <c r="U1081" s="167">
        <f t="shared" si="885"/>
        <v>0</v>
      </c>
      <c r="V1081" s="167">
        <f t="shared" si="885"/>
        <v>0</v>
      </c>
      <c r="W1081" s="167">
        <f t="shared" si="885"/>
        <v>0</v>
      </c>
      <c r="X1081" s="167">
        <f t="shared" si="885"/>
        <v>2908.6607700000004</v>
      </c>
      <c r="Y1081" s="167">
        <f t="shared" si="885"/>
        <v>2650.2</v>
      </c>
      <c r="Z1081" s="167">
        <f t="shared" si="885"/>
        <v>0</v>
      </c>
      <c r="AA1081" s="167">
        <f t="shared" si="885"/>
        <v>2650.2</v>
      </c>
      <c r="AB1081" s="167">
        <f t="shared" si="885"/>
        <v>0</v>
      </c>
      <c r="AC1081" s="167">
        <f t="shared" si="885"/>
        <v>2650.2</v>
      </c>
      <c r="AD1081" s="167">
        <f t="shared" si="885"/>
        <v>0</v>
      </c>
      <c r="AE1081" s="167">
        <f t="shared" si="885"/>
        <v>2650.2</v>
      </c>
      <c r="AF1081" s="167">
        <f t="shared" si="885"/>
        <v>0</v>
      </c>
      <c r="AG1081" s="167">
        <f t="shared" si="885"/>
        <v>2650.2</v>
      </c>
      <c r="AH1081" s="167">
        <f t="shared" si="885"/>
        <v>0</v>
      </c>
      <c r="AI1081" s="167">
        <f t="shared" si="885"/>
        <v>2650.2</v>
      </c>
      <c r="AJ1081" s="167">
        <f t="shared" si="885"/>
        <v>0</v>
      </c>
      <c r="AK1081" s="167">
        <f t="shared" si="885"/>
        <v>2650.2</v>
      </c>
      <c r="AL1081" s="167">
        <f t="shared" si="885"/>
        <v>2924.6</v>
      </c>
      <c r="AM1081" s="167">
        <f t="shared" si="885"/>
        <v>0</v>
      </c>
      <c r="AN1081" s="167">
        <f t="shared" si="885"/>
        <v>2924.6</v>
      </c>
      <c r="AO1081" s="167">
        <f t="shared" si="885"/>
        <v>0</v>
      </c>
      <c r="AP1081" s="167">
        <f t="shared" si="885"/>
        <v>2924.6</v>
      </c>
      <c r="AQ1081" s="167">
        <f t="shared" si="885"/>
        <v>0</v>
      </c>
      <c r="AR1081" s="167">
        <f t="shared" si="885"/>
        <v>2924.6</v>
      </c>
      <c r="AS1081" s="167">
        <f t="shared" si="885"/>
        <v>0</v>
      </c>
      <c r="AT1081" s="167">
        <f t="shared" si="885"/>
        <v>2924.6</v>
      </c>
      <c r="AU1081" s="167">
        <f t="shared" si="885"/>
        <v>0</v>
      </c>
      <c r="AV1081" s="167">
        <f t="shared" si="885"/>
        <v>2924.6</v>
      </c>
      <c r="AW1081" s="168"/>
    </row>
    <row r="1082" spans="1:49" ht="15.75" outlineLevel="5" x14ac:dyDescent="0.2">
      <c r="A1082" s="165" t="s">
        <v>490</v>
      </c>
      <c r="B1082" s="165" t="s">
        <v>344</v>
      </c>
      <c r="C1082" s="165" t="s">
        <v>505</v>
      </c>
      <c r="D1082" s="165"/>
      <c r="E1082" s="166" t="s">
        <v>506</v>
      </c>
      <c r="F1082" s="167">
        <f>F1084+F1085+F1086</f>
        <v>2924.6</v>
      </c>
      <c r="G1082" s="167">
        <f>G1084+G1085+G1086</f>
        <v>0</v>
      </c>
      <c r="H1082" s="167">
        <f>H1084+H1085+H1086</f>
        <v>2924.6</v>
      </c>
      <c r="I1082" s="167">
        <f t="shared" ref="I1082:Z1082" si="886">I1084+I1085+I1086+I1083</f>
        <v>0</v>
      </c>
      <c r="J1082" s="167">
        <f t="shared" si="886"/>
        <v>59.060769999999991</v>
      </c>
      <c r="K1082" s="167">
        <f t="shared" si="886"/>
        <v>0</v>
      </c>
      <c r="L1082" s="167">
        <f t="shared" si="886"/>
        <v>2983.6607700000004</v>
      </c>
      <c r="M1082" s="167">
        <f t="shared" si="886"/>
        <v>-74.999999999999986</v>
      </c>
      <c r="N1082" s="167">
        <f t="shared" si="886"/>
        <v>2908.6607700000004</v>
      </c>
      <c r="O1082" s="167">
        <f t="shared" si="886"/>
        <v>0</v>
      </c>
      <c r="P1082" s="167">
        <f t="shared" si="886"/>
        <v>0</v>
      </c>
      <c r="Q1082" s="167">
        <f t="shared" si="886"/>
        <v>2908.6607700000004</v>
      </c>
      <c r="R1082" s="167">
        <f t="shared" si="886"/>
        <v>0</v>
      </c>
      <c r="S1082" s="167">
        <f t="shared" si="886"/>
        <v>2908.6607700000004</v>
      </c>
      <c r="T1082" s="167">
        <f t="shared" si="886"/>
        <v>0</v>
      </c>
      <c r="U1082" s="167">
        <f t="shared" si="886"/>
        <v>0</v>
      </c>
      <c r="V1082" s="167">
        <f t="shared" si="886"/>
        <v>0</v>
      </c>
      <c r="W1082" s="167">
        <f t="shared" si="886"/>
        <v>0</v>
      </c>
      <c r="X1082" s="167">
        <f t="shared" si="886"/>
        <v>2908.6607700000004</v>
      </c>
      <c r="Y1082" s="167">
        <f t="shared" si="886"/>
        <v>2650.2</v>
      </c>
      <c r="Z1082" s="167">
        <f t="shared" si="886"/>
        <v>0</v>
      </c>
      <c r="AA1082" s="167">
        <f>AA1084+AA1085+AA1086</f>
        <v>2650.2</v>
      </c>
      <c r="AB1082" s="167">
        <f>AB1084+AB1085+AB1086</f>
        <v>0</v>
      </c>
      <c r="AC1082" s="167">
        <f>AC1084+AC1085+AC1086</f>
        <v>2650.2</v>
      </c>
      <c r="AD1082" s="167">
        <f t="shared" ref="AD1082:AK1082" si="887">AD1084+AD1085+AD1086+AD1083</f>
        <v>0</v>
      </c>
      <c r="AE1082" s="167">
        <f t="shared" si="887"/>
        <v>2650.2</v>
      </c>
      <c r="AF1082" s="167">
        <f t="shared" si="887"/>
        <v>0</v>
      </c>
      <c r="AG1082" s="167">
        <f t="shared" si="887"/>
        <v>2650.2</v>
      </c>
      <c r="AH1082" s="167">
        <f t="shared" si="887"/>
        <v>0</v>
      </c>
      <c r="AI1082" s="167">
        <f t="shared" si="887"/>
        <v>2650.2</v>
      </c>
      <c r="AJ1082" s="167">
        <f t="shared" si="887"/>
        <v>0</v>
      </c>
      <c r="AK1082" s="167">
        <f t="shared" si="887"/>
        <v>2650.2</v>
      </c>
      <c r="AL1082" s="167">
        <f>AL1084+AL1085+AL1086</f>
        <v>2924.6</v>
      </c>
      <c r="AM1082" s="167">
        <f>AM1084+AM1085+AM1086</f>
        <v>0</v>
      </c>
      <c r="AN1082" s="167">
        <f>AN1084+AN1085+AN1086</f>
        <v>2924.6</v>
      </c>
      <c r="AO1082" s="167">
        <f>AO1084+AO1085+AO1086</f>
        <v>0</v>
      </c>
      <c r="AP1082" s="167">
        <f>AP1084+AP1085+AP1086</f>
        <v>2924.6</v>
      </c>
      <c r="AQ1082" s="167">
        <f>AQ1084+AQ1085+AQ1086+AQ1083</f>
        <v>0</v>
      </c>
      <c r="AR1082" s="167">
        <f>AR1084+AR1085+AR1086+AR1083</f>
        <v>2924.6</v>
      </c>
      <c r="AS1082" s="167">
        <f>AS1084+AS1085+AS1086+AS1083</f>
        <v>0</v>
      </c>
      <c r="AT1082" s="167">
        <f>AT1084+AT1085+AT1086+AT1083</f>
        <v>2924.6</v>
      </c>
      <c r="AU1082" s="167">
        <f t="shared" ref="AU1082:AV1082" si="888">AU1084+AU1085+AU1086+AU1083</f>
        <v>0</v>
      </c>
      <c r="AV1082" s="167">
        <f t="shared" si="888"/>
        <v>2924.6</v>
      </c>
      <c r="AW1082" s="168"/>
    </row>
    <row r="1083" spans="1:49" ht="47.25" hidden="1" outlineLevel="5" x14ac:dyDescent="0.2">
      <c r="A1083" s="170" t="s">
        <v>490</v>
      </c>
      <c r="B1083" s="170" t="s">
        <v>344</v>
      </c>
      <c r="C1083" s="170" t="s">
        <v>505</v>
      </c>
      <c r="D1083" s="170" t="s">
        <v>8</v>
      </c>
      <c r="E1083" s="171" t="s">
        <v>9</v>
      </c>
      <c r="F1083" s="172"/>
      <c r="G1083" s="172"/>
      <c r="H1083" s="172"/>
      <c r="I1083" s="172"/>
      <c r="J1083" s="172">
        <v>0.3</v>
      </c>
      <c r="K1083" s="172"/>
      <c r="L1083" s="172">
        <f>SUM(H1083:K1083)</f>
        <v>0.3</v>
      </c>
      <c r="M1083" s="172">
        <v>-0.3</v>
      </c>
      <c r="N1083" s="172">
        <f>SUM(L1083:M1083)</f>
        <v>0</v>
      </c>
      <c r="O1083" s="172"/>
      <c r="P1083" s="172"/>
      <c r="Q1083" s="172">
        <f>SUM(N1083:P1083)</f>
        <v>0</v>
      </c>
      <c r="R1083" s="172"/>
      <c r="S1083" s="172">
        <f>SUM(Q1083:R1083)</f>
        <v>0</v>
      </c>
      <c r="T1083" s="172"/>
      <c r="U1083" s="172"/>
      <c r="V1083" s="172"/>
      <c r="W1083" s="172"/>
      <c r="X1083" s="172">
        <f>SUM(S1083:W1083)</f>
        <v>0</v>
      </c>
      <c r="Y1083" s="172"/>
      <c r="Z1083" s="172"/>
      <c r="AA1083" s="172"/>
      <c r="AB1083" s="172"/>
      <c r="AC1083" s="172"/>
      <c r="AD1083" s="172"/>
      <c r="AE1083" s="172">
        <f>SUM(AC1083:AD1083)</f>
        <v>0</v>
      </c>
      <c r="AF1083" s="172"/>
      <c r="AG1083" s="172">
        <f>SUM(AE1083:AF1083)</f>
        <v>0</v>
      </c>
      <c r="AH1083" s="172"/>
      <c r="AI1083" s="172">
        <f>SUM(AG1083:AH1083)</f>
        <v>0</v>
      </c>
      <c r="AJ1083" s="172"/>
      <c r="AK1083" s="172">
        <f>SUM(AI1083:AJ1083)</f>
        <v>0</v>
      </c>
      <c r="AL1083" s="172"/>
      <c r="AM1083" s="172"/>
      <c r="AN1083" s="172"/>
      <c r="AO1083" s="172"/>
      <c r="AP1083" s="172"/>
      <c r="AQ1083" s="172"/>
      <c r="AR1083" s="172">
        <f>SUM(AP1083:AQ1083)</f>
        <v>0</v>
      </c>
      <c r="AS1083" s="172"/>
      <c r="AT1083" s="172">
        <f>SUM(AR1083:AS1083)</f>
        <v>0</v>
      </c>
      <c r="AU1083" s="172"/>
      <c r="AV1083" s="172">
        <f>SUM(AT1083:AU1083)</f>
        <v>0</v>
      </c>
      <c r="AW1083" s="168"/>
    </row>
    <row r="1084" spans="1:49" ht="31.5" outlineLevel="7" x14ac:dyDescent="0.2">
      <c r="A1084" s="170" t="s">
        <v>490</v>
      </c>
      <c r="B1084" s="170" t="s">
        <v>344</v>
      </c>
      <c r="C1084" s="170" t="s">
        <v>505</v>
      </c>
      <c r="D1084" s="170" t="s">
        <v>11</v>
      </c>
      <c r="E1084" s="171" t="s">
        <v>12</v>
      </c>
      <c r="F1084" s="172">
        <v>547.9</v>
      </c>
      <c r="G1084" s="172"/>
      <c r="H1084" s="172">
        <f>SUM(F1084:G1084)</f>
        <v>547.9</v>
      </c>
      <c r="I1084" s="172"/>
      <c r="J1084" s="172">
        <f>3.3+45.46077+10</f>
        <v>58.760769999999994</v>
      </c>
      <c r="K1084" s="172">
        <v>-200</v>
      </c>
      <c r="L1084" s="172">
        <f>SUM(H1084:K1084)</f>
        <v>406.66076999999996</v>
      </c>
      <c r="M1084" s="172">
        <f>-3.3-45.46077-10-312.9</f>
        <v>-371.66076999999996</v>
      </c>
      <c r="N1084" s="172">
        <f>SUM(L1084:M1084)</f>
        <v>35</v>
      </c>
      <c r="O1084" s="172"/>
      <c r="P1084" s="172"/>
      <c r="Q1084" s="172">
        <f>SUM(N1084:P1084)</f>
        <v>35</v>
      </c>
      <c r="R1084" s="172"/>
      <c r="S1084" s="172">
        <f>SUM(Q1084:R1084)</f>
        <v>35</v>
      </c>
      <c r="T1084" s="172"/>
      <c r="U1084" s="172"/>
      <c r="V1084" s="172">
        <v>182.6</v>
      </c>
      <c r="W1084" s="172"/>
      <c r="X1084" s="172">
        <f>SUM(S1084:W1084)</f>
        <v>217.6</v>
      </c>
      <c r="Y1084" s="172">
        <v>490</v>
      </c>
      <c r="Z1084" s="172"/>
      <c r="AA1084" s="172">
        <f>SUM(Y1084:Z1084)</f>
        <v>490</v>
      </c>
      <c r="AB1084" s="172"/>
      <c r="AC1084" s="172">
        <f>SUM(AA1084:AB1084)</f>
        <v>490</v>
      </c>
      <c r="AD1084" s="172"/>
      <c r="AE1084" s="172">
        <f>SUM(AC1084:AD1084)</f>
        <v>490</v>
      </c>
      <c r="AF1084" s="172"/>
      <c r="AG1084" s="172">
        <f>SUM(AE1084:AF1084)</f>
        <v>490</v>
      </c>
      <c r="AH1084" s="172"/>
      <c r="AI1084" s="172">
        <f>SUM(AG1084:AH1084)</f>
        <v>490</v>
      </c>
      <c r="AJ1084" s="172"/>
      <c r="AK1084" s="172">
        <f>SUM(AI1084:AJ1084)</f>
        <v>490</v>
      </c>
      <c r="AL1084" s="172">
        <v>547.9</v>
      </c>
      <c r="AM1084" s="172"/>
      <c r="AN1084" s="172">
        <f>SUM(AL1084:AM1084)</f>
        <v>547.9</v>
      </c>
      <c r="AO1084" s="172"/>
      <c r="AP1084" s="172">
        <f>SUM(AN1084:AO1084)</f>
        <v>547.9</v>
      </c>
      <c r="AQ1084" s="172"/>
      <c r="AR1084" s="172">
        <f>SUM(AP1084:AQ1084)</f>
        <v>547.9</v>
      </c>
      <c r="AS1084" s="172"/>
      <c r="AT1084" s="172">
        <f>SUM(AR1084:AS1084)</f>
        <v>547.9</v>
      </c>
      <c r="AU1084" s="172"/>
      <c r="AV1084" s="172">
        <f>SUM(AT1084:AU1084)</f>
        <v>547.9</v>
      </c>
      <c r="AW1084" s="168"/>
    </row>
    <row r="1085" spans="1:49" ht="15.75" outlineLevel="7" x14ac:dyDescent="0.2">
      <c r="A1085" s="170" t="s">
        <v>490</v>
      </c>
      <c r="B1085" s="170" t="s">
        <v>344</v>
      </c>
      <c r="C1085" s="170" t="s">
        <v>505</v>
      </c>
      <c r="D1085" s="170" t="s">
        <v>33</v>
      </c>
      <c r="E1085" s="171" t="s">
        <v>34</v>
      </c>
      <c r="F1085" s="172">
        <v>180.2</v>
      </c>
      <c r="G1085" s="172"/>
      <c r="H1085" s="172">
        <f>SUM(F1085:G1085)</f>
        <v>180.2</v>
      </c>
      <c r="I1085" s="172"/>
      <c r="J1085" s="172"/>
      <c r="K1085" s="172">
        <v>-79.8</v>
      </c>
      <c r="L1085" s="172">
        <f>SUM(H1085:K1085)</f>
        <v>100.39999999999999</v>
      </c>
      <c r="M1085" s="172">
        <f>279.9-75</f>
        <v>204.89999999999998</v>
      </c>
      <c r="N1085" s="172">
        <f>SUM(L1085:M1085)</f>
        <v>305.29999999999995</v>
      </c>
      <c r="O1085" s="172"/>
      <c r="P1085" s="172"/>
      <c r="Q1085" s="172">
        <f>SUM(N1085:P1085)</f>
        <v>305.29999999999995</v>
      </c>
      <c r="R1085" s="172"/>
      <c r="S1085" s="172">
        <f>SUM(Q1085:R1085)</f>
        <v>305.29999999999995</v>
      </c>
      <c r="T1085" s="172"/>
      <c r="U1085" s="172"/>
      <c r="V1085" s="172">
        <v>-232.6</v>
      </c>
      <c r="W1085" s="172"/>
      <c r="X1085" s="172">
        <f>SUM(S1085:W1085)</f>
        <v>72.69999999999996</v>
      </c>
      <c r="Y1085" s="172">
        <v>180.2</v>
      </c>
      <c r="Z1085" s="172"/>
      <c r="AA1085" s="172">
        <f>SUM(Y1085:Z1085)</f>
        <v>180.2</v>
      </c>
      <c r="AB1085" s="172"/>
      <c r="AC1085" s="172">
        <f>SUM(AA1085:AB1085)</f>
        <v>180.2</v>
      </c>
      <c r="AD1085" s="172"/>
      <c r="AE1085" s="172">
        <f>SUM(AC1085:AD1085)</f>
        <v>180.2</v>
      </c>
      <c r="AF1085" s="172"/>
      <c r="AG1085" s="172">
        <f>SUM(AE1085:AF1085)</f>
        <v>180.2</v>
      </c>
      <c r="AH1085" s="172"/>
      <c r="AI1085" s="172">
        <f>SUM(AG1085:AH1085)</f>
        <v>180.2</v>
      </c>
      <c r="AJ1085" s="172"/>
      <c r="AK1085" s="172">
        <f>SUM(AI1085:AJ1085)</f>
        <v>180.2</v>
      </c>
      <c r="AL1085" s="172">
        <v>180.2</v>
      </c>
      <c r="AM1085" s="172"/>
      <c r="AN1085" s="172">
        <f>SUM(AL1085:AM1085)</f>
        <v>180.2</v>
      </c>
      <c r="AO1085" s="172"/>
      <c r="AP1085" s="172">
        <f>SUM(AN1085:AO1085)</f>
        <v>180.2</v>
      </c>
      <c r="AQ1085" s="172"/>
      <c r="AR1085" s="172">
        <f>SUM(AP1085:AQ1085)</f>
        <v>180.2</v>
      </c>
      <c r="AS1085" s="172"/>
      <c r="AT1085" s="172">
        <f>SUM(AR1085:AS1085)</f>
        <v>180.2</v>
      </c>
      <c r="AU1085" s="172"/>
      <c r="AV1085" s="172">
        <f>SUM(AT1085:AU1085)</f>
        <v>180.2</v>
      </c>
      <c r="AW1085" s="168"/>
    </row>
    <row r="1086" spans="1:49" ht="31.5" outlineLevel="7" x14ac:dyDescent="0.2">
      <c r="A1086" s="170" t="s">
        <v>490</v>
      </c>
      <c r="B1086" s="170" t="s">
        <v>344</v>
      </c>
      <c r="C1086" s="170" t="s">
        <v>505</v>
      </c>
      <c r="D1086" s="170" t="s">
        <v>92</v>
      </c>
      <c r="E1086" s="171" t="s">
        <v>93</v>
      </c>
      <c r="F1086" s="172">
        <v>2196.5</v>
      </c>
      <c r="G1086" s="172"/>
      <c r="H1086" s="172">
        <f>SUM(F1086:G1086)</f>
        <v>2196.5</v>
      </c>
      <c r="I1086" s="172"/>
      <c r="J1086" s="172"/>
      <c r="K1086" s="172">
        <v>279.8</v>
      </c>
      <c r="L1086" s="172">
        <f>SUM(H1086:K1086)</f>
        <v>2476.3000000000002</v>
      </c>
      <c r="M1086" s="172">
        <f>3.3+45.46077+10+33.3</f>
        <v>92.060769999999991</v>
      </c>
      <c r="N1086" s="172">
        <f>SUM(L1086:M1086)</f>
        <v>2568.3607700000002</v>
      </c>
      <c r="O1086" s="172"/>
      <c r="P1086" s="172"/>
      <c r="Q1086" s="172">
        <f>SUM(N1086:P1086)</f>
        <v>2568.3607700000002</v>
      </c>
      <c r="R1086" s="172"/>
      <c r="S1086" s="172">
        <f>SUM(Q1086:R1086)</f>
        <v>2568.3607700000002</v>
      </c>
      <c r="T1086" s="172"/>
      <c r="U1086" s="172"/>
      <c r="V1086" s="172">
        <v>50</v>
      </c>
      <c r="W1086" s="172"/>
      <c r="X1086" s="172">
        <f>SUM(S1086:W1086)</f>
        <v>2618.3607700000002</v>
      </c>
      <c r="Y1086" s="172">
        <v>1980</v>
      </c>
      <c r="Z1086" s="172"/>
      <c r="AA1086" s="172">
        <f>SUM(Y1086:Z1086)</f>
        <v>1980</v>
      </c>
      <c r="AB1086" s="172"/>
      <c r="AC1086" s="172">
        <f>SUM(AA1086:AB1086)</f>
        <v>1980</v>
      </c>
      <c r="AD1086" s="172"/>
      <c r="AE1086" s="172">
        <f>SUM(AC1086:AD1086)</f>
        <v>1980</v>
      </c>
      <c r="AF1086" s="172"/>
      <c r="AG1086" s="172">
        <f>SUM(AE1086:AF1086)</f>
        <v>1980</v>
      </c>
      <c r="AH1086" s="172"/>
      <c r="AI1086" s="172">
        <f>SUM(AG1086:AH1086)</f>
        <v>1980</v>
      </c>
      <c r="AJ1086" s="172"/>
      <c r="AK1086" s="172">
        <f>SUM(AI1086:AJ1086)</f>
        <v>1980</v>
      </c>
      <c r="AL1086" s="172">
        <v>2196.5</v>
      </c>
      <c r="AM1086" s="172"/>
      <c r="AN1086" s="172">
        <f>SUM(AL1086:AM1086)</f>
        <v>2196.5</v>
      </c>
      <c r="AO1086" s="172"/>
      <c r="AP1086" s="172">
        <f>SUM(AN1086:AO1086)</f>
        <v>2196.5</v>
      </c>
      <c r="AQ1086" s="172"/>
      <c r="AR1086" s="172">
        <f>SUM(AP1086:AQ1086)</f>
        <v>2196.5</v>
      </c>
      <c r="AS1086" s="172"/>
      <c r="AT1086" s="172">
        <f>SUM(AR1086:AS1086)</f>
        <v>2196.5</v>
      </c>
      <c r="AU1086" s="172"/>
      <c r="AV1086" s="172">
        <f>SUM(AT1086:AU1086)</f>
        <v>2196.5</v>
      </c>
      <c r="AW1086" s="168"/>
    </row>
    <row r="1087" spans="1:49" ht="31.5" outlineLevel="3" x14ac:dyDescent="0.2">
      <c r="A1087" s="165" t="s">
        <v>490</v>
      </c>
      <c r="B1087" s="165" t="s">
        <v>344</v>
      </c>
      <c r="C1087" s="165" t="s">
        <v>492</v>
      </c>
      <c r="D1087" s="165"/>
      <c r="E1087" s="166" t="s">
        <v>493</v>
      </c>
      <c r="F1087" s="167">
        <f t="shared" ref="F1087:U1089" si="889">F1088</f>
        <v>52121.5</v>
      </c>
      <c r="G1087" s="167">
        <f t="shared" si="889"/>
        <v>0</v>
      </c>
      <c r="H1087" s="167">
        <f t="shared" si="889"/>
        <v>52121.5</v>
      </c>
      <c r="I1087" s="167">
        <f t="shared" si="889"/>
        <v>0</v>
      </c>
      <c r="J1087" s="167">
        <f t="shared" si="889"/>
        <v>0</v>
      </c>
      <c r="K1087" s="167">
        <f t="shared" si="889"/>
        <v>-1093.3761999999999</v>
      </c>
      <c r="L1087" s="167">
        <f t="shared" si="889"/>
        <v>51028.123800000001</v>
      </c>
      <c r="M1087" s="167">
        <f t="shared" si="889"/>
        <v>0</v>
      </c>
      <c r="N1087" s="167">
        <f t="shared" si="889"/>
        <v>51028.123800000001</v>
      </c>
      <c r="O1087" s="167">
        <f t="shared" si="889"/>
        <v>0</v>
      </c>
      <c r="P1087" s="167">
        <f t="shared" si="889"/>
        <v>0</v>
      </c>
      <c r="Q1087" s="167">
        <f t="shared" si="889"/>
        <v>51028.123800000001</v>
      </c>
      <c r="R1087" s="167">
        <f t="shared" si="889"/>
        <v>38055.990000000005</v>
      </c>
      <c r="S1087" s="167">
        <f t="shared" si="889"/>
        <v>89084.113800000006</v>
      </c>
      <c r="T1087" s="167">
        <f t="shared" si="889"/>
        <v>0</v>
      </c>
      <c r="U1087" s="167">
        <f t="shared" si="889"/>
        <v>0</v>
      </c>
      <c r="V1087" s="167">
        <f t="shared" ref="V1087:AK1089" si="890">V1088</f>
        <v>-1736.4</v>
      </c>
      <c r="W1087" s="167">
        <f t="shared" si="890"/>
        <v>0</v>
      </c>
      <c r="X1087" s="167">
        <f t="shared" si="890"/>
        <v>87347.713800000012</v>
      </c>
      <c r="Y1087" s="167">
        <f t="shared" si="890"/>
        <v>49520</v>
      </c>
      <c r="Z1087" s="167">
        <f t="shared" si="890"/>
        <v>0</v>
      </c>
      <c r="AA1087" s="167">
        <f t="shared" si="890"/>
        <v>49520</v>
      </c>
      <c r="AB1087" s="167">
        <f t="shared" si="890"/>
        <v>0</v>
      </c>
      <c r="AC1087" s="167">
        <f t="shared" si="890"/>
        <v>49520</v>
      </c>
      <c r="AD1087" s="167">
        <f t="shared" si="890"/>
        <v>0</v>
      </c>
      <c r="AE1087" s="167">
        <f t="shared" si="890"/>
        <v>49520</v>
      </c>
      <c r="AF1087" s="167">
        <f t="shared" si="890"/>
        <v>0</v>
      </c>
      <c r="AG1087" s="167">
        <f t="shared" si="890"/>
        <v>49520</v>
      </c>
      <c r="AH1087" s="167">
        <f t="shared" si="890"/>
        <v>23227.8</v>
      </c>
      <c r="AI1087" s="167">
        <f t="shared" si="890"/>
        <v>72747.8</v>
      </c>
      <c r="AJ1087" s="167">
        <f t="shared" si="890"/>
        <v>0</v>
      </c>
      <c r="AK1087" s="167">
        <f t="shared" si="890"/>
        <v>72747.8</v>
      </c>
      <c r="AL1087" s="167">
        <f t="shared" ref="AL1087:AV1089" si="891">AL1088</f>
        <v>49520</v>
      </c>
      <c r="AM1087" s="167">
        <f t="shared" si="891"/>
        <v>0</v>
      </c>
      <c r="AN1087" s="167">
        <f t="shared" si="891"/>
        <v>49520</v>
      </c>
      <c r="AO1087" s="167">
        <f t="shared" si="891"/>
        <v>0</v>
      </c>
      <c r="AP1087" s="167">
        <f t="shared" si="891"/>
        <v>49520</v>
      </c>
      <c r="AQ1087" s="167">
        <f t="shared" si="891"/>
        <v>0</v>
      </c>
      <c r="AR1087" s="167">
        <f t="shared" si="891"/>
        <v>49520</v>
      </c>
      <c r="AS1087" s="167">
        <f t="shared" si="891"/>
        <v>23227.8</v>
      </c>
      <c r="AT1087" s="167">
        <f t="shared" si="891"/>
        <v>72747.8</v>
      </c>
      <c r="AU1087" s="167">
        <f t="shared" si="891"/>
        <v>0</v>
      </c>
      <c r="AV1087" s="167">
        <f t="shared" si="891"/>
        <v>72747.8</v>
      </c>
      <c r="AW1087" s="168"/>
    </row>
    <row r="1088" spans="1:49" ht="31.5" outlineLevel="4" x14ac:dyDescent="0.2">
      <c r="A1088" s="165" t="s">
        <v>490</v>
      </c>
      <c r="B1088" s="165" t="s">
        <v>344</v>
      </c>
      <c r="C1088" s="165" t="s">
        <v>494</v>
      </c>
      <c r="D1088" s="165"/>
      <c r="E1088" s="166" t="s">
        <v>57</v>
      </c>
      <c r="F1088" s="167">
        <f t="shared" si="889"/>
        <v>52121.5</v>
      </c>
      <c r="G1088" s="167">
        <f t="shared" si="889"/>
        <v>0</v>
      </c>
      <c r="H1088" s="167">
        <f t="shared" si="889"/>
        <v>52121.5</v>
      </c>
      <c r="I1088" s="167">
        <f t="shared" si="889"/>
        <v>0</v>
      </c>
      <c r="J1088" s="167">
        <f t="shared" si="889"/>
        <v>0</v>
      </c>
      <c r="K1088" s="167">
        <f t="shared" si="889"/>
        <v>-1093.3761999999999</v>
      </c>
      <c r="L1088" s="167">
        <f t="shared" si="889"/>
        <v>51028.123800000001</v>
      </c>
      <c r="M1088" s="167">
        <f t="shared" si="889"/>
        <v>0</v>
      </c>
      <c r="N1088" s="167">
        <f t="shared" si="889"/>
        <v>51028.123800000001</v>
      </c>
      <c r="O1088" s="167">
        <f t="shared" si="889"/>
        <v>0</v>
      </c>
      <c r="P1088" s="167">
        <f t="shared" si="889"/>
        <v>0</v>
      </c>
      <c r="Q1088" s="167">
        <f t="shared" si="889"/>
        <v>51028.123800000001</v>
      </c>
      <c r="R1088" s="167">
        <f t="shared" si="889"/>
        <v>38055.990000000005</v>
      </c>
      <c r="S1088" s="167">
        <f t="shared" si="889"/>
        <v>89084.113800000006</v>
      </c>
      <c r="T1088" s="167">
        <f t="shared" si="889"/>
        <v>0</v>
      </c>
      <c r="U1088" s="167">
        <f t="shared" si="889"/>
        <v>0</v>
      </c>
      <c r="V1088" s="167">
        <f t="shared" si="890"/>
        <v>-1736.4</v>
      </c>
      <c r="W1088" s="167">
        <f t="shared" si="890"/>
        <v>0</v>
      </c>
      <c r="X1088" s="167">
        <f t="shared" si="890"/>
        <v>87347.713800000012</v>
      </c>
      <c r="Y1088" s="167">
        <f t="shared" si="890"/>
        <v>49520</v>
      </c>
      <c r="Z1088" s="167">
        <f t="shared" si="890"/>
        <v>0</v>
      </c>
      <c r="AA1088" s="167">
        <f t="shared" si="890"/>
        <v>49520</v>
      </c>
      <c r="AB1088" s="167">
        <f t="shared" si="890"/>
        <v>0</v>
      </c>
      <c r="AC1088" s="167">
        <f t="shared" si="890"/>
        <v>49520</v>
      </c>
      <c r="AD1088" s="167">
        <f t="shared" si="890"/>
        <v>0</v>
      </c>
      <c r="AE1088" s="167">
        <f t="shared" si="890"/>
        <v>49520</v>
      </c>
      <c r="AF1088" s="167">
        <f t="shared" si="890"/>
        <v>0</v>
      </c>
      <c r="AG1088" s="167">
        <f t="shared" si="890"/>
        <v>49520</v>
      </c>
      <c r="AH1088" s="167">
        <f t="shared" si="890"/>
        <v>23227.8</v>
      </c>
      <c r="AI1088" s="167">
        <f t="shared" si="890"/>
        <v>72747.8</v>
      </c>
      <c r="AJ1088" s="167">
        <f t="shared" si="890"/>
        <v>0</v>
      </c>
      <c r="AK1088" s="167">
        <f t="shared" si="890"/>
        <v>72747.8</v>
      </c>
      <c r="AL1088" s="167">
        <f t="shared" si="891"/>
        <v>49520</v>
      </c>
      <c r="AM1088" s="167">
        <f t="shared" si="891"/>
        <v>0</v>
      </c>
      <c r="AN1088" s="167">
        <f t="shared" si="891"/>
        <v>49520</v>
      </c>
      <c r="AO1088" s="167">
        <f t="shared" si="891"/>
        <v>0</v>
      </c>
      <c r="AP1088" s="167">
        <f t="shared" si="891"/>
        <v>49520</v>
      </c>
      <c r="AQ1088" s="167">
        <f t="shared" si="891"/>
        <v>0</v>
      </c>
      <c r="AR1088" s="167">
        <f t="shared" si="891"/>
        <v>49520</v>
      </c>
      <c r="AS1088" s="167">
        <f t="shared" si="891"/>
        <v>23227.8</v>
      </c>
      <c r="AT1088" s="167">
        <f t="shared" si="891"/>
        <v>72747.8</v>
      </c>
      <c r="AU1088" s="167">
        <f t="shared" si="891"/>
        <v>0</v>
      </c>
      <c r="AV1088" s="167">
        <f t="shared" si="891"/>
        <v>72747.8</v>
      </c>
      <c r="AW1088" s="168"/>
    </row>
    <row r="1089" spans="1:49" ht="31.5" outlineLevel="5" x14ac:dyDescent="0.2">
      <c r="A1089" s="165" t="s">
        <v>490</v>
      </c>
      <c r="B1089" s="165" t="s">
        <v>344</v>
      </c>
      <c r="C1089" s="165" t="s">
        <v>496</v>
      </c>
      <c r="D1089" s="165"/>
      <c r="E1089" s="166" t="s">
        <v>551</v>
      </c>
      <c r="F1089" s="167">
        <f t="shared" si="889"/>
        <v>52121.5</v>
      </c>
      <c r="G1089" s="167">
        <f t="shared" si="889"/>
        <v>0</v>
      </c>
      <c r="H1089" s="167">
        <f t="shared" si="889"/>
        <v>52121.5</v>
      </c>
      <c r="I1089" s="167">
        <f t="shared" si="889"/>
        <v>0</v>
      </c>
      <c r="J1089" s="167">
        <f t="shared" si="889"/>
        <v>0</v>
      </c>
      <c r="K1089" s="167">
        <f t="shared" si="889"/>
        <v>-1093.3761999999999</v>
      </c>
      <c r="L1089" s="167">
        <f t="shared" si="889"/>
        <v>51028.123800000001</v>
      </c>
      <c r="M1089" s="167">
        <f t="shared" si="889"/>
        <v>0</v>
      </c>
      <c r="N1089" s="167">
        <f t="shared" si="889"/>
        <v>51028.123800000001</v>
      </c>
      <c r="O1089" s="167">
        <f t="shared" si="889"/>
        <v>0</v>
      </c>
      <c r="P1089" s="167">
        <f t="shared" si="889"/>
        <v>0</v>
      </c>
      <c r="Q1089" s="167">
        <f t="shared" si="889"/>
        <v>51028.123800000001</v>
      </c>
      <c r="R1089" s="167">
        <f t="shared" si="889"/>
        <v>38055.990000000005</v>
      </c>
      <c r="S1089" s="167">
        <f t="shared" si="889"/>
        <v>89084.113800000006</v>
      </c>
      <c r="T1089" s="167">
        <f t="shared" si="889"/>
        <v>0</v>
      </c>
      <c r="U1089" s="167">
        <f t="shared" si="889"/>
        <v>0</v>
      </c>
      <c r="V1089" s="167">
        <f t="shared" si="890"/>
        <v>-1736.4</v>
      </c>
      <c r="W1089" s="167">
        <f t="shared" si="890"/>
        <v>0</v>
      </c>
      <c r="X1089" s="167">
        <f t="shared" si="890"/>
        <v>87347.713800000012</v>
      </c>
      <c r="Y1089" s="167">
        <f t="shared" si="890"/>
        <v>49520</v>
      </c>
      <c r="Z1089" s="167">
        <f t="shared" si="890"/>
        <v>0</v>
      </c>
      <c r="AA1089" s="167">
        <f t="shared" si="890"/>
        <v>49520</v>
      </c>
      <c r="AB1089" s="167">
        <f t="shared" si="890"/>
        <v>0</v>
      </c>
      <c r="AC1089" s="167">
        <f t="shared" si="890"/>
        <v>49520</v>
      </c>
      <c r="AD1089" s="167">
        <f t="shared" si="890"/>
        <v>0</v>
      </c>
      <c r="AE1089" s="167">
        <f t="shared" si="890"/>
        <v>49520</v>
      </c>
      <c r="AF1089" s="167">
        <f t="shared" si="890"/>
        <v>0</v>
      </c>
      <c r="AG1089" s="167">
        <f t="shared" si="890"/>
        <v>49520</v>
      </c>
      <c r="AH1089" s="167">
        <f t="shared" si="890"/>
        <v>23227.8</v>
      </c>
      <c r="AI1089" s="167">
        <f t="shared" si="890"/>
        <v>72747.8</v>
      </c>
      <c r="AJ1089" s="167">
        <f t="shared" si="890"/>
        <v>0</v>
      </c>
      <c r="AK1089" s="167">
        <f t="shared" si="890"/>
        <v>72747.8</v>
      </c>
      <c r="AL1089" s="167">
        <f t="shared" si="891"/>
        <v>49520</v>
      </c>
      <c r="AM1089" s="167">
        <f t="shared" si="891"/>
        <v>0</v>
      </c>
      <c r="AN1089" s="167">
        <f t="shared" si="891"/>
        <v>49520</v>
      </c>
      <c r="AO1089" s="167">
        <f t="shared" si="891"/>
        <v>0</v>
      </c>
      <c r="AP1089" s="167">
        <f t="shared" si="891"/>
        <v>49520</v>
      </c>
      <c r="AQ1089" s="167">
        <f t="shared" si="891"/>
        <v>0</v>
      </c>
      <c r="AR1089" s="167">
        <f t="shared" si="891"/>
        <v>49520</v>
      </c>
      <c r="AS1089" s="167">
        <f t="shared" si="891"/>
        <v>23227.8</v>
      </c>
      <c r="AT1089" s="167">
        <f t="shared" si="891"/>
        <v>72747.8</v>
      </c>
      <c r="AU1089" s="167">
        <f t="shared" si="891"/>
        <v>0</v>
      </c>
      <c r="AV1089" s="167">
        <f t="shared" si="891"/>
        <v>72747.8</v>
      </c>
      <c r="AW1089" s="168"/>
    </row>
    <row r="1090" spans="1:49" ht="31.5" outlineLevel="7" x14ac:dyDescent="0.2">
      <c r="A1090" s="170" t="s">
        <v>490</v>
      </c>
      <c r="B1090" s="170" t="s">
        <v>344</v>
      </c>
      <c r="C1090" s="170" t="s">
        <v>496</v>
      </c>
      <c r="D1090" s="170" t="s">
        <v>92</v>
      </c>
      <c r="E1090" s="171" t="s">
        <v>93</v>
      </c>
      <c r="F1090" s="172">
        <v>52121.5</v>
      </c>
      <c r="G1090" s="172"/>
      <c r="H1090" s="172">
        <f>SUM(F1090:G1090)</f>
        <v>52121.5</v>
      </c>
      <c r="I1090" s="172"/>
      <c r="J1090" s="172"/>
      <c r="K1090" s="172">
        <f>-29.5-1063.8762</f>
        <v>-1093.3761999999999</v>
      </c>
      <c r="L1090" s="172">
        <f>SUM(H1090:K1090)</f>
        <v>51028.123800000001</v>
      </c>
      <c r="M1090" s="172"/>
      <c r="N1090" s="172">
        <f>SUM(L1090:M1090)</f>
        <v>51028.123800000001</v>
      </c>
      <c r="O1090" s="172"/>
      <c r="P1090" s="172"/>
      <c r="Q1090" s="172">
        <f>SUM(N1090:P1090)</f>
        <v>51028.123800000001</v>
      </c>
      <c r="R1090" s="172">
        <f>-40+22387.2-709.6+16418.39</f>
        <v>38055.990000000005</v>
      </c>
      <c r="S1090" s="172">
        <f>SUM(Q1090:R1090)</f>
        <v>89084.113800000006</v>
      </c>
      <c r="T1090" s="172"/>
      <c r="U1090" s="172"/>
      <c r="V1090" s="172">
        <v>-1736.4</v>
      </c>
      <c r="W1090" s="172"/>
      <c r="X1090" s="172">
        <f>SUM(S1090:W1090)</f>
        <v>87347.713800000012</v>
      </c>
      <c r="Y1090" s="172">
        <v>49520</v>
      </c>
      <c r="Z1090" s="172"/>
      <c r="AA1090" s="172">
        <f>SUM(Y1090:Z1090)</f>
        <v>49520</v>
      </c>
      <c r="AB1090" s="172"/>
      <c r="AC1090" s="172">
        <f>SUM(AA1090:AB1090)</f>
        <v>49520</v>
      </c>
      <c r="AD1090" s="172"/>
      <c r="AE1090" s="172">
        <f>SUM(AC1090:AD1090)</f>
        <v>49520</v>
      </c>
      <c r="AF1090" s="172"/>
      <c r="AG1090" s="172">
        <f>SUM(AE1090:AF1090)</f>
        <v>49520</v>
      </c>
      <c r="AH1090" s="172">
        <v>23227.8</v>
      </c>
      <c r="AI1090" s="172">
        <f>SUM(AG1090:AH1090)</f>
        <v>72747.8</v>
      </c>
      <c r="AJ1090" s="172"/>
      <c r="AK1090" s="172">
        <f>SUM(AI1090:AJ1090)</f>
        <v>72747.8</v>
      </c>
      <c r="AL1090" s="172">
        <v>49520</v>
      </c>
      <c r="AM1090" s="172"/>
      <c r="AN1090" s="172">
        <f>SUM(AL1090:AM1090)</f>
        <v>49520</v>
      </c>
      <c r="AO1090" s="172"/>
      <c r="AP1090" s="172">
        <f>SUM(AN1090:AO1090)</f>
        <v>49520</v>
      </c>
      <c r="AQ1090" s="172"/>
      <c r="AR1090" s="172">
        <f>SUM(AP1090:AQ1090)</f>
        <v>49520</v>
      </c>
      <c r="AS1090" s="172">
        <v>23227.8</v>
      </c>
      <c r="AT1090" s="172">
        <f>SUM(AR1090:AS1090)</f>
        <v>72747.8</v>
      </c>
      <c r="AU1090" s="172"/>
      <c r="AV1090" s="172">
        <f>SUM(AT1090:AU1090)</f>
        <v>72747.8</v>
      </c>
      <c r="AW1090" s="168"/>
    </row>
    <row r="1091" spans="1:49" ht="15.75" hidden="1" outlineLevel="1" x14ac:dyDescent="0.2">
      <c r="A1091" s="165" t="s">
        <v>490</v>
      </c>
      <c r="B1091" s="165" t="s">
        <v>508</v>
      </c>
      <c r="C1091" s="165"/>
      <c r="D1091" s="165"/>
      <c r="E1091" s="166" t="s">
        <v>509</v>
      </c>
      <c r="F1091" s="167">
        <f t="shared" ref="F1091:G1093" si="892">F1092</f>
        <v>0</v>
      </c>
      <c r="G1091" s="167">
        <f t="shared" si="892"/>
        <v>0</v>
      </c>
      <c r="H1091" s="167"/>
      <c r="I1091" s="167">
        <f t="shared" ref="I1091:X1093" si="893">I1092</f>
        <v>2543.7894700000002</v>
      </c>
      <c r="J1091" s="167">
        <f t="shared" si="893"/>
        <v>0</v>
      </c>
      <c r="K1091" s="167">
        <f t="shared" si="893"/>
        <v>0</v>
      </c>
      <c r="L1091" s="167">
        <f t="shared" si="893"/>
        <v>2543.7894700000002</v>
      </c>
      <c r="M1091" s="167">
        <f t="shared" si="893"/>
        <v>133.88365999999999</v>
      </c>
      <c r="N1091" s="167">
        <f t="shared" si="893"/>
        <v>2677.6731300000001</v>
      </c>
      <c r="O1091" s="167">
        <f t="shared" si="893"/>
        <v>0</v>
      </c>
      <c r="P1091" s="167">
        <f t="shared" si="893"/>
        <v>0</v>
      </c>
      <c r="Q1091" s="167">
        <f t="shared" si="893"/>
        <v>2677.6731300000001</v>
      </c>
      <c r="R1091" s="167">
        <f t="shared" si="893"/>
        <v>0</v>
      </c>
      <c r="S1091" s="167">
        <f t="shared" si="893"/>
        <v>2677.6731300000001</v>
      </c>
      <c r="T1091" s="167">
        <f t="shared" si="893"/>
        <v>0</v>
      </c>
      <c r="U1091" s="167">
        <f t="shared" si="893"/>
        <v>0</v>
      </c>
      <c r="V1091" s="167">
        <f t="shared" si="893"/>
        <v>0</v>
      </c>
      <c r="W1091" s="167">
        <f t="shared" si="893"/>
        <v>0</v>
      </c>
      <c r="X1091" s="167">
        <f t="shared" si="893"/>
        <v>2677.6731300000001</v>
      </c>
      <c r="Y1091" s="167">
        <f t="shared" ref="Y1091:AN1093" si="894">Y1092</f>
        <v>2748.9495500000003</v>
      </c>
      <c r="Z1091" s="167">
        <f t="shared" si="894"/>
        <v>0</v>
      </c>
      <c r="AA1091" s="167">
        <f t="shared" si="894"/>
        <v>2748.9495500000003</v>
      </c>
      <c r="AB1091" s="167">
        <f t="shared" si="894"/>
        <v>2717.26316</v>
      </c>
      <c r="AC1091" s="167">
        <f t="shared" si="894"/>
        <v>5466.2127099999998</v>
      </c>
      <c r="AD1091" s="167">
        <f t="shared" si="894"/>
        <v>143.01384999999999</v>
      </c>
      <c r="AE1091" s="167">
        <f t="shared" si="894"/>
        <v>5609.2265600000001</v>
      </c>
      <c r="AF1091" s="167">
        <f t="shared" si="894"/>
        <v>0</v>
      </c>
      <c r="AG1091" s="167">
        <f t="shared" si="894"/>
        <v>5609.2265600000001</v>
      </c>
      <c r="AH1091" s="167">
        <f t="shared" si="894"/>
        <v>0</v>
      </c>
      <c r="AI1091" s="167">
        <f t="shared" si="894"/>
        <v>5609.2265600000001</v>
      </c>
      <c r="AJ1091" s="167">
        <f t="shared" si="894"/>
        <v>0</v>
      </c>
      <c r="AK1091" s="167">
        <f t="shared" si="894"/>
        <v>5609.2265600000001</v>
      </c>
      <c r="AL1091" s="167">
        <f t="shared" si="894"/>
        <v>0</v>
      </c>
      <c r="AM1091" s="167">
        <f t="shared" si="894"/>
        <v>0</v>
      </c>
      <c r="AN1091" s="167">
        <f t="shared" si="894"/>
        <v>0</v>
      </c>
      <c r="AO1091" s="167">
        <f t="shared" ref="AO1091:AV1093" si="895">AO1092</f>
        <v>7095.4013599999998</v>
      </c>
      <c r="AP1091" s="167">
        <f t="shared" si="895"/>
        <v>7095.4013599999998</v>
      </c>
      <c r="AQ1091" s="167">
        <f t="shared" si="895"/>
        <v>0</v>
      </c>
      <c r="AR1091" s="167">
        <f t="shared" si="895"/>
        <v>7095.4013599999998</v>
      </c>
      <c r="AS1091" s="167">
        <f t="shared" si="895"/>
        <v>0</v>
      </c>
      <c r="AT1091" s="167">
        <f t="shared" si="895"/>
        <v>7095.4013599999998</v>
      </c>
      <c r="AU1091" s="167">
        <f t="shared" si="895"/>
        <v>0</v>
      </c>
      <c r="AV1091" s="167">
        <f t="shared" si="895"/>
        <v>7095.4013599999998</v>
      </c>
      <c r="AW1091" s="168"/>
    </row>
    <row r="1092" spans="1:49" ht="31.5" hidden="1" outlineLevel="2" x14ac:dyDescent="0.2">
      <c r="A1092" s="165" t="s">
        <v>490</v>
      </c>
      <c r="B1092" s="165" t="s">
        <v>508</v>
      </c>
      <c r="C1092" s="165" t="s">
        <v>346</v>
      </c>
      <c r="D1092" s="165"/>
      <c r="E1092" s="166" t="s">
        <v>347</v>
      </c>
      <c r="F1092" s="167">
        <f t="shared" si="892"/>
        <v>0</v>
      </c>
      <c r="G1092" s="167">
        <f t="shared" si="892"/>
        <v>0</v>
      </c>
      <c r="H1092" s="167"/>
      <c r="I1092" s="167">
        <f t="shared" si="893"/>
        <v>2543.7894700000002</v>
      </c>
      <c r="J1092" s="167">
        <f t="shared" si="893"/>
        <v>0</v>
      </c>
      <c r="K1092" s="167">
        <f t="shared" si="893"/>
        <v>0</v>
      </c>
      <c r="L1092" s="167">
        <f t="shared" si="893"/>
        <v>2543.7894700000002</v>
      </c>
      <c r="M1092" s="167">
        <f t="shared" si="893"/>
        <v>133.88365999999999</v>
      </c>
      <c r="N1092" s="167">
        <f t="shared" si="893"/>
        <v>2677.6731300000001</v>
      </c>
      <c r="O1092" s="167">
        <f t="shared" si="893"/>
        <v>0</v>
      </c>
      <c r="P1092" s="167">
        <f t="shared" si="893"/>
        <v>0</v>
      </c>
      <c r="Q1092" s="167">
        <f t="shared" si="893"/>
        <v>2677.6731300000001</v>
      </c>
      <c r="R1092" s="167">
        <f t="shared" si="893"/>
        <v>0</v>
      </c>
      <c r="S1092" s="167">
        <f t="shared" si="893"/>
        <v>2677.6731300000001</v>
      </c>
      <c r="T1092" s="167">
        <f t="shared" si="893"/>
        <v>0</v>
      </c>
      <c r="U1092" s="167">
        <f t="shared" si="893"/>
        <v>0</v>
      </c>
      <c r="V1092" s="167">
        <f t="shared" si="893"/>
        <v>0</v>
      </c>
      <c r="W1092" s="167">
        <f t="shared" si="893"/>
        <v>0</v>
      </c>
      <c r="X1092" s="167">
        <f t="shared" si="893"/>
        <v>2677.6731300000001</v>
      </c>
      <c r="Y1092" s="167">
        <f t="shared" si="894"/>
        <v>2748.9495500000003</v>
      </c>
      <c r="Z1092" s="167">
        <f t="shared" si="894"/>
        <v>0</v>
      </c>
      <c r="AA1092" s="167">
        <f t="shared" si="894"/>
        <v>2748.9495500000003</v>
      </c>
      <c r="AB1092" s="167">
        <f t="shared" si="894"/>
        <v>2717.26316</v>
      </c>
      <c r="AC1092" s="167">
        <f t="shared" si="894"/>
        <v>5466.2127099999998</v>
      </c>
      <c r="AD1092" s="167">
        <f t="shared" si="894"/>
        <v>143.01384999999999</v>
      </c>
      <c r="AE1092" s="167">
        <f t="shared" si="894"/>
        <v>5609.2265600000001</v>
      </c>
      <c r="AF1092" s="167">
        <f t="shared" si="894"/>
        <v>0</v>
      </c>
      <c r="AG1092" s="167">
        <f t="shared" si="894"/>
        <v>5609.2265600000001</v>
      </c>
      <c r="AH1092" s="167">
        <f t="shared" si="894"/>
        <v>0</v>
      </c>
      <c r="AI1092" s="167">
        <f t="shared" si="894"/>
        <v>5609.2265600000001</v>
      </c>
      <c r="AJ1092" s="167">
        <f t="shared" si="894"/>
        <v>0</v>
      </c>
      <c r="AK1092" s="167">
        <f t="shared" si="894"/>
        <v>5609.2265600000001</v>
      </c>
      <c r="AL1092" s="167">
        <f t="shared" si="894"/>
        <v>0</v>
      </c>
      <c r="AM1092" s="167">
        <f t="shared" si="894"/>
        <v>0</v>
      </c>
      <c r="AN1092" s="167">
        <f t="shared" si="894"/>
        <v>0</v>
      </c>
      <c r="AO1092" s="167">
        <f t="shared" si="895"/>
        <v>7095.4013599999998</v>
      </c>
      <c r="AP1092" s="167">
        <f t="shared" si="895"/>
        <v>7095.4013599999998</v>
      </c>
      <c r="AQ1092" s="167">
        <f t="shared" si="895"/>
        <v>0</v>
      </c>
      <c r="AR1092" s="167">
        <f t="shared" si="895"/>
        <v>7095.4013599999998</v>
      </c>
      <c r="AS1092" s="167">
        <f t="shared" si="895"/>
        <v>0</v>
      </c>
      <c r="AT1092" s="167">
        <f t="shared" si="895"/>
        <v>7095.4013599999998</v>
      </c>
      <c r="AU1092" s="167">
        <f t="shared" si="895"/>
        <v>0</v>
      </c>
      <c r="AV1092" s="167">
        <f t="shared" si="895"/>
        <v>7095.4013599999998</v>
      </c>
      <c r="AW1092" s="168"/>
    </row>
    <row r="1093" spans="1:49" ht="31.5" hidden="1" outlineLevel="3" x14ac:dyDescent="0.2">
      <c r="A1093" s="165" t="s">
        <v>490</v>
      </c>
      <c r="B1093" s="165" t="s">
        <v>508</v>
      </c>
      <c r="C1093" s="165" t="s">
        <v>348</v>
      </c>
      <c r="D1093" s="165"/>
      <c r="E1093" s="166" t="s">
        <v>349</v>
      </c>
      <c r="F1093" s="167">
        <f t="shared" si="892"/>
        <v>0</v>
      </c>
      <c r="G1093" s="167">
        <f t="shared" si="892"/>
        <v>0</v>
      </c>
      <c r="H1093" s="167"/>
      <c r="I1093" s="167">
        <f t="shared" si="893"/>
        <v>2543.7894700000002</v>
      </c>
      <c r="J1093" s="167">
        <f t="shared" si="893"/>
        <v>0</v>
      </c>
      <c r="K1093" s="167">
        <f t="shared" si="893"/>
        <v>0</v>
      </c>
      <c r="L1093" s="167">
        <f t="shared" si="893"/>
        <v>2543.7894700000002</v>
      </c>
      <c r="M1093" s="167">
        <f t="shared" si="893"/>
        <v>133.88365999999999</v>
      </c>
      <c r="N1093" s="167">
        <f t="shared" si="893"/>
        <v>2677.6731300000001</v>
      </c>
      <c r="O1093" s="167">
        <f t="shared" si="893"/>
        <v>0</v>
      </c>
      <c r="P1093" s="167">
        <f t="shared" si="893"/>
        <v>0</v>
      </c>
      <c r="Q1093" s="167">
        <f t="shared" si="893"/>
        <v>2677.6731300000001</v>
      </c>
      <c r="R1093" s="167">
        <f t="shared" si="893"/>
        <v>0</v>
      </c>
      <c r="S1093" s="167">
        <f t="shared" si="893"/>
        <v>2677.6731300000001</v>
      </c>
      <c r="T1093" s="167">
        <f t="shared" si="893"/>
        <v>0</v>
      </c>
      <c r="U1093" s="167">
        <f t="shared" si="893"/>
        <v>0</v>
      </c>
      <c r="V1093" s="167">
        <f t="shared" si="893"/>
        <v>0</v>
      </c>
      <c r="W1093" s="167">
        <f t="shared" si="893"/>
        <v>0</v>
      </c>
      <c r="X1093" s="167">
        <f t="shared" si="893"/>
        <v>2677.6731300000001</v>
      </c>
      <c r="Y1093" s="167">
        <f t="shared" si="894"/>
        <v>2748.9495500000003</v>
      </c>
      <c r="Z1093" s="167">
        <f t="shared" si="894"/>
        <v>0</v>
      </c>
      <c r="AA1093" s="167">
        <f t="shared" si="894"/>
        <v>2748.9495500000003</v>
      </c>
      <c r="AB1093" s="167">
        <f t="shared" si="894"/>
        <v>2717.26316</v>
      </c>
      <c r="AC1093" s="167">
        <f t="shared" si="894"/>
        <v>5466.2127099999998</v>
      </c>
      <c r="AD1093" s="167">
        <f t="shared" si="894"/>
        <v>143.01384999999999</v>
      </c>
      <c r="AE1093" s="167">
        <f t="shared" si="894"/>
        <v>5609.2265600000001</v>
      </c>
      <c r="AF1093" s="167">
        <f t="shared" si="894"/>
        <v>0</v>
      </c>
      <c r="AG1093" s="167">
        <f t="shared" si="894"/>
        <v>5609.2265600000001</v>
      </c>
      <c r="AH1093" s="167">
        <f t="shared" si="894"/>
        <v>0</v>
      </c>
      <c r="AI1093" s="167">
        <f t="shared" si="894"/>
        <v>5609.2265600000001</v>
      </c>
      <c r="AJ1093" s="167">
        <f t="shared" si="894"/>
        <v>0</v>
      </c>
      <c r="AK1093" s="167">
        <f t="shared" si="894"/>
        <v>5609.2265600000001</v>
      </c>
      <c r="AL1093" s="167">
        <f t="shared" si="894"/>
        <v>0</v>
      </c>
      <c r="AM1093" s="167">
        <f t="shared" si="894"/>
        <v>0</v>
      </c>
      <c r="AN1093" s="167">
        <f t="shared" si="894"/>
        <v>0</v>
      </c>
      <c r="AO1093" s="167">
        <f t="shared" si="895"/>
        <v>7095.4013599999998</v>
      </c>
      <c r="AP1093" s="167">
        <f t="shared" si="895"/>
        <v>7095.4013599999998</v>
      </c>
      <c r="AQ1093" s="167">
        <f t="shared" si="895"/>
        <v>0</v>
      </c>
      <c r="AR1093" s="167">
        <f t="shared" si="895"/>
        <v>7095.4013599999998</v>
      </c>
      <c r="AS1093" s="167">
        <f t="shared" si="895"/>
        <v>0</v>
      </c>
      <c r="AT1093" s="167">
        <f t="shared" si="895"/>
        <v>7095.4013599999998</v>
      </c>
      <c r="AU1093" s="167">
        <f t="shared" si="895"/>
        <v>0</v>
      </c>
      <c r="AV1093" s="167">
        <f t="shared" si="895"/>
        <v>7095.4013599999998</v>
      </c>
      <c r="AW1093" s="168"/>
    </row>
    <row r="1094" spans="1:49" ht="31.5" hidden="1" outlineLevel="4" x14ac:dyDescent="0.2">
      <c r="A1094" s="165" t="s">
        <v>490</v>
      </c>
      <c r="B1094" s="165" t="s">
        <v>508</v>
      </c>
      <c r="C1094" s="165" t="s">
        <v>507</v>
      </c>
      <c r="D1094" s="165"/>
      <c r="E1094" s="166" t="s">
        <v>603</v>
      </c>
      <c r="F1094" s="167">
        <f>F1097+F1095</f>
        <v>0</v>
      </c>
      <c r="G1094" s="167">
        <f>G1097+G1095</f>
        <v>0</v>
      </c>
      <c r="H1094" s="167"/>
      <c r="I1094" s="167">
        <f>I1097+I1095+I1101</f>
        <v>2543.7894700000002</v>
      </c>
      <c r="J1094" s="167">
        <f>J1097+J1095+J1101</f>
        <v>0</v>
      </c>
      <c r="K1094" s="167">
        <f>K1097+K1095+K1101</f>
        <v>0</v>
      </c>
      <c r="L1094" s="167">
        <f>L1097+L1095+L1101</f>
        <v>2543.7894700000002</v>
      </c>
      <c r="M1094" s="167">
        <f t="shared" ref="M1094:AK1094" si="896">M1097+M1095+M1101+M1099</f>
        <v>133.88365999999999</v>
      </c>
      <c r="N1094" s="167">
        <f t="shared" si="896"/>
        <v>2677.6731300000001</v>
      </c>
      <c r="O1094" s="167">
        <f t="shared" si="896"/>
        <v>0</v>
      </c>
      <c r="P1094" s="167">
        <f t="shared" si="896"/>
        <v>0</v>
      </c>
      <c r="Q1094" s="167">
        <f t="shared" si="896"/>
        <v>2677.6731300000001</v>
      </c>
      <c r="R1094" s="167">
        <f t="shared" si="896"/>
        <v>0</v>
      </c>
      <c r="S1094" s="167">
        <f t="shared" si="896"/>
        <v>2677.6731300000001</v>
      </c>
      <c r="T1094" s="167">
        <f t="shared" si="896"/>
        <v>0</v>
      </c>
      <c r="U1094" s="167">
        <f t="shared" si="896"/>
        <v>0</v>
      </c>
      <c r="V1094" s="167">
        <f t="shared" si="896"/>
        <v>0</v>
      </c>
      <c r="W1094" s="167">
        <f t="shared" si="896"/>
        <v>0</v>
      </c>
      <c r="X1094" s="167">
        <f t="shared" si="896"/>
        <v>2677.6731300000001</v>
      </c>
      <c r="Y1094" s="167">
        <f t="shared" si="896"/>
        <v>2748.9495500000003</v>
      </c>
      <c r="Z1094" s="167">
        <f t="shared" si="896"/>
        <v>0</v>
      </c>
      <c r="AA1094" s="167">
        <f t="shared" si="896"/>
        <v>2748.9495500000003</v>
      </c>
      <c r="AB1094" s="167">
        <f t="shared" si="896"/>
        <v>2717.26316</v>
      </c>
      <c r="AC1094" s="167">
        <f t="shared" si="896"/>
        <v>5466.2127099999998</v>
      </c>
      <c r="AD1094" s="167">
        <f t="shared" si="896"/>
        <v>143.01384999999999</v>
      </c>
      <c r="AE1094" s="167">
        <f t="shared" si="896"/>
        <v>5609.2265600000001</v>
      </c>
      <c r="AF1094" s="167">
        <f t="shared" si="896"/>
        <v>0</v>
      </c>
      <c r="AG1094" s="167">
        <f t="shared" si="896"/>
        <v>5609.2265600000001</v>
      </c>
      <c r="AH1094" s="167">
        <f t="shared" si="896"/>
        <v>0</v>
      </c>
      <c r="AI1094" s="167">
        <f t="shared" si="896"/>
        <v>5609.2265600000001</v>
      </c>
      <c r="AJ1094" s="167">
        <f t="shared" si="896"/>
        <v>0</v>
      </c>
      <c r="AK1094" s="167">
        <f t="shared" si="896"/>
        <v>5609.2265600000001</v>
      </c>
      <c r="AL1094" s="167">
        <f>AL1097+AL1095+AL1101</f>
        <v>0</v>
      </c>
      <c r="AM1094" s="167">
        <f>AM1097+AM1095+AM1101</f>
        <v>0</v>
      </c>
      <c r="AN1094" s="167">
        <f>AN1097+AN1095+AN1101</f>
        <v>0</v>
      </c>
      <c r="AO1094" s="167">
        <f>AO1097+AO1095+AO1101</f>
        <v>7095.4013599999998</v>
      </c>
      <c r="AP1094" s="167">
        <f>AP1097+AP1095+AP1101</f>
        <v>7095.4013599999998</v>
      </c>
      <c r="AQ1094" s="167">
        <f>AQ1097+AQ1095+AQ1101+AQ1099</f>
        <v>0</v>
      </c>
      <c r="AR1094" s="167">
        <f>AR1097+AR1095+AR1101+AR1099</f>
        <v>7095.4013599999998</v>
      </c>
      <c r="AS1094" s="167">
        <f>AS1097+AS1095+AS1101+AS1099</f>
        <v>0</v>
      </c>
      <c r="AT1094" s="167">
        <f>AT1097+AT1095+AT1101+AT1099</f>
        <v>7095.4013599999998</v>
      </c>
      <c r="AU1094" s="167">
        <f t="shared" ref="AU1094:AV1094" si="897">AU1097+AU1095+AU1101+AU1099</f>
        <v>0</v>
      </c>
      <c r="AV1094" s="167">
        <f t="shared" si="897"/>
        <v>7095.4013599999998</v>
      </c>
      <c r="AW1094" s="168"/>
    </row>
    <row r="1095" spans="1:49" ht="63" hidden="1" outlineLevel="5" x14ac:dyDescent="0.2">
      <c r="A1095" s="165" t="s">
        <v>490</v>
      </c>
      <c r="B1095" s="165" t="s">
        <v>508</v>
      </c>
      <c r="C1095" s="165" t="s">
        <v>510</v>
      </c>
      <c r="D1095" s="165"/>
      <c r="E1095" s="166" t="s">
        <v>609</v>
      </c>
      <c r="F1095" s="167">
        <f>F1096</f>
        <v>0</v>
      </c>
      <c r="G1095" s="167">
        <f>G1096</f>
        <v>0</v>
      </c>
      <c r="H1095" s="167"/>
      <c r="I1095" s="167">
        <f>I1096</f>
        <v>0</v>
      </c>
      <c r="J1095" s="167">
        <f>J1096</f>
        <v>0</v>
      </c>
      <c r="K1095" s="167">
        <f>K1096</f>
        <v>0</v>
      </c>
      <c r="L1095" s="167"/>
      <c r="M1095" s="167">
        <f>M1096</f>
        <v>0</v>
      </c>
      <c r="N1095" s="167"/>
      <c r="O1095" s="167">
        <f>O1096</f>
        <v>0</v>
      </c>
      <c r="P1095" s="167">
        <f>P1096</f>
        <v>0</v>
      </c>
      <c r="Q1095" s="167"/>
      <c r="R1095" s="167">
        <f>R1096</f>
        <v>0</v>
      </c>
      <c r="S1095" s="167"/>
      <c r="T1095" s="167">
        <f t="shared" ref="T1095:AM1095" si="898">T1096</f>
        <v>0</v>
      </c>
      <c r="U1095" s="167">
        <f t="shared" si="898"/>
        <v>0</v>
      </c>
      <c r="V1095" s="167">
        <f t="shared" si="898"/>
        <v>0</v>
      </c>
      <c r="W1095" s="167">
        <f t="shared" si="898"/>
        <v>0</v>
      </c>
      <c r="X1095" s="167">
        <f t="shared" si="898"/>
        <v>0</v>
      </c>
      <c r="Y1095" s="167">
        <f t="shared" si="898"/>
        <v>137.44704999999999</v>
      </c>
      <c r="Z1095" s="167">
        <f t="shared" si="898"/>
        <v>0</v>
      </c>
      <c r="AA1095" s="167">
        <f t="shared" si="898"/>
        <v>137.44704999999999</v>
      </c>
      <c r="AB1095" s="167">
        <f t="shared" si="898"/>
        <v>0</v>
      </c>
      <c r="AC1095" s="167">
        <f t="shared" si="898"/>
        <v>137.44704999999999</v>
      </c>
      <c r="AD1095" s="167">
        <f t="shared" si="898"/>
        <v>0</v>
      </c>
      <c r="AE1095" s="167">
        <f t="shared" si="898"/>
        <v>137.44704999999999</v>
      </c>
      <c r="AF1095" s="167">
        <f t="shared" si="898"/>
        <v>0</v>
      </c>
      <c r="AG1095" s="167">
        <f t="shared" si="898"/>
        <v>137.44704999999999</v>
      </c>
      <c r="AH1095" s="167">
        <f t="shared" si="898"/>
        <v>0</v>
      </c>
      <c r="AI1095" s="167">
        <f t="shared" si="898"/>
        <v>137.44704999999999</v>
      </c>
      <c r="AJ1095" s="167">
        <f t="shared" si="898"/>
        <v>0</v>
      </c>
      <c r="AK1095" s="167">
        <f t="shared" si="898"/>
        <v>137.44704999999999</v>
      </c>
      <c r="AL1095" s="167">
        <f t="shared" si="898"/>
        <v>0</v>
      </c>
      <c r="AM1095" s="167">
        <f t="shared" si="898"/>
        <v>0</v>
      </c>
      <c r="AN1095" s="167"/>
      <c r="AO1095" s="167">
        <f t="shared" ref="AO1095:AV1095" si="899">AO1096</f>
        <v>0</v>
      </c>
      <c r="AP1095" s="167">
        <f t="shared" si="899"/>
        <v>0</v>
      </c>
      <c r="AQ1095" s="167">
        <f t="shared" si="899"/>
        <v>0</v>
      </c>
      <c r="AR1095" s="167">
        <f t="shared" si="899"/>
        <v>0</v>
      </c>
      <c r="AS1095" s="167">
        <f t="shared" si="899"/>
        <v>0</v>
      </c>
      <c r="AT1095" s="167">
        <f t="shared" si="899"/>
        <v>0</v>
      </c>
      <c r="AU1095" s="167">
        <f t="shared" si="899"/>
        <v>0</v>
      </c>
      <c r="AV1095" s="167">
        <f t="shared" si="899"/>
        <v>0</v>
      </c>
      <c r="AW1095" s="168"/>
    </row>
    <row r="1096" spans="1:49" ht="31.5" hidden="1" outlineLevel="7" x14ac:dyDescent="0.2">
      <c r="A1096" s="170" t="s">
        <v>490</v>
      </c>
      <c r="B1096" s="170" t="s">
        <v>508</v>
      </c>
      <c r="C1096" s="170" t="s">
        <v>510</v>
      </c>
      <c r="D1096" s="170" t="s">
        <v>92</v>
      </c>
      <c r="E1096" s="171" t="s">
        <v>93</v>
      </c>
      <c r="F1096" s="172"/>
      <c r="G1096" s="172"/>
      <c r="H1096" s="172"/>
      <c r="I1096" s="172"/>
      <c r="J1096" s="172"/>
      <c r="K1096" s="172"/>
      <c r="L1096" s="172"/>
      <c r="M1096" s="172"/>
      <c r="N1096" s="172"/>
      <c r="O1096" s="172"/>
      <c r="P1096" s="172"/>
      <c r="Q1096" s="172"/>
      <c r="R1096" s="172"/>
      <c r="S1096" s="172"/>
      <c r="T1096" s="172"/>
      <c r="U1096" s="172"/>
      <c r="V1096" s="172"/>
      <c r="W1096" s="172"/>
      <c r="X1096" s="172">
        <f>SUM(S1096:W1096)</f>
        <v>0</v>
      </c>
      <c r="Y1096" s="182">
        <v>137.44704999999999</v>
      </c>
      <c r="Z1096" s="172"/>
      <c r="AA1096" s="172">
        <f>SUM(Y1096:Z1096)</f>
        <v>137.44704999999999</v>
      </c>
      <c r="AB1096" s="172"/>
      <c r="AC1096" s="172">
        <f>SUM(AA1096:AB1096)</f>
        <v>137.44704999999999</v>
      </c>
      <c r="AD1096" s="172"/>
      <c r="AE1096" s="172">
        <f>SUM(AC1096:AD1096)</f>
        <v>137.44704999999999</v>
      </c>
      <c r="AF1096" s="172"/>
      <c r="AG1096" s="172">
        <f>SUM(AE1096:AF1096)</f>
        <v>137.44704999999999</v>
      </c>
      <c r="AH1096" s="172"/>
      <c r="AI1096" s="172">
        <f>SUM(AG1096:AH1096)</f>
        <v>137.44704999999999</v>
      </c>
      <c r="AJ1096" s="172"/>
      <c r="AK1096" s="172">
        <f>SUM(AI1096:AJ1096)</f>
        <v>137.44704999999999</v>
      </c>
      <c r="AL1096" s="172"/>
      <c r="AM1096" s="172"/>
      <c r="AN1096" s="172"/>
      <c r="AO1096" s="172"/>
      <c r="AP1096" s="172">
        <f>SUM(AN1096:AO1096)</f>
        <v>0</v>
      </c>
      <c r="AQ1096" s="172"/>
      <c r="AR1096" s="172">
        <f>SUM(AP1096:AQ1096)</f>
        <v>0</v>
      </c>
      <c r="AS1096" s="172"/>
      <c r="AT1096" s="172">
        <f>SUM(AR1096:AS1096)</f>
        <v>0</v>
      </c>
      <c r="AU1096" s="172"/>
      <c r="AV1096" s="172">
        <f>SUM(AT1096:AU1096)</f>
        <v>0</v>
      </c>
      <c r="AW1096" s="168"/>
    </row>
    <row r="1097" spans="1:49" ht="63" hidden="1" outlineLevel="5" x14ac:dyDescent="0.2">
      <c r="A1097" s="165" t="s">
        <v>490</v>
      </c>
      <c r="B1097" s="165" t="s">
        <v>508</v>
      </c>
      <c r="C1097" s="165" t="s">
        <v>510</v>
      </c>
      <c r="D1097" s="165"/>
      <c r="E1097" s="166" t="s">
        <v>620</v>
      </c>
      <c r="F1097" s="167">
        <f>F1098</f>
        <v>0</v>
      </c>
      <c r="G1097" s="167">
        <f>G1098</f>
        <v>0</v>
      </c>
      <c r="H1097" s="167"/>
      <c r="I1097" s="167">
        <f>I1098</f>
        <v>0</v>
      </c>
      <c r="J1097" s="167">
        <f>J1098</f>
        <v>0</v>
      </c>
      <c r="K1097" s="167">
        <f>K1098</f>
        <v>0</v>
      </c>
      <c r="L1097" s="167"/>
      <c r="M1097" s="167">
        <f>M1098</f>
        <v>0</v>
      </c>
      <c r="N1097" s="167"/>
      <c r="O1097" s="167">
        <f>O1098</f>
        <v>0</v>
      </c>
      <c r="P1097" s="167">
        <f>P1098</f>
        <v>0</v>
      </c>
      <c r="Q1097" s="167"/>
      <c r="R1097" s="167">
        <f>R1098</f>
        <v>0</v>
      </c>
      <c r="S1097" s="167"/>
      <c r="T1097" s="167">
        <f t="shared" ref="T1097:AM1097" si="900">T1098</f>
        <v>0</v>
      </c>
      <c r="U1097" s="167">
        <f t="shared" si="900"/>
        <v>0</v>
      </c>
      <c r="V1097" s="167">
        <f t="shared" si="900"/>
        <v>0</v>
      </c>
      <c r="W1097" s="167">
        <f t="shared" si="900"/>
        <v>0</v>
      </c>
      <c r="X1097" s="167">
        <f t="shared" si="900"/>
        <v>0</v>
      </c>
      <c r="Y1097" s="167">
        <f t="shared" si="900"/>
        <v>2611.5025000000001</v>
      </c>
      <c r="Z1097" s="167">
        <f t="shared" si="900"/>
        <v>0</v>
      </c>
      <c r="AA1097" s="167">
        <f t="shared" si="900"/>
        <v>2611.5025000000001</v>
      </c>
      <c r="AB1097" s="167">
        <f t="shared" si="900"/>
        <v>0</v>
      </c>
      <c r="AC1097" s="167">
        <f t="shared" si="900"/>
        <v>2611.5025000000001</v>
      </c>
      <c r="AD1097" s="167">
        <f t="shared" si="900"/>
        <v>0</v>
      </c>
      <c r="AE1097" s="167">
        <f t="shared" si="900"/>
        <v>2611.5025000000001</v>
      </c>
      <c r="AF1097" s="167">
        <f t="shared" si="900"/>
        <v>0</v>
      </c>
      <c r="AG1097" s="167">
        <f t="shared" si="900"/>
        <v>2611.5025000000001</v>
      </c>
      <c r="AH1097" s="167">
        <f t="shared" si="900"/>
        <v>0</v>
      </c>
      <c r="AI1097" s="167">
        <f t="shared" si="900"/>
        <v>2611.5025000000001</v>
      </c>
      <c r="AJ1097" s="167">
        <f t="shared" si="900"/>
        <v>0</v>
      </c>
      <c r="AK1097" s="167">
        <f t="shared" si="900"/>
        <v>2611.5025000000001</v>
      </c>
      <c r="AL1097" s="167">
        <f t="shared" si="900"/>
        <v>0</v>
      </c>
      <c r="AM1097" s="167">
        <f t="shared" si="900"/>
        <v>0</v>
      </c>
      <c r="AN1097" s="167"/>
      <c r="AO1097" s="167">
        <f t="shared" ref="AO1097:AV1097" si="901">AO1098</f>
        <v>7095.4013599999998</v>
      </c>
      <c r="AP1097" s="167">
        <f t="shared" si="901"/>
        <v>7095.4013599999998</v>
      </c>
      <c r="AQ1097" s="167">
        <f t="shared" si="901"/>
        <v>0</v>
      </c>
      <c r="AR1097" s="167">
        <f t="shared" si="901"/>
        <v>7095.4013599999998</v>
      </c>
      <c r="AS1097" s="167">
        <f t="shared" si="901"/>
        <v>0</v>
      </c>
      <c r="AT1097" s="167">
        <f t="shared" si="901"/>
        <v>7095.4013599999998</v>
      </c>
      <c r="AU1097" s="167">
        <f t="shared" si="901"/>
        <v>0</v>
      </c>
      <c r="AV1097" s="167">
        <f t="shared" si="901"/>
        <v>7095.4013599999998</v>
      </c>
      <c r="AW1097" s="168"/>
    </row>
    <row r="1098" spans="1:49" ht="31.5" hidden="1" outlineLevel="7" x14ac:dyDescent="0.2">
      <c r="A1098" s="170" t="s">
        <v>490</v>
      </c>
      <c r="B1098" s="170" t="s">
        <v>508</v>
      </c>
      <c r="C1098" s="170" t="s">
        <v>510</v>
      </c>
      <c r="D1098" s="170" t="s">
        <v>92</v>
      </c>
      <c r="E1098" s="171" t="s">
        <v>93</v>
      </c>
      <c r="F1098" s="172"/>
      <c r="G1098" s="172"/>
      <c r="H1098" s="172"/>
      <c r="I1098" s="172"/>
      <c r="J1098" s="172"/>
      <c r="K1098" s="172"/>
      <c r="L1098" s="172"/>
      <c r="M1098" s="172"/>
      <c r="N1098" s="172"/>
      <c r="O1098" s="172"/>
      <c r="P1098" s="172"/>
      <c r="Q1098" s="172"/>
      <c r="R1098" s="172"/>
      <c r="S1098" s="172"/>
      <c r="T1098" s="172"/>
      <c r="U1098" s="172"/>
      <c r="V1098" s="172"/>
      <c r="W1098" s="172"/>
      <c r="X1098" s="172">
        <f>SUM(S1098:W1098)</f>
        <v>0</v>
      </c>
      <c r="Y1098" s="172">
        <v>2611.5025000000001</v>
      </c>
      <c r="Z1098" s="172"/>
      <c r="AA1098" s="172">
        <f>SUM(Y1098:Z1098)</f>
        <v>2611.5025000000001</v>
      </c>
      <c r="AB1098" s="172"/>
      <c r="AC1098" s="172">
        <f>SUM(AA1098:AB1098)</f>
        <v>2611.5025000000001</v>
      </c>
      <c r="AD1098" s="172"/>
      <c r="AE1098" s="172">
        <f>SUM(AC1098:AD1098)</f>
        <v>2611.5025000000001</v>
      </c>
      <c r="AF1098" s="172"/>
      <c r="AG1098" s="172">
        <f>SUM(AE1098:AF1098)</f>
        <v>2611.5025000000001</v>
      </c>
      <c r="AH1098" s="172"/>
      <c r="AI1098" s="172">
        <f>SUM(AG1098:AH1098)</f>
        <v>2611.5025000000001</v>
      </c>
      <c r="AJ1098" s="172"/>
      <c r="AK1098" s="172">
        <f>SUM(AI1098:AJ1098)</f>
        <v>2611.5025000000001</v>
      </c>
      <c r="AL1098" s="172"/>
      <c r="AM1098" s="172"/>
      <c r="AN1098" s="172"/>
      <c r="AO1098" s="172">
        <v>7095.4013599999998</v>
      </c>
      <c r="AP1098" s="172">
        <f>SUM(AN1098:AO1098)</f>
        <v>7095.4013599999998</v>
      </c>
      <c r="AQ1098" s="172"/>
      <c r="AR1098" s="172">
        <f>SUM(AP1098:AQ1098)</f>
        <v>7095.4013599999998</v>
      </c>
      <c r="AS1098" s="172"/>
      <c r="AT1098" s="172">
        <f>SUM(AR1098:AS1098)</f>
        <v>7095.4013599999998</v>
      </c>
      <c r="AU1098" s="172"/>
      <c r="AV1098" s="172">
        <f>SUM(AT1098:AU1098)</f>
        <v>7095.4013599999998</v>
      </c>
      <c r="AW1098" s="168"/>
    </row>
    <row r="1099" spans="1:49" ht="47.25" hidden="1" outlineLevel="7" x14ac:dyDescent="0.2">
      <c r="A1099" s="165" t="s">
        <v>490</v>
      </c>
      <c r="B1099" s="165" t="s">
        <v>508</v>
      </c>
      <c r="C1099" s="165" t="s">
        <v>674</v>
      </c>
      <c r="D1099" s="165"/>
      <c r="E1099" s="166" t="s">
        <v>728</v>
      </c>
      <c r="F1099" s="172"/>
      <c r="G1099" s="172"/>
      <c r="H1099" s="172"/>
      <c r="I1099" s="172"/>
      <c r="J1099" s="172"/>
      <c r="K1099" s="172"/>
      <c r="L1099" s="172"/>
      <c r="M1099" s="167">
        <f t="shared" ref="M1099:X1099" si="902">M1100</f>
        <v>133.88365999999999</v>
      </c>
      <c r="N1099" s="167">
        <f t="shared" si="902"/>
        <v>133.88365999999999</v>
      </c>
      <c r="O1099" s="167">
        <f t="shared" si="902"/>
        <v>0</v>
      </c>
      <c r="P1099" s="167">
        <f t="shared" si="902"/>
        <v>0</v>
      </c>
      <c r="Q1099" s="167">
        <f t="shared" si="902"/>
        <v>133.88365999999999</v>
      </c>
      <c r="R1099" s="167">
        <f t="shared" si="902"/>
        <v>0</v>
      </c>
      <c r="S1099" s="167">
        <f t="shared" si="902"/>
        <v>133.88365999999999</v>
      </c>
      <c r="T1099" s="167">
        <f t="shared" si="902"/>
        <v>0</v>
      </c>
      <c r="U1099" s="167">
        <f t="shared" si="902"/>
        <v>0</v>
      </c>
      <c r="V1099" s="167">
        <f t="shared" si="902"/>
        <v>0</v>
      </c>
      <c r="W1099" s="167">
        <f t="shared" si="902"/>
        <v>0</v>
      </c>
      <c r="X1099" s="167">
        <f t="shared" si="902"/>
        <v>133.88365999999999</v>
      </c>
      <c r="Y1099" s="172"/>
      <c r="Z1099" s="172"/>
      <c r="AA1099" s="172"/>
      <c r="AB1099" s="172"/>
      <c r="AC1099" s="172"/>
      <c r="AD1099" s="167">
        <f t="shared" ref="AD1099:AK1099" si="903">AD1100</f>
        <v>143.01384999999999</v>
      </c>
      <c r="AE1099" s="167">
        <f t="shared" si="903"/>
        <v>143.01384999999999</v>
      </c>
      <c r="AF1099" s="167">
        <f t="shared" si="903"/>
        <v>0</v>
      </c>
      <c r="AG1099" s="167">
        <f t="shared" si="903"/>
        <v>143.01384999999999</v>
      </c>
      <c r="AH1099" s="167">
        <f t="shared" si="903"/>
        <v>0</v>
      </c>
      <c r="AI1099" s="167">
        <f t="shared" si="903"/>
        <v>143.01384999999999</v>
      </c>
      <c r="AJ1099" s="167">
        <f t="shared" si="903"/>
        <v>0</v>
      </c>
      <c r="AK1099" s="167">
        <f t="shared" si="903"/>
        <v>143.01384999999999</v>
      </c>
      <c r="AL1099" s="172"/>
      <c r="AM1099" s="172"/>
      <c r="AN1099" s="172"/>
      <c r="AO1099" s="172"/>
      <c r="AP1099" s="172"/>
      <c r="AQ1099" s="167">
        <f>AQ1100</f>
        <v>0</v>
      </c>
      <c r="AR1099" s="167">
        <f>AR1100</f>
        <v>0</v>
      </c>
      <c r="AS1099" s="167">
        <f>AS1100</f>
        <v>0</v>
      </c>
      <c r="AT1099" s="167">
        <f>AT1100</f>
        <v>0</v>
      </c>
      <c r="AU1099" s="167">
        <f t="shared" ref="AU1099:AV1099" si="904">AU1100</f>
        <v>0</v>
      </c>
      <c r="AV1099" s="167">
        <f t="shared" si="904"/>
        <v>0</v>
      </c>
      <c r="AW1099" s="168"/>
    </row>
    <row r="1100" spans="1:49" ht="31.5" hidden="1" outlineLevel="7" x14ac:dyDescent="0.2">
      <c r="A1100" s="170" t="s">
        <v>490</v>
      </c>
      <c r="B1100" s="170" t="s">
        <v>508</v>
      </c>
      <c r="C1100" s="170" t="s">
        <v>674</v>
      </c>
      <c r="D1100" s="170" t="s">
        <v>92</v>
      </c>
      <c r="E1100" s="171" t="s">
        <v>93</v>
      </c>
      <c r="F1100" s="172"/>
      <c r="G1100" s="172"/>
      <c r="H1100" s="172"/>
      <c r="I1100" s="172"/>
      <c r="J1100" s="172"/>
      <c r="K1100" s="172"/>
      <c r="L1100" s="172"/>
      <c r="M1100" s="172">
        <v>133.88365999999999</v>
      </c>
      <c r="N1100" s="172">
        <f>SUM(L1100:M1100)</f>
        <v>133.88365999999999</v>
      </c>
      <c r="O1100" s="172"/>
      <c r="P1100" s="172"/>
      <c r="Q1100" s="172">
        <f>SUM(N1100:P1100)</f>
        <v>133.88365999999999</v>
      </c>
      <c r="R1100" s="172"/>
      <c r="S1100" s="172">
        <f>SUM(Q1100:R1100)</f>
        <v>133.88365999999999</v>
      </c>
      <c r="T1100" s="172"/>
      <c r="U1100" s="172"/>
      <c r="V1100" s="172"/>
      <c r="W1100" s="172"/>
      <c r="X1100" s="172">
        <f>SUM(S1100:W1100)</f>
        <v>133.88365999999999</v>
      </c>
      <c r="Y1100" s="172"/>
      <c r="Z1100" s="172"/>
      <c r="AA1100" s="172"/>
      <c r="AB1100" s="172"/>
      <c r="AC1100" s="172"/>
      <c r="AD1100" s="172">
        <v>143.01384999999999</v>
      </c>
      <c r="AE1100" s="172">
        <f>SUM(AC1100:AD1100)</f>
        <v>143.01384999999999</v>
      </c>
      <c r="AF1100" s="172"/>
      <c r="AG1100" s="172">
        <f>SUM(AE1100:AF1100)</f>
        <v>143.01384999999999</v>
      </c>
      <c r="AH1100" s="172"/>
      <c r="AI1100" s="172">
        <f>SUM(AG1100:AH1100)</f>
        <v>143.01384999999999</v>
      </c>
      <c r="AJ1100" s="172"/>
      <c r="AK1100" s="172">
        <f>SUM(AI1100:AJ1100)</f>
        <v>143.01384999999999</v>
      </c>
      <c r="AL1100" s="172"/>
      <c r="AM1100" s="172"/>
      <c r="AN1100" s="172"/>
      <c r="AO1100" s="172"/>
      <c r="AP1100" s="172"/>
      <c r="AQ1100" s="172"/>
      <c r="AR1100" s="172">
        <f>SUM(AP1100:AQ1100)</f>
        <v>0</v>
      </c>
      <c r="AS1100" s="172"/>
      <c r="AT1100" s="172">
        <f>SUM(AR1100:AS1100)</f>
        <v>0</v>
      </c>
      <c r="AU1100" s="172"/>
      <c r="AV1100" s="172">
        <f>SUM(AT1100:AU1100)</f>
        <v>0</v>
      </c>
      <c r="AW1100" s="168"/>
    </row>
    <row r="1101" spans="1:49" ht="47.25" hidden="1" outlineLevel="7" x14ac:dyDescent="0.2">
      <c r="A1101" s="165" t="s">
        <v>490</v>
      </c>
      <c r="B1101" s="165" t="s">
        <v>508</v>
      </c>
      <c r="C1101" s="165" t="s">
        <v>674</v>
      </c>
      <c r="D1101" s="165"/>
      <c r="E1101" s="166" t="s">
        <v>725</v>
      </c>
      <c r="F1101" s="172"/>
      <c r="G1101" s="172"/>
      <c r="H1101" s="172"/>
      <c r="I1101" s="167">
        <f>I1102</f>
        <v>2543.7894700000002</v>
      </c>
      <c r="J1101" s="172"/>
      <c r="K1101" s="172"/>
      <c r="L1101" s="167">
        <f>L1102</f>
        <v>2543.7894700000002</v>
      </c>
      <c r="M1101" s="172"/>
      <c r="N1101" s="167">
        <f t="shared" ref="N1101:S1101" si="905">N1102</f>
        <v>2543.7894700000002</v>
      </c>
      <c r="O1101" s="167">
        <f t="shared" si="905"/>
        <v>0</v>
      </c>
      <c r="P1101" s="167">
        <f t="shared" si="905"/>
        <v>0</v>
      </c>
      <c r="Q1101" s="167">
        <f t="shared" si="905"/>
        <v>2543.7894700000002</v>
      </c>
      <c r="R1101" s="167">
        <f t="shared" si="905"/>
        <v>0</v>
      </c>
      <c r="S1101" s="167">
        <f t="shared" si="905"/>
        <v>2543.7894700000002</v>
      </c>
      <c r="T1101" s="167">
        <f>T1102</f>
        <v>0</v>
      </c>
      <c r="U1101" s="167">
        <f>U1102</f>
        <v>0</v>
      </c>
      <c r="V1101" s="167">
        <f>V1102</f>
        <v>0</v>
      </c>
      <c r="W1101" s="167">
        <f>W1102</f>
        <v>0</v>
      </c>
      <c r="X1101" s="167">
        <f>X1102</f>
        <v>2543.7894700000002</v>
      </c>
      <c r="Y1101" s="172"/>
      <c r="Z1101" s="172"/>
      <c r="AA1101" s="172"/>
      <c r="AB1101" s="167">
        <f>AB1102</f>
        <v>2717.26316</v>
      </c>
      <c r="AC1101" s="167">
        <f>AC1102</f>
        <v>2717.26316</v>
      </c>
      <c r="AD1101" s="172"/>
      <c r="AE1101" s="167">
        <f t="shared" ref="AE1101:AK1101" si="906">AE1102</f>
        <v>2717.26316</v>
      </c>
      <c r="AF1101" s="167">
        <f t="shared" si="906"/>
        <v>0</v>
      </c>
      <c r="AG1101" s="167">
        <f t="shared" si="906"/>
        <v>2717.26316</v>
      </c>
      <c r="AH1101" s="167">
        <f t="shared" si="906"/>
        <v>0</v>
      </c>
      <c r="AI1101" s="167">
        <f t="shared" si="906"/>
        <v>2717.26316</v>
      </c>
      <c r="AJ1101" s="167">
        <f t="shared" si="906"/>
        <v>0</v>
      </c>
      <c r="AK1101" s="167">
        <f t="shared" si="906"/>
        <v>2717.26316</v>
      </c>
      <c r="AL1101" s="172"/>
      <c r="AM1101" s="172"/>
      <c r="AN1101" s="172"/>
      <c r="AO1101" s="172"/>
      <c r="AP1101" s="172"/>
      <c r="AQ1101" s="167">
        <f t="shared" ref="AQ1101:AV1101" si="907">AQ1102</f>
        <v>0</v>
      </c>
      <c r="AR1101" s="167">
        <f t="shared" si="907"/>
        <v>0</v>
      </c>
      <c r="AS1101" s="167">
        <f t="shared" si="907"/>
        <v>0</v>
      </c>
      <c r="AT1101" s="167">
        <f t="shared" si="907"/>
        <v>0</v>
      </c>
      <c r="AU1101" s="167">
        <f t="shared" si="907"/>
        <v>0</v>
      </c>
      <c r="AV1101" s="167">
        <f t="shared" si="907"/>
        <v>0</v>
      </c>
      <c r="AW1101" s="168"/>
    </row>
    <row r="1102" spans="1:49" ht="31.5" hidden="1" outlineLevel="7" x14ac:dyDescent="0.2">
      <c r="A1102" s="170" t="s">
        <v>490</v>
      </c>
      <c r="B1102" s="170" t="s">
        <v>508</v>
      </c>
      <c r="C1102" s="170" t="s">
        <v>674</v>
      </c>
      <c r="D1102" s="170" t="s">
        <v>92</v>
      </c>
      <c r="E1102" s="171" t="s">
        <v>93</v>
      </c>
      <c r="F1102" s="172"/>
      <c r="G1102" s="172"/>
      <c r="H1102" s="172"/>
      <c r="I1102" s="172">
        <v>2543.7894700000002</v>
      </c>
      <c r="J1102" s="172"/>
      <c r="K1102" s="172"/>
      <c r="L1102" s="172">
        <f>SUM(H1102:K1102)</f>
        <v>2543.7894700000002</v>
      </c>
      <c r="M1102" s="172"/>
      <c r="N1102" s="172">
        <f>SUM(L1102:M1102)</f>
        <v>2543.7894700000002</v>
      </c>
      <c r="O1102" s="172"/>
      <c r="P1102" s="172"/>
      <c r="Q1102" s="172">
        <f>SUM(N1102:P1102)</f>
        <v>2543.7894700000002</v>
      </c>
      <c r="R1102" s="172"/>
      <c r="S1102" s="172">
        <f>SUM(Q1102:R1102)</f>
        <v>2543.7894700000002</v>
      </c>
      <c r="T1102" s="172"/>
      <c r="U1102" s="172"/>
      <c r="V1102" s="172"/>
      <c r="W1102" s="172"/>
      <c r="X1102" s="172">
        <f>SUM(S1102:W1102)</f>
        <v>2543.7894700000002</v>
      </c>
      <c r="Y1102" s="172"/>
      <c r="Z1102" s="172"/>
      <c r="AA1102" s="172"/>
      <c r="AB1102" s="172">
        <v>2717.26316</v>
      </c>
      <c r="AC1102" s="172">
        <f>SUM(AA1102:AB1102)</f>
        <v>2717.26316</v>
      </c>
      <c r="AD1102" s="172"/>
      <c r="AE1102" s="172">
        <f>SUM(AC1102:AD1102)</f>
        <v>2717.26316</v>
      </c>
      <c r="AF1102" s="172"/>
      <c r="AG1102" s="172">
        <f>SUM(AE1102:AF1102)</f>
        <v>2717.26316</v>
      </c>
      <c r="AH1102" s="172"/>
      <c r="AI1102" s="172">
        <f>SUM(AG1102:AH1102)</f>
        <v>2717.26316</v>
      </c>
      <c r="AJ1102" s="172"/>
      <c r="AK1102" s="172">
        <f>SUM(AI1102:AJ1102)</f>
        <v>2717.26316</v>
      </c>
      <c r="AL1102" s="172"/>
      <c r="AM1102" s="172"/>
      <c r="AN1102" s="172"/>
      <c r="AO1102" s="172"/>
      <c r="AP1102" s="172"/>
      <c r="AQ1102" s="172"/>
      <c r="AR1102" s="172">
        <f>SUM(AP1102:AQ1102)</f>
        <v>0</v>
      </c>
      <c r="AS1102" s="172"/>
      <c r="AT1102" s="172">
        <f>SUM(AR1102:AS1102)</f>
        <v>0</v>
      </c>
      <c r="AU1102" s="172"/>
      <c r="AV1102" s="172">
        <f>SUM(AT1102:AU1102)</f>
        <v>0</v>
      </c>
      <c r="AW1102" s="168"/>
    </row>
    <row r="1103" spans="1:49" ht="15.75" outlineLevel="1" x14ac:dyDescent="0.2">
      <c r="A1103" s="165" t="s">
        <v>490</v>
      </c>
      <c r="B1103" s="165" t="s">
        <v>511</v>
      </c>
      <c r="C1103" s="165"/>
      <c r="D1103" s="165"/>
      <c r="E1103" s="166" t="s">
        <v>512</v>
      </c>
      <c r="F1103" s="167">
        <f t="shared" ref="F1103:U1106" si="908">F1104</f>
        <v>5056.1000000000004</v>
      </c>
      <c r="G1103" s="167">
        <f t="shared" si="908"/>
        <v>0</v>
      </c>
      <c r="H1103" s="167">
        <f t="shared" si="908"/>
        <v>5056.1000000000004</v>
      </c>
      <c r="I1103" s="167">
        <f t="shared" si="908"/>
        <v>0</v>
      </c>
      <c r="J1103" s="167">
        <f t="shared" si="908"/>
        <v>0</v>
      </c>
      <c r="K1103" s="167">
        <f t="shared" si="908"/>
        <v>0</v>
      </c>
      <c r="L1103" s="167">
        <f t="shared" si="908"/>
        <v>5056.1000000000004</v>
      </c>
      <c r="M1103" s="167">
        <f t="shared" si="908"/>
        <v>0</v>
      </c>
      <c r="N1103" s="167">
        <f t="shared" si="908"/>
        <v>5056.1000000000004</v>
      </c>
      <c r="O1103" s="167">
        <f t="shared" si="908"/>
        <v>0</v>
      </c>
      <c r="P1103" s="167">
        <f t="shared" si="908"/>
        <v>0</v>
      </c>
      <c r="Q1103" s="167">
        <f t="shared" si="908"/>
        <v>5056.1000000000004</v>
      </c>
      <c r="R1103" s="167">
        <f t="shared" si="908"/>
        <v>0</v>
      </c>
      <c r="S1103" s="167">
        <f t="shared" si="908"/>
        <v>5056.1000000000004</v>
      </c>
      <c r="T1103" s="167">
        <f t="shared" si="908"/>
        <v>0</v>
      </c>
      <c r="U1103" s="167">
        <f t="shared" si="908"/>
        <v>0</v>
      </c>
      <c r="V1103" s="167">
        <f t="shared" ref="V1103:AK1106" si="909">V1104</f>
        <v>-3.000000000000913E-2</v>
      </c>
      <c r="W1103" s="167">
        <f t="shared" si="909"/>
        <v>0</v>
      </c>
      <c r="X1103" s="167">
        <f t="shared" si="909"/>
        <v>5056.07</v>
      </c>
      <c r="Y1103" s="167">
        <f t="shared" si="909"/>
        <v>4130.3999999999996</v>
      </c>
      <c r="Z1103" s="167">
        <f t="shared" si="909"/>
        <v>0</v>
      </c>
      <c r="AA1103" s="167">
        <f t="shared" si="909"/>
        <v>4130.3999999999996</v>
      </c>
      <c r="AB1103" s="167">
        <f t="shared" si="909"/>
        <v>0</v>
      </c>
      <c r="AC1103" s="167">
        <f t="shared" si="909"/>
        <v>4130.3999999999996</v>
      </c>
      <c r="AD1103" s="167">
        <f t="shared" si="909"/>
        <v>0</v>
      </c>
      <c r="AE1103" s="167">
        <f t="shared" si="909"/>
        <v>4130.3999999999996</v>
      </c>
      <c r="AF1103" s="167">
        <f t="shared" si="909"/>
        <v>0</v>
      </c>
      <c r="AG1103" s="167">
        <f t="shared" si="909"/>
        <v>4130.3999999999996</v>
      </c>
      <c r="AH1103" s="167">
        <f t="shared" si="909"/>
        <v>0</v>
      </c>
      <c r="AI1103" s="167">
        <f t="shared" si="909"/>
        <v>4130.3999999999996</v>
      </c>
      <c r="AJ1103" s="167">
        <f t="shared" si="909"/>
        <v>0</v>
      </c>
      <c r="AK1103" s="167">
        <f t="shared" si="909"/>
        <v>4130.3999999999996</v>
      </c>
      <c r="AL1103" s="167">
        <f t="shared" ref="AL1103:AV1106" si="910">AL1104</f>
        <v>3898.7</v>
      </c>
      <c r="AM1103" s="167">
        <f t="shared" si="910"/>
        <v>0</v>
      </c>
      <c r="AN1103" s="167">
        <f t="shared" si="910"/>
        <v>3898.7</v>
      </c>
      <c r="AO1103" s="167">
        <f t="shared" si="910"/>
        <v>0</v>
      </c>
      <c r="AP1103" s="167">
        <f t="shared" si="910"/>
        <v>3898.7</v>
      </c>
      <c r="AQ1103" s="167">
        <f t="shared" si="910"/>
        <v>0</v>
      </c>
      <c r="AR1103" s="167">
        <f t="shared" si="910"/>
        <v>3898.7</v>
      </c>
      <c r="AS1103" s="167">
        <f t="shared" si="910"/>
        <v>0</v>
      </c>
      <c r="AT1103" s="167">
        <f t="shared" si="910"/>
        <v>3898.7</v>
      </c>
      <c r="AU1103" s="167">
        <f t="shared" si="910"/>
        <v>0</v>
      </c>
      <c r="AV1103" s="167">
        <f t="shared" si="910"/>
        <v>3898.7</v>
      </c>
      <c r="AW1103" s="168"/>
    </row>
    <row r="1104" spans="1:49" ht="31.5" outlineLevel="2" x14ac:dyDescent="0.2">
      <c r="A1104" s="165" t="s">
        <v>490</v>
      </c>
      <c r="B1104" s="165" t="s">
        <v>511</v>
      </c>
      <c r="C1104" s="165" t="s">
        <v>346</v>
      </c>
      <c r="D1104" s="165"/>
      <c r="E1104" s="166" t="s">
        <v>347</v>
      </c>
      <c r="F1104" s="167">
        <f t="shared" si="908"/>
        <v>5056.1000000000004</v>
      </c>
      <c r="G1104" s="167">
        <f t="shared" si="908"/>
        <v>0</v>
      </c>
      <c r="H1104" s="167">
        <f t="shared" si="908"/>
        <v>5056.1000000000004</v>
      </c>
      <c r="I1104" s="167">
        <f t="shared" si="908"/>
        <v>0</v>
      </c>
      <c r="J1104" s="167">
        <f t="shared" si="908"/>
        <v>0</v>
      </c>
      <c r="K1104" s="167">
        <f t="shared" si="908"/>
        <v>0</v>
      </c>
      <c r="L1104" s="167">
        <f t="shared" si="908"/>
        <v>5056.1000000000004</v>
      </c>
      <c r="M1104" s="167">
        <f t="shared" si="908"/>
        <v>0</v>
      </c>
      <c r="N1104" s="167">
        <f t="shared" si="908"/>
        <v>5056.1000000000004</v>
      </c>
      <c r="O1104" s="167">
        <f t="shared" si="908"/>
        <v>0</v>
      </c>
      <c r="P1104" s="167">
        <f t="shared" si="908"/>
        <v>0</v>
      </c>
      <c r="Q1104" s="167">
        <f t="shared" si="908"/>
        <v>5056.1000000000004</v>
      </c>
      <c r="R1104" s="167">
        <f t="shared" si="908"/>
        <v>0</v>
      </c>
      <c r="S1104" s="167">
        <f t="shared" si="908"/>
        <v>5056.1000000000004</v>
      </c>
      <c r="T1104" s="167">
        <f t="shared" si="908"/>
        <v>0</v>
      </c>
      <c r="U1104" s="167">
        <f t="shared" si="908"/>
        <v>0</v>
      </c>
      <c r="V1104" s="167">
        <f t="shared" si="909"/>
        <v>-3.000000000000913E-2</v>
      </c>
      <c r="W1104" s="167">
        <f t="shared" si="909"/>
        <v>0</v>
      </c>
      <c r="X1104" s="167">
        <f t="shared" si="909"/>
        <v>5056.07</v>
      </c>
      <c r="Y1104" s="167">
        <f t="shared" si="909"/>
        <v>4130.3999999999996</v>
      </c>
      <c r="Z1104" s="167">
        <f t="shared" si="909"/>
        <v>0</v>
      </c>
      <c r="AA1104" s="167">
        <f t="shared" si="909"/>
        <v>4130.3999999999996</v>
      </c>
      <c r="AB1104" s="167">
        <f t="shared" si="909"/>
        <v>0</v>
      </c>
      <c r="AC1104" s="167">
        <f t="shared" si="909"/>
        <v>4130.3999999999996</v>
      </c>
      <c r="AD1104" s="167">
        <f t="shared" si="909"/>
        <v>0</v>
      </c>
      <c r="AE1104" s="167">
        <f t="shared" si="909"/>
        <v>4130.3999999999996</v>
      </c>
      <c r="AF1104" s="167">
        <f t="shared" si="909"/>
        <v>0</v>
      </c>
      <c r="AG1104" s="167">
        <f t="shared" si="909"/>
        <v>4130.3999999999996</v>
      </c>
      <c r="AH1104" s="167">
        <f t="shared" si="909"/>
        <v>0</v>
      </c>
      <c r="AI1104" s="167">
        <f t="shared" si="909"/>
        <v>4130.3999999999996</v>
      </c>
      <c r="AJ1104" s="167">
        <f t="shared" si="909"/>
        <v>0</v>
      </c>
      <c r="AK1104" s="167">
        <f t="shared" si="909"/>
        <v>4130.3999999999996</v>
      </c>
      <c r="AL1104" s="167">
        <f t="shared" si="910"/>
        <v>3898.7</v>
      </c>
      <c r="AM1104" s="167">
        <f t="shared" si="910"/>
        <v>0</v>
      </c>
      <c r="AN1104" s="167">
        <f t="shared" si="910"/>
        <v>3898.7</v>
      </c>
      <c r="AO1104" s="167">
        <f t="shared" si="910"/>
        <v>0</v>
      </c>
      <c r="AP1104" s="167">
        <f t="shared" si="910"/>
        <v>3898.7</v>
      </c>
      <c r="AQ1104" s="167">
        <f t="shared" si="910"/>
        <v>0</v>
      </c>
      <c r="AR1104" s="167">
        <f t="shared" si="910"/>
        <v>3898.7</v>
      </c>
      <c r="AS1104" s="167">
        <f t="shared" si="910"/>
        <v>0</v>
      </c>
      <c r="AT1104" s="167">
        <f t="shared" si="910"/>
        <v>3898.7</v>
      </c>
      <c r="AU1104" s="167">
        <f t="shared" si="910"/>
        <v>0</v>
      </c>
      <c r="AV1104" s="167">
        <f t="shared" si="910"/>
        <v>3898.7</v>
      </c>
      <c r="AW1104" s="168"/>
    </row>
    <row r="1105" spans="1:49" ht="31.5" outlineLevel="3" x14ac:dyDescent="0.2">
      <c r="A1105" s="165" t="s">
        <v>490</v>
      </c>
      <c r="B1105" s="165" t="s">
        <v>511</v>
      </c>
      <c r="C1105" s="165" t="s">
        <v>492</v>
      </c>
      <c r="D1105" s="165"/>
      <c r="E1105" s="166" t="s">
        <v>493</v>
      </c>
      <c r="F1105" s="167">
        <f t="shared" si="908"/>
        <v>5056.1000000000004</v>
      </c>
      <c r="G1105" s="167">
        <f t="shared" si="908"/>
        <v>0</v>
      </c>
      <c r="H1105" s="167">
        <f t="shared" si="908"/>
        <v>5056.1000000000004</v>
      </c>
      <c r="I1105" s="167">
        <f t="shared" si="908"/>
        <v>0</v>
      </c>
      <c r="J1105" s="167">
        <f t="shared" si="908"/>
        <v>0</v>
      </c>
      <c r="K1105" s="167">
        <f t="shared" si="908"/>
        <v>0</v>
      </c>
      <c r="L1105" s="167">
        <f t="shared" si="908"/>
        <v>5056.1000000000004</v>
      </c>
      <c r="M1105" s="167">
        <f t="shared" si="908"/>
        <v>0</v>
      </c>
      <c r="N1105" s="167">
        <f t="shared" si="908"/>
        <v>5056.1000000000004</v>
      </c>
      <c r="O1105" s="167">
        <f t="shared" si="908"/>
        <v>0</v>
      </c>
      <c r="P1105" s="167">
        <f t="shared" si="908"/>
        <v>0</v>
      </c>
      <c r="Q1105" s="167">
        <f t="shared" si="908"/>
        <v>5056.1000000000004</v>
      </c>
      <c r="R1105" s="167">
        <f t="shared" si="908"/>
        <v>0</v>
      </c>
      <c r="S1105" s="167">
        <f t="shared" si="908"/>
        <v>5056.1000000000004</v>
      </c>
      <c r="T1105" s="167">
        <f t="shared" si="908"/>
        <v>0</v>
      </c>
      <c r="U1105" s="167">
        <f t="shared" si="908"/>
        <v>0</v>
      </c>
      <c r="V1105" s="167">
        <f t="shared" si="909"/>
        <v>-3.000000000000913E-2</v>
      </c>
      <c r="W1105" s="167">
        <f t="shared" si="909"/>
        <v>0</v>
      </c>
      <c r="X1105" s="167">
        <f t="shared" si="909"/>
        <v>5056.07</v>
      </c>
      <c r="Y1105" s="167">
        <f t="shared" si="909"/>
        <v>4130.3999999999996</v>
      </c>
      <c r="Z1105" s="167">
        <f t="shared" si="909"/>
        <v>0</v>
      </c>
      <c r="AA1105" s="167">
        <f t="shared" si="909"/>
        <v>4130.3999999999996</v>
      </c>
      <c r="AB1105" s="167">
        <f t="shared" si="909"/>
        <v>0</v>
      </c>
      <c r="AC1105" s="167">
        <f t="shared" si="909"/>
        <v>4130.3999999999996</v>
      </c>
      <c r="AD1105" s="167">
        <f t="shared" si="909"/>
        <v>0</v>
      </c>
      <c r="AE1105" s="167">
        <f t="shared" si="909"/>
        <v>4130.3999999999996</v>
      </c>
      <c r="AF1105" s="167">
        <f t="shared" si="909"/>
        <v>0</v>
      </c>
      <c r="AG1105" s="167">
        <f t="shared" si="909"/>
        <v>4130.3999999999996</v>
      </c>
      <c r="AH1105" s="167">
        <f t="shared" si="909"/>
        <v>0</v>
      </c>
      <c r="AI1105" s="167">
        <f t="shared" si="909"/>
        <v>4130.3999999999996</v>
      </c>
      <c r="AJ1105" s="167">
        <f t="shared" si="909"/>
        <v>0</v>
      </c>
      <c r="AK1105" s="167">
        <f t="shared" si="909"/>
        <v>4130.3999999999996</v>
      </c>
      <c r="AL1105" s="167">
        <f t="shared" si="910"/>
        <v>3898.7</v>
      </c>
      <c r="AM1105" s="167">
        <f t="shared" si="910"/>
        <v>0</v>
      </c>
      <c r="AN1105" s="167">
        <f t="shared" si="910"/>
        <v>3898.7</v>
      </c>
      <c r="AO1105" s="167">
        <f t="shared" si="910"/>
        <v>0</v>
      </c>
      <c r="AP1105" s="167">
        <f t="shared" si="910"/>
        <v>3898.7</v>
      </c>
      <c r="AQ1105" s="167">
        <f t="shared" si="910"/>
        <v>0</v>
      </c>
      <c r="AR1105" s="167">
        <f t="shared" si="910"/>
        <v>3898.7</v>
      </c>
      <c r="AS1105" s="167">
        <f t="shared" si="910"/>
        <v>0</v>
      </c>
      <c r="AT1105" s="167">
        <f t="shared" si="910"/>
        <v>3898.7</v>
      </c>
      <c r="AU1105" s="167">
        <f t="shared" si="910"/>
        <v>0</v>
      </c>
      <c r="AV1105" s="167">
        <f t="shared" si="910"/>
        <v>3898.7</v>
      </c>
      <c r="AW1105" s="168"/>
    </row>
    <row r="1106" spans="1:49" ht="31.5" outlineLevel="4" x14ac:dyDescent="0.2">
      <c r="A1106" s="165" t="s">
        <v>490</v>
      </c>
      <c r="B1106" s="165" t="s">
        <v>511</v>
      </c>
      <c r="C1106" s="165" t="s">
        <v>494</v>
      </c>
      <c r="D1106" s="165"/>
      <c r="E1106" s="166" t="s">
        <v>57</v>
      </c>
      <c r="F1106" s="167">
        <f t="shared" si="908"/>
        <v>5056.1000000000004</v>
      </c>
      <c r="G1106" s="167">
        <f t="shared" si="908"/>
        <v>0</v>
      </c>
      <c r="H1106" s="167">
        <f t="shared" si="908"/>
        <v>5056.1000000000004</v>
      </c>
      <c r="I1106" s="167">
        <f t="shared" si="908"/>
        <v>0</v>
      </c>
      <c r="J1106" s="167">
        <f t="shared" si="908"/>
        <v>0</v>
      </c>
      <c r="K1106" s="167">
        <f t="shared" si="908"/>
        <v>0</v>
      </c>
      <c r="L1106" s="167">
        <f t="shared" si="908"/>
        <v>5056.1000000000004</v>
      </c>
      <c r="M1106" s="167">
        <f t="shared" si="908"/>
        <v>0</v>
      </c>
      <c r="N1106" s="167">
        <f t="shared" si="908"/>
        <v>5056.1000000000004</v>
      </c>
      <c r="O1106" s="167">
        <f t="shared" si="908"/>
        <v>0</v>
      </c>
      <c r="P1106" s="167">
        <f t="shared" si="908"/>
        <v>0</v>
      </c>
      <c r="Q1106" s="167">
        <f t="shared" si="908"/>
        <v>5056.1000000000004</v>
      </c>
      <c r="R1106" s="167">
        <f t="shared" si="908"/>
        <v>0</v>
      </c>
      <c r="S1106" s="167">
        <f t="shared" si="908"/>
        <v>5056.1000000000004</v>
      </c>
      <c r="T1106" s="167">
        <f t="shared" si="908"/>
        <v>0</v>
      </c>
      <c r="U1106" s="167">
        <f t="shared" si="908"/>
        <v>0</v>
      </c>
      <c r="V1106" s="167">
        <f t="shared" si="909"/>
        <v>-3.000000000000913E-2</v>
      </c>
      <c r="W1106" s="167">
        <f t="shared" si="909"/>
        <v>0</v>
      </c>
      <c r="X1106" s="167">
        <f t="shared" si="909"/>
        <v>5056.07</v>
      </c>
      <c r="Y1106" s="167">
        <f t="shared" si="909"/>
        <v>4130.3999999999996</v>
      </c>
      <c r="Z1106" s="167">
        <f t="shared" si="909"/>
        <v>0</v>
      </c>
      <c r="AA1106" s="167">
        <f t="shared" si="909"/>
        <v>4130.3999999999996</v>
      </c>
      <c r="AB1106" s="167">
        <f t="shared" si="909"/>
        <v>0</v>
      </c>
      <c r="AC1106" s="167">
        <f t="shared" si="909"/>
        <v>4130.3999999999996</v>
      </c>
      <c r="AD1106" s="167">
        <f t="shared" si="909"/>
        <v>0</v>
      </c>
      <c r="AE1106" s="167">
        <f t="shared" si="909"/>
        <v>4130.3999999999996</v>
      </c>
      <c r="AF1106" s="167">
        <f t="shared" si="909"/>
        <v>0</v>
      </c>
      <c r="AG1106" s="167">
        <f t="shared" si="909"/>
        <v>4130.3999999999996</v>
      </c>
      <c r="AH1106" s="167">
        <f t="shared" si="909"/>
        <v>0</v>
      </c>
      <c r="AI1106" s="167">
        <f t="shared" si="909"/>
        <v>4130.3999999999996</v>
      </c>
      <c r="AJ1106" s="167">
        <f t="shared" si="909"/>
        <v>0</v>
      </c>
      <c r="AK1106" s="167">
        <f t="shared" si="909"/>
        <v>4130.3999999999996</v>
      </c>
      <c r="AL1106" s="167">
        <f t="shared" si="910"/>
        <v>3898.7</v>
      </c>
      <c r="AM1106" s="167">
        <f t="shared" si="910"/>
        <v>0</v>
      </c>
      <c r="AN1106" s="167">
        <f t="shared" si="910"/>
        <v>3898.7</v>
      </c>
      <c r="AO1106" s="167">
        <f t="shared" si="910"/>
        <v>0</v>
      </c>
      <c r="AP1106" s="167">
        <f t="shared" si="910"/>
        <v>3898.7</v>
      </c>
      <c r="AQ1106" s="167">
        <f t="shared" si="910"/>
        <v>0</v>
      </c>
      <c r="AR1106" s="167">
        <f t="shared" si="910"/>
        <v>3898.7</v>
      </c>
      <c r="AS1106" s="167">
        <f t="shared" si="910"/>
        <v>0</v>
      </c>
      <c r="AT1106" s="167">
        <f t="shared" si="910"/>
        <v>3898.7</v>
      </c>
      <c r="AU1106" s="167">
        <f t="shared" si="910"/>
        <v>0</v>
      </c>
      <c r="AV1106" s="167">
        <f t="shared" si="910"/>
        <v>3898.7</v>
      </c>
      <c r="AW1106" s="168"/>
    </row>
    <row r="1107" spans="1:49" ht="15.75" outlineLevel="5" x14ac:dyDescent="0.2">
      <c r="A1107" s="165" t="s">
        <v>490</v>
      </c>
      <c r="B1107" s="165" t="s">
        <v>511</v>
      </c>
      <c r="C1107" s="165" t="s">
        <v>513</v>
      </c>
      <c r="D1107" s="165"/>
      <c r="E1107" s="166" t="s">
        <v>59</v>
      </c>
      <c r="F1107" s="167">
        <f t="shared" ref="F1107:AV1107" si="911">F1108+F1109+F1111</f>
        <v>5056.1000000000004</v>
      </c>
      <c r="G1107" s="167">
        <f t="shared" si="911"/>
        <v>0</v>
      </c>
      <c r="H1107" s="167">
        <f t="shared" si="911"/>
        <v>5056.1000000000004</v>
      </c>
      <c r="I1107" s="167">
        <f t="shared" si="911"/>
        <v>0</v>
      </c>
      <c r="J1107" s="167">
        <f t="shared" si="911"/>
        <v>0</v>
      </c>
      <c r="K1107" s="167">
        <f t="shared" si="911"/>
        <v>0</v>
      </c>
      <c r="L1107" s="167">
        <f t="shared" si="911"/>
        <v>5056.1000000000004</v>
      </c>
      <c r="M1107" s="167">
        <f t="shared" si="911"/>
        <v>0</v>
      </c>
      <c r="N1107" s="167">
        <f t="shared" si="911"/>
        <v>5056.1000000000004</v>
      </c>
      <c r="O1107" s="167">
        <f t="shared" si="911"/>
        <v>0</v>
      </c>
      <c r="P1107" s="167">
        <f t="shared" si="911"/>
        <v>0</v>
      </c>
      <c r="Q1107" s="167">
        <f t="shared" si="911"/>
        <v>5056.1000000000004</v>
      </c>
      <c r="R1107" s="167">
        <f t="shared" si="911"/>
        <v>0</v>
      </c>
      <c r="S1107" s="167">
        <f t="shared" si="911"/>
        <v>5056.1000000000004</v>
      </c>
      <c r="T1107" s="167">
        <f t="shared" ref="T1107" si="912">T1108+T1109+T1111+T1110</f>
        <v>0</v>
      </c>
      <c r="U1107" s="167">
        <f>U1108+U1109+U1111+U1110</f>
        <v>0</v>
      </c>
      <c r="V1107" s="167">
        <f t="shared" ref="V1107:X1107" si="913">V1108+V1109+V1111+V1110</f>
        <v>-3.000000000000913E-2</v>
      </c>
      <c r="W1107" s="167">
        <f>W1108+W1109+W1111+W1110</f>
        <v>0</v>
      </c>
      <c r="X1107" s="167">
        <f t="shared" si="913"/>
        <v>5056.07</v>
      </c>
      <c r="Y1107" s="167">
        <f t="shared" si="911"/>
        <v>4130.3999999999996</v>
      </c>
      <c r="Z1107" s="167">
        <f t="shared" si="911"/>
        <v>0</v>
      </c>
      <c r="AA1107" s="167">
        <f t="shared" si="911"/>
        <v>4130.3999999999996</v>
      </c>
      <c r="AB1107" s="167">
        <f t="shared" si="911"/>
        <v>0</v>
      </c>
      <c r="AC1107" s="167">
        <f t="shared" si="911"/>
        <v>4130.3999999999996</v>
      </c>
      <c r="AD1107" s="167">
        <f t="shared" si="911"/>
        <v>0</v>
      </c>
      <c r="AE1107" s="167">
        <f t="shared" si="911"/>
        <v>4130.3999999999996</v>
      </c>
      <c r="AF1107" s="167">
        <f t="shared" si="911"/>
        <v>0</v>
      </c>
      <c r="AG1107" s="167">
        <f t="shared" si="911"/>
        <v>4130.3999999999996</v>
      </c>
      <c r="AH1107" s="167">
        <f t="shared" si="911"/>
        <v>0</v>
      </c>
      <c r="AI1107" s="167">
        <f t="shared" si="911"/>
        <v>4130.3999999999996</v>
      </c>
      <c r="AJ1107" s="167">
        <f t="shared" si="911"/>
        <v>0</v>
      </c>
      <c r="AK1107" s="167">
        <f t="shared" si="911"/>
        <v>4130.3999999999996</v>
      </c>
      <c r="AL1107" s="167">
        <f t="shared" si="911"/>
        <v>3898.7</v>
      </c>
      <c r="AM1107" s="167">
        <f t="shared" si="911"/>
        <v>0</v>
      </c>
      <c r="AN1107" s="167">
        <f t="shared" si="911"/>
        <v>3898.7</v>
      </c>
      <c r="AO1107" s="167">
        <f t="shared" si="911"/>
        <v>0</v>
      </c>
      <c r="AP1107" s="167">
        <f t="shared" si="911"/>
        <v>3898.7</v>
      </c>
      <c r="AQ1107" s="167">
        <f t="shared" si="911"/>
        <v>0</v>
      </c>
      <c r="AR1107" s="167">
        <f t="shared" si="911"/>
        <v>3898.7</v>
      </c>
      <c r="AS1107" s="167">
        <f t="shared" si="911"/>
        <v>0</v>
      </c>
      <c r="AT1107" s="167">
        <f t="shared" si="911"/>
        <v>3898.7</v>
      </c>
      <c r="AU1107" s="167">
        <f t="shared" si="911"/>
        <v>0</v>
      </c>
      <c r="AV1107" s="167">
        <f t="shared" si="911"/>
        <v>3898.7</v>
      </c>
      <c r="AW1107" s="168"/>
    </row>
    <row r="1108" spans="1:49" ht="47.25" outlineLevel="7" x14ac:dyDescent="0.2">
      <c r="A1108" s="170" t="s">
        <v>490</v>
      </c>
      <c r="B1108" s="170" t="s">
        <v>511</v>
      </c>
      <c r="C1108" s="170" t="s">
        <v>513</v>
      </c>
      <c r="D1108" s="170" t="s">
        <v>8</v>
      </c>
      <c r="E1108" s="171" t="s">
        <v>9</v>
      </c>
      <c r="F1108" s="172">
        <v>4876.5</v>
      </c>
      <c r="G1108" s="172"/>
      <c r="H1108" s="172">
        <f>SUM(F1108:G1108)</f>
        <v>4876.5</v>
      </c>
      <c r="I1108" s="172"/>
      <c r="J1108" s="172"/>
      <c r="K1108" s="172">
        <v>-7.31053</v>
      </c>
      <c r="L1108" s="172">
        <f>SUM(H1108:K1108)</f>
        <v>4869.1894700000003</v>
      </c>
      <c r="M1108" s="172"/>
      <c r="N1108" s="172">
        <f>SUM(L1108:M1108)</f>
        <v>4869.1894700000003</v>
      </c>
      <c r="O1108" s="172"/>
      <c r="P1108" s="172"/>
      <c r="Q1108" s="172">
        <f>SUM(N1108:P1108)</f>
        <v>4869.1894700000003</v>
      </c>
      <c r="R1108" s="172"/>
      <c r="S1108" s="172">
        <f>SUM(Q1108:R1108)</f>
        <v>4869.1894700000003</v>
      </c>
      <c r="T1108" s="172"/>
      <c r="U1108" s="172"/>
      <c r="V1108" s="172">
        <v>101.6</v>
      </c>
      <c r="W1108" s="172"/>
      <c r="X1108" s="172">
        <f>SUM(S1108:W1108)</f>
        <v>4970.7894700000006</v>
      </c>
      <c r="Y1108" s="172">
        <v>3966.7</v>
      </c>
      <c r="Z1108" s="172"/>
      <c r="AA1108" s="172">
        <f>SUM(Y1108:Z1108)</f>
        <v>3966.7</v>
      </c>
      <c r="AB1108" s="172"/>
      <c r="AC1108" s="172">
        <f>SUM(AA1108:AB1108)</f>
        <v>3966.7</v>
      </c>
      <c r="AD1108" s="172"/>
      <c r="AE1108" s="172">
        <f>SUM(AC1108:AD1108)</f>
        <v>3966.7</v>
      </c>
      <c r="AF1108" s="172"/>
      <c r="AG1108" s="172">
        <f>SUM(AE1108:AF1108)</f>
        <v>3966.7</v>
      </c>
      <c r="AH1108" s="172"/>
      <c r="AI1108" s="172">
        <f>SUM(AG1108:AH1108)</f>
        <v>3966.7</v>
      </c>
      <c r="AJ1108" s="172"/>
      <c r="AK1108" s="172">
        <f>SUM(AI1108:AJ1108)</f>
        <v>3966.7</v>
      </c>
      <c r="AL1108" s="172">
        <v>3735</v>
      </c>
      <c r="AM1108" s="172"/>
      <c r="AN1108" s="172">
        <f>SUM(AL1108:AM1108)</f>
        <v>3735</v>
      </c>
      <c r="AO1108" s="172"/>
      <c r="AP1108" s="172">
        <f>SUM(AN1108:AO1108)</f>
        <v>3735</v>
      </c>
      <c r="AQ1108" s="172"/>
      <c r="AR1108" s="172">
        <f>SUM(AP1108:AQ1108)</f>
        <v>3735</v>
      </c>
      <c r="AS1108" s="172"/>
      <c r="AT1108" s="172">
        <f>SUM(AR1108:AS1108)</f>
        <v>3735</v>
      </c>
      <c r="AU1108" s="172"/>
      <c r="AV1108" s="172">
        <f>SUM(AT1108:AU1108)</f>
        <v>3735</v>
      </c>
      <c r="AW1108" s="168"/>
    </row>
    <row r="1109" spans="1:49" ht="31.5" outlineLevel="7" x14ac:dyDescent="0.2">
      <c r="A1109" s="170" t="s">
        <v>490</v>
      </c>
      <c r="B1109" s="170" t="s">
        <v>511</v>
      </c>
      <c r="C1109" s="170" t="s">
        <v>513</v>
      </c>
      <c r="D1109" s="170" t="s">
        <v>11</v>
      </c>
      <c r="E1109" s="171" t="s">
        <v>12</v>
      </c>
      <c r="F1109" s="172">
        <v>178.6</v>
      </c>
      <c r="G1109" s="172"/>
      <c r="H1109" s="172">
        <f>SUM(F1109:G1109)</f>
        <v>178.6</v>
      </c>
      <c r="I1109" s="172"/>
      <c r="J1109" s="172"/>
      <c r="K1109" s="172">
        <v>7.31053</v>
      </c>
      <c r="L1109" s="172">
        <f>SUM(H1109:K1109)</f>
        <v>185.91052999999999</v>
      </c>
      <c r="M1109" s="172"/>
      <c r="N1109" s="172">
        <f>SUM(L1109:M1109)</f>
        <v>185.91052999999999</v>
      </c>
      <c r="O1109" s="172"/>
      <c r="P1109" s="172"/>
      <c r="Q1109" s="172">
        <f>SUM(N1109:P1109)</f>
        <v>185.91052999999999</v>
      </c>
      <c r="R1109" s="172"/>
      <c r="S1109" s="172">
        <f>SUM(Q1109:R1109)</f>
        <v>185.91052999999999</v>
      </c>
      <c r="T1109" s="172"/>
      <c r="U1109" s="172"/>
      <c r="V1109" s="172">
        <v>-109.23</v>
      </c>
      <c r="W1109" s="172"/>
      <c r="X1109" s="172">
        <f>SUM(S1109:W1109)</f>
        <v>76.68052999999999</v>
      </c>
      <c r="Y1109" s="172">
        <v>163.69999999999999</v>
      </c>
      <c r="Z1109" s="172"/>
      <c r="AA1109" s="172">
        <f>SUM(Y1109:Z1109)</f>
        <v>163.69999999999999</v>
      </c>
      <c r="AB1109" s="172"/>
      <c r="AC1109" s="172">
        <f>SUM(AA1109:AB1109)</f>
        <v>163.69999999999999</v>
      </c>
      <c r="AD1109" s="172"/>
      <c r="AE1109" s="172">
        <f>SUM(AC1109:AD1109)</f>
        <v>163.69999999999999</v>
      </c>
      <c r="AF1109" s="172"/>
      <c r="AG1109" s="172">
        <f>SUM(AE1109:AF1109)</f>
        <v>163.69999999999999</v>
      </c>
      <c r="AH1109" s="172"/>
      <c r="AI1109" s="172">
        <f>SUM(AG1109:AH1109)</f>
        <v>163.69999999999999</v>
      </c>
      <c r="AJ1109" s="172"/>
      <c r="AK1109" s="172">
        <f>SUM(AI1109:AJ1109)</f>
        <v>163.69999999999999</v>
      </c>
      <c r="AL1109" s="172">
        <v>163.69999999999999</v>
      </c>
      <c r="AM1109" s="172"/>
      <c r="AN1109" s="172">
        <f>SUM(AL1109:AM1109)</f>
        <v>163.69999999999999</v>
      </c>
      <c r="AO1109" s="172"/>
      <c r="AP1109" s="172">
        <f>SUM(AN1109:AO1109)</f>
        <v>163.69999999999999</v>
      </c>
      <c r="AQ1109" s="172"/>
      <c r="AR1109" s="172">
        <f>SUM(AP1109:AQ1109)</f>
        <v>163.69999999999999</v>
      </c>
      <c r="AS1109" s="172"/>
      <c r="AT1109" s="172">
        <f>SUM(AR1109:AS1109)</f>
        <v>163.69999999999999</v>
      </c>
      <c r="AU1109" s="172"/>
      <c r="AV1109" s="172">
        <f>SUM(AT1109:AU1109)</f>
        <v>163.69999999999999</v>
      </c>
      <c r="AW1109" s="168"/>
    </row>
    <row r="1110" spans="1:49" ht="15.75" outlineLevel="7" x14ac:dyDescent="0.2">
      <c r="A1110" s="170" t="s">
        <v>490</v>
      </c>
      <c r="B1110" s="170" t="s">
        <v>511</v>
      </c>
      <c r="C1110" s="170" t="s">
        <v>513</v>
      </c>
      <c r="D1110" s="170" t="s">
        <v>33</v>
      </c>
      <c r="E1110" s="171" t="s">
        <v>34</v>
      </c>
      <c r="F1110" s="172"/>
      <c r="G1110" s="172"/>
      <c r="H1110" s="172"/>
      <c r="I1110" s="172"/>
      <c r="J1110" s="172"/>
      <c r="K1110" s="172"/>
      <c r="L1110" s="172"/>
      <c r="M1110" s="172"/>
      <c r="N1110" s="172"/>
      <c r="O1110" s="172"/>
      <c r="P1110" s="172"/>
      <c r="Q1110" s="172"/>
      <c r="R1110" s="172"/>
      <c r="S1110" s="172"/>
      <c r="T1110" s="172"/>
      <c r="U1110" s="172"/>
      <c r="V1110" s="172">
        <v>7.7</v>
      </c>
      <c r="W1110" s="172"/>
      <c r="X1110" s="172">
        <f>SUM(S1110:W1110)</f>
        <v>7.7</v>
      </c>
      <c r="Y1110" s="172"/>
      <c r="Z1110" s="172"/>
      <c r="AA1110" s="172"/>
      <c r="AB1110" s="172"/>
      <c r="AC1110" s="172"/>
      <c r="AD1110" s="172"/>
      <c r="AE1110" s="172"/>
      <c r="AF1110" s="172"/>
      <c r="AG1110" s="172"/>
      <c r="AH1110" s="172"/>
      <c r="AI1110" s="172"/>
      <c r="AJ1110" s="172"/>
      <c r="AK1110" s="172"/>
      <c r="AL1110" s="172"/>
      <c r="AM1110" s="172"/>
      <c r="AN1110" s="172"/>
      <c r="AO1110" s="172"/>
      <c r="AP1110" s="172"/>
      <c r="AQ1110" s="172"/>
      <c r="AR1110" s="172"/>
      <c r="AS1110" s="172"/>
      <c r="AT1110" s="172"/>
      <c r="AU1110" s="172"/>
      <c r="AV1110" s="172"/>
      <c r="AW1110" s="168"/>
    </row>
    <row r="1111" spans="1:49" ht="15.75" outlineLevel="7" x14ac:dyDescent="0.2">
      <c r="A1111" s="170" t="s">
        <v>490</v>
      </c>
      <c r="B1111" s="170" t="s">
        <v>511</v>
      </c>
      <c r="C1111" s="170" t="s">
        <v>513</v>
      </c>
      <c r="D1111" s="170" t="s">
        <v>27</v>
      </c>
      <c r="E1111" s="171" t="s">
        <v>28</v>
      </c>
      <c r="F1111" s="172">
        <v>1</v>
      </c>
      <c r="G1111" s="172"/>
      <c r="H1111" s="172">
        <f>SUM(F1111:G1111)</f>
        <v>1</v>
      </c>
      <c r="I1111" s="172"/>
      <c r="J1111" s="172"/>
      <c r="K1111" s="172"/>
      <c r="L1111" s="172">
        <f>SUM(H1111:K1111)</f>
        <v>1</v>
      </c>
      <c r="M1111" s="172"/>
      <c r="N1111" s="172">
        <f>SUM(L1111:M1111)</f>
        <v>1</v>
      </c>
      <c r="O1111" s="172"/>
      <c r="P1111" s="172"/>
      <c r="Q1111" s="172">
        <f>SUM(N1111:P1111)</f>
        <v>1</v>
      </c>
      <c r="R1111" s="172"/>
      <c r="S1111" s="172">
        <f>SUM(Q1111:R1111)</f>
        <v>1</v>
      </c>
      <c r="T1111" s="172"/>
      <c r="U1111" s="172"/>
      <c r="V1111" s="172">
        <v>-0.1</v>
      </c>
      <c r="W1111" s="172"/>
      <c r="X1111" s="172">
        <f>SUM(S1111:W1111)</f>
        <v>0.9</v>
      </c>
      <c r="Y1111" s="172"/>
      <c r="Z1111" s="172"/>
      <c r="AA1111" s="172"/>
      <c r="AB1111" s="172"/>
      <c r="AC1111" s="172">
        <f>SUM(AA1111:AB1111)</f>
        <v>0</v>
      </c>
      <c r="AD1111" s="172"/>
      <c r="AE1111" s="172">
        <f>SUM(AC1111:AD1111)</f>
        <v>0</v>
      </c>
      <c r="AF1111" s="172"/>
      <c r="AG1111" s="172">
        <f>SUM(AE1111:AF1111)</f>
        <v>0</v>
      </c>
      <c r="AH1111" s="172"/>
      <c r="AI1111" s="172">
        <f>SUM(AG1111:AH1111)</f>
        <v>0</v>
      </c>
      <c r="AJ1111" s="172"/>
      <c r="AK1111" s="172">
        <f>SUM(AI1111:AJ1111)</f>
        <v>0</v>
      </c>
      <c r="AL1111" s="172"/>
      <c r="AM1111" s="172"/>
      <c r="AN1111" s="172"/>
      <c r="AO1111" s="172"/>
      <c r="AP1111" s="172">
        <f>SUM(AN1111:AO1111)</f>
        <v>0</v>
      </c>
      <c r="AQ1111" s="172"/>
      <c r="AR1111" s="172">
        <f>SUM(AP1111:AQ1111)</f>
        <v>0</v>
      </c>
      <c r="AS1111" s="172"/>
      <c r="AT1111" s="172">
        <f>SUM(AR1111:AS1111)</f>
        <v>0</v>
      </c>
      <c r="AU1111" s="172"/>
      <c r="AV1111" s="172">
        <f>SUM(AT1111:AU1111)</f>
        <v>0</v>
      </c>
      <c r="AW1111" s="168"/>
    </row>
    <row r="1112" spans="1:49" ht="15.75" outlineLevel="7" x14ac:dyDescent="0.2">
      <c r="A1112" s="170"/>
      <c r="B1112" s="170"/>
      <c r="C1112" s="170"/>
      <c r="D1112" s="170"/>
      <c r="E1112" s="171"/>
      <c r="F1112" s="172"/>
      <c r="G1112" s="172"/>
      <c r="H1112" s="172"/>
      <c r="I1112" s="172"/>
      <c r="J1112" s="172"/>
      <c r="K1112" s="172"/>
      <c r="L1112" s="172"/>
      <c r="M1112" s="172"/>
      <c r="N1112" s="172"/>
      <c r="O1112" s="172"/>
      <c r="P1112" s="172"/>
      <c r="Q1112" s="172"/>
      <c r="R1112" s="172"/>
      <c r="S1112" s="172"/>
      <c r="T1112" s="172"/>
      <c r="U1112" s="172"/>
      <c r="V1112" s="172"/>
      <c r="W1112" s="172"/>
      <c r="X1112" s="172"/>
      <c r="Y1112" s="172"/>
      <c r="Z1112" s="172"/>
      <c r="AA1112" s="172"/>
      <c r="AB1112" s="172"/>
      <c r="AC1112" s="172"/>
      <c r="AD1112" s="172"/>
      <c r="AE1112" s="172"/>
      <c r="AF1112" s="172"/>
      <c r="AG1112" s="172"/>
      <c r="AH1112" s="172"/>
      <c r="AI1112" s="172"/>
      <c r="AJ1112" s="172"/>
      <c r="AK1112" s="172"/>
      <c r="AL1112" s="172"/>
      <c r="AM1112" s="172"/>
      <c r="AN1112" s="172"/>
      <c r="AO1112" s="172"/>
      <c r="AP1112" s="172"/>
      <c r="AQ1112" s="172"/>
      <c r="AR1112" s="172"/>
      <c r="AS1112" s="172"/>
      <c r="AT1112" s="172"/>
      <c r="AU1112" s="172"/>
      <c r="AV1112" s="172"/>
      <c r="AW1112" s="168"/>
    </row>
    <row r="1113" spans="1:49" ht="31.5" x14ac:dyDescent="0.2">
      <c r="A1113" s="165" t="s">
        <v>514</v>
      </c>
      <c r="B1113" s="165"/>
      <c r="C1113" s="165"/>
      <c r="D1113" s="165"/>
      <c r="E1113" s="166" t="s">
        <v>515</v>
      </c>
      <c r="F1113" s="167">
        <f t="shared" ref="F1113:AV1113" si="914">F1115+F1126+F1151</f>
        <v>128431.79999999999</v>
      </c>
      <c r="G1113" s="167">
        <f t="shared" si="914"/>
        <v>36.200000000000003</v>
      </c>
      <c r="H1113" s="167">
        <f t="shared" si="914"/>
        <v>128468</v>
      </c>
      <c r="I1113" s="167">
        <f t="shared" si="914"/>
        <v>0</v>
      </c>
      <c r="J1113" s="167">
        <f t="shared" si="914"/>
        <v>0</v>
      </c>
      <c r="K1113" s="167">
        <f t="shared" si="914"/>
        <v>0</v>
      </c>
      <c r="L1113" s="167">
        <f t="shared" si="914"/>
        <v>128468</v>
      </c>
      <c r="M1113" s="167">
        <f t="shared" si="914"/>
        <v>0</v>
      </c>
      <c r="N1113" s="167">
        <f t="shared" si="914"/>
        <v>128468</v>
      </c>
      <c r="O1113" s="167">
        <f t="shared" si="914"/>
        <v>8.8000000000000007</v>
      </c>
      <c r="P1113" s="167">
        <f t="shared" si="914"/>
        <v>54828.089509999998</v>
      </c>
      <c r="Q1113" s="167">
        <f t="shared" si="914"/>
        <v>183304.88950999998</v>
      </c>
      <c r="R1113" s="167">
        <f t="shared" si="914"/>
        <v>-44425.493629999997</v>
      </c>
      <c r="S1113" s="167">
        <f t="shared" si="914"/>
        <v>138879.39588</v>
      </c>
      <c r="T1113" s="167">
        <f t="shared" si="914"/>
        <v>-69.721999999999994</v>
      </c>
      <c r="U1113" s="167">
        <f t="shared" si="914"/>
        <v>0</v>
      </c>
      <c r="V1113" s="167">
        <f t="shared" si="914"/>
        <v>0</v>
      </c>
      <c r="W1113" s="167">
        <f t="shared" si="914"/>
        <v>0</v>
      </c>
      <c r="X1113" s="167">
        <f t="shared" si="914"/>
        <v>138809.67387999999</v>
      </c>
      <c r="Y1113" s="167">
        <f t="shared" si="914"/>
        <v>181461.69999999998</v>
      </c>
      <c r="Z1113" s="167">
        <f t="shared" si="914"/>
        <v>0</v>
      </c>
      <c r="AA1113" s="167">
        <f t="shared" si="914"/>
        <v>181461.69999999998</v>
      </c>
      <c r="AB1113" s="167">
        <f t="shared" si="914"/>
        <v>0</v>
      </c>
      <c r="AC1113" s="167">
        <f t="shared" si="914"/>
        <v>181461.69999999998</v>
      </c>
      <c r="AD1113" s="167">
        <f t="shared" si="914"/>
        <v>-1383.01385</v>
      </c>
      <c r="AE1113" s="167">
        <f t="shared" si="914"/>
        <v>180078.68614999999</v>
      </c>
      <c r="AF1113" s="167">
        <f t="shared" si="914"/>
        <v>7.6000000000000005</v>
      </c>
      <c r="AG1113" s="167">
        <f t="shared" si="914"/>
        <v>180086.28615</v>
      </c>
      <c r="AH1113" s="167">
        <f t="shared" si="914"/>
        <v>-36093.333339999997</v>
      </c>
      <c r="AI1113" s="167">
        <f t="shared" si="914"/>
        <v>143992.95280999999</v>
      </c>
      <c r="AJ1113" s="167">
        <f t="shared" si="914"/>
        <v>0</v>
      </c>
      <c r="AK1113" s="167">
        <f t="shared" si="914"/>
        <v>143992.95280999999</v>
      </c>
      <c r="AL1113" s="167">
        <f t="shared" si="914"/>
        <v>217621</v>
      </c>
      <c r="AM1113" s="167">
        <f t="shared" si="914"/>
        <v>0</v>
      </c>
      <c r="AN1113" s="167">
        <f t="shared" si="914"/>
        <v>217621</v>
      </c>
      <c r="AO1113" s="167">
        <f t="shared" si="914"/>
        <v>0</v>
      </c>
      <c r="AP1113" s="167">
        <f t="shared" si="914"/>
        <v>217621</v>
      </c>
      <c r="AQ1113" s="167">
        <f t="shared" si="914"/>
        <v>7.5200000000000005</v>
      </c>
      <c r="AR1113" s="167">
        <f t="shared" si="914"/>
        <v>217628.52</v>
      </c>
      <c r="AS1113" s="167">
        <f t="shared" si="914"/>
        <v>-14000</v>
      </c>
      <c r="AT1113" s="167">
        <f t="shared" si="914"/>
        <v>203628.52</v>
      </c>
      <c r="AU1113" s="167">
        <f t="shared" si="914"/>
        <v>0</v>
      </c>
      <c r="AV1113" s="167">
        <f t="shared" si="914"/>
        <v>203628.52</v>
      </c>
      <c r="AW1113" s="168"/>
    </row>
    <row r="1114" spans="1:49" ht="15.75" x14ac:dyDescent="0.2">
      <c r="A1114" s="165" t="s">
        <v>514</v>
      </c>
      <c r="B1114" s="165" t="s">
        <v>552</v>
      </c>
      <c r="C1114" s="165"/>
      <c r="D1114" s="165"/>
      <c r="E1114" s="8" t="s">
        <v>536</v>
      </c>
      <c r="F1114" s="167">
        <f t="shared" ref="F1114:AV1114" si="915">F1115+F1126</f>
        <v>128280.9</v>
      </c>
      <c r="G1114" s="167">
        <f t="shared" si="915"/>
        <v>36.200000000000003</v>
      </c>
      <c r="H1114" s="167">
        <f t="shared" si="915"/>
        <v>128317.1</v>
      </c>
      <c r="I1114" s="167">
        <f t="shared" si="915"/>
        <v>0</v>
      </c>
      <c r="J1114" s="167">
        <f t="shared" si="915"/>
        <v>0</v>
      </c>
      <c r="K1114" s="167">
        <f t="shared" si="915"/>
        <v>0</v>
      </c>
      <c r="L1114" s="167">
        <f t="shared" si="915"/>
        <v>128317.1</v>
      </c>
      <c r="M1114" s="167">
        <f t="shared" si="915"/>
        <v>0</v>
      </c>
      <c r="N1114" s="167">
        <f t="shared" si="915"/>
        <v>128317.1</v>
      </c>
      <c r="O1114" s="167">
        <f t="shared" si="915"/>
        <v>8.8000000000000007</v>
      </c>
      <c r="P1114" s="167">
        <f t="shared" si="915"/>
        <v>54828.089509999998</v>
      </c>
      <c r="Q1114" s="167">
        <f t="shared" si="915"/>
        <v>183153.98950999998</v>
      </c>
      <c r="R1114" s="167">
        <f t="shared" si="915"/>
        <v>-44425.493629999997</v>
      </c>
      <c r="S1114" s="167">
        <f t="shared" si="915"/>
        <v>138728.49588</v>
      </c>
      <c r="T1114" s="167">
        <f t="shared" si="915"/>
        <v>-69.721999999999994</v>
      </c>
      <c r="U1114" s="167">
        <f t="shared" si="915"/>
        <v>0</v>
      </c>
      <c r="V1114" s="167">
        <f t="shared" si="915"/>
        <v>0</v>
      </c>
      <c r="W1114" s="167">
        <f t="shared" si="915"/>
        <v>0</v>
      </c>
      <c r="X1114" s="167">
        <f t="shared" si="915"/>
        <v>138658.77387999999</v>
      </c>
      <c r="Y1114" s="167">
        <f t="shared" si="915"/>
        <v>181310.8</v>
      </c>
      <c r="Z1114" s="167">
        <f t="shared" si="915"/>
        <v>0</v>
      </c>
      <c r="AA1114" s="167">
        <f t="shared" si="915"/>
        <v>181310.8</v>
      </c>
      <c r="AB1114" s="167">
        <f t="shared" si="915"/>
        <v>0</v>
      </c>
      <c r="AC1114" s="167">
        <f t="shared" si="915"/>
        <v>181310.8</v>
      </c>
      <c r="AD1114" s="167">
        <f t="shared" si="915"/>
        <v>-1383.01385</v>
      </c>
      <c r="AE1114" s="167">
        <f t="shared" si="915"/>
        <v>179927.78615</v>
      </c>
      <c r="AF1114" s="167">
        <f t="shared" si="915"/>
        <v>7.6000000000000005</v>
      </c>
      <c r="AG1114" s="167">
        <f t="shared" si="915"/>
        <v>179935.38615000001</v>
      </c>
      <c r="AH1114" s="167">
        <f t="shared" si="915"/>
        <v>-36093.333339999997</v>
      </c>
      <c r="AI1114" s="167">
        <f t="shared" si="915"/>
        <v>143842.05280999999</v>
      </c>
      <c r="AJ1114" s="167">
        <f t="shared" si="915"/>
        <v>0</v>
      </c>
      <c r="AK1114" s="167">
        <f t="shared" si="915"/>
        <v>143842.05280999999</v>
      </c>
      <c r="AL1114" s="167">
        <f t="shared" si="915"/>
        <v>217470.1</v>
      </c>
      <c r="AM1114" s="167">
        <f t="shared" si="915"/>
        <v>0</v>
      </c>
      <c r="AN1114" s="167">
        <f t="shared" si="915"/>
        <v>217470.1</v>
      </c>
      <c r="AO1114" s="167">
        <f t="shared" si="915"/>
        <v>0</v>
      </c>
      <c r="AP1114" s="167">
        <f t="shared" si="915"/>
        <v>217470.1</v>
      </c>
      <c r="AQ1114" s="167">
        <f t="shared" si="915"/>
        <v>7.5200000000000005</v>
      </c>
      <c r="AR1114" s="167">
        <f t="shared" si="915"/>
        <v>217477.62</v>
      </c>
      <c r="AS1114" s="167">
        <f t="shared" si="915"/>
        <v>-14000</v>
      </c>
      <c r="AT1114" s="167">
        <f t="shared" si="915"/>
        <v>203477.62</v>
      </c>
      <c r="AU1114" s="167">
        <f t="shared" si="915"/>
        <v>0</v>
      </c>
      <c r="AV1114" s="167">
        <f t="shared" si="915"/>
        <v>203477.62</v>
      </c>
      <c r="AW1114" s="168"/>
    </row>
    <row r="1115" spans="1:49" ht="31.5" outlineLevel="1" x14ac:dyDescent="0.2">
      <c r="A1115" s="165" t="s">
        <v>514</v>
      </c>
      <c r="B1115" s="165" t="s">
        <v>2</v>
      </c>
      <c r="C1115" s="165"/>
      <c r="D1115" s="165"/>
      <c r="E1115" s="166" t="s">
        <v>3</v>
      </c>
      <c r="F1115" s="167">
        <f t="shared" ref="F1115:U1117" si="916">F1116</f>
        <v>23109.000000000004</v>
      </c>
      <c r="G1115" s="167">
        <f t="shared" si="916"/>
        <v>0</v>
      </c>
      <c r="H1115" s="167">
        <f t="shared" si="916"/>
        <v>23109.000000000004</v>
      </c>
      <c r="I1115" s="167">
        <f t="shared" si="916"/>
        <v>0</v>
      </c>
      <c r="J1115" s="167">
        <f t="shared" si="916"/>
        <v>0</v>
      </c>
      <c r="K1115" s="167">
        <f t="shared" si="916"/>
        <v>0</v>
      </c>
      <c r="L1115" s="167">
        <f t="shared" si="916"/>
        <v>23109.000000000004</v>
      </c>
      <c r="M1115" s="167">
        <f t="shared" si="916"/>
        <v>0</v>
      </c>
      <c r="N1115" s="167">
        <f t="shared" si="916"/>
        <v>23109.000000000004</v>
      </c>
      <c r="O1115" s="167">
        <f t="shared" si="916"/>
        <v>1.8</v>
      </c>
      <c r="P1115" s="167">
        <f t="shared" si="916"/>
        <v>0</v>
      </c>
      <c r="Q1115" s="167">
        <f t="shared" si="916"/>
        <v>23110.800000000003</v>
      </c>
      <c r="R1115" s="167">
        <f t="shared" si="916"/>
        <v>0</v>
      </c>
      <c r="S1115" s="167">
        <f t="shared" si="916"/>
        <v>23110.800000000003</v>
      </c>
      <c r="T1115" s="167">
        <f t="shared" si="916"/>
        <v>0</v>
      </c>
      <c r="U1115" s="167">
        <f t="shared" si="916"/>
        <v>0</v>
      </c>
      <c r="V1115" s="167">
        <f t="shared" ref="V1115:AK1117" si="917">V1116</f>
        <v>0</v>
      </c>
      <c r="W1115" s="167">
        <f t="shared" si="917"/>
        <v>0</v>
      </c>
      <c r="X1115" s="167">
        <f t="shared" si="917"/>
        <v>23110.800000000003</v>
      </c>
      <c r="Y1115" s="167">
        <f t="shared" si="917"/>
        <v>21598.9</v>
      </c>
      <c r="Z1115" s="167">
        <f t="shared" si="917"/>
        <v>0</v>
      </c>
      <c r="AA1115" s="167">
        <f t="shared" si="917"/>
        <v>21598.9</v>
      </c>
      <c r="AB1115" s="167">
        <f t="shared" si="917"/>
        <v>0</v>
      </c>
      <c r="AC1115" s="167">
        <f t="shared" si="917"/>
        <v>21598.9</v>
      </c>
      <c r="AD1115" s="167">
        <f t="shared" si="917"/>
        <v>0</v>
      </c>
      <c r="AE1115" s="167">
        <f t="shared" si="917"/>
        <v>21598.9</v>
      </c>
      <c r="AF1115" s="167">
        <f t="shared" si="917"/>
        <v>0</v>
      </c>
      <c r="AG1115" s="167">
        <f t="shared" si="917"/>
        <v>21598.9</v>
      </c>
      <c r="AH1115" s="167">
        <f t="shared" si="917"/>
        <v>0</v>
      </c>
      <c r="AI1115" s="167">
        <f t="shared" si="917"/>
        <v>21598.9</v>
      </c>
      <c r="AJ1115" s="167">
        <f t="shared" si="917"/>
        <v>0</v>
      </c>
      <c r="AK1115" s="167">
        <f t="shared" si="917"/>
        <v>21598.9</v>
      </c>
      <c r="AL1115" s="167">
        <f t="shared" ref="AL1115:AV1117" si="918">AL1116</f>
        <v>21276.399999999998</v>
      </c>
      <c r="AM1115" s="167">
        <f t="shared" si="918"/>
        <v>0</v>
      </c>
      <c r="AN1115" s="167">
        <f t="shared" si="918"/>
        <v>21276.399999999998</v>
      </c>
      <c r="AO1115" s="167">
        <f t="shared" si="918"/>
        <v>0</v>
      </c>
      <c r="AP1115" s="167">
        <f t="shared" si="918"/>
        <v>21276.399999999998</v>
      </c>
      <c r="AQ1115" s="167">
        <f t="shared" si="918"/>
        <v>0</v>
      </c>
      <c r="AR1115" s="167">
        <f t="shared" si="918"/>
        <v>21276.399999999998</v>
      </c>
      <c r="AS1115" s="167">
        <f t="shared" si="918"/>
        <v>0</v>
      </c>
      <c r="AT1115" s="167">
        <f t="shared" si="918"/>
        <v>21276.399999999998</v>
      </c>
      <c r="AU1115" s="167">
        <f t="shared" si="918"/>
        <v>0</v>
      </c>
      <c r="AV1115" s="167">
        <f t="shared" si="918"/>
        <v>21276.399999999998</v>
      </c>
      <c r="AW1115" s="168"/>
    </row>
    <row r="1116" spans="1:49" ht="31.5" outlineLevel="2" x14ac:dyDescent="0.2">
      <c r="A1116" s="165" t="s">
        <v>514</v>
      </c>
      <c r="B1116" s="165" t="s">
        <v>2</v>
      </c>
      <c r="C1116" s="165" t="s">
        <v>52</v>
      </c>
      <c r="D1116" s="165"/>
      <c r="E1116" s="166" t="s">
        <v>53</v>
      </c>
      <c r="F1116" s="167">
        <f t="shared" si="916"/>
        <v>23109.000000000004</v>
      </c>
      <c r="G1116" s="167">
        <f t="shared" si="916"/>
        <v>0</v>
      </c>
      <c r="H1116" s="167">
        <f t="shared" si="916"/>
        <v>23109.000000000004</v>
      </c>
      <c r="I1116" s="167">
        <f t="shared" si="916"/>
        <v>0</v>
      </c>
      <c r="J1116" s="167">
        <f t="shared" si="916"/>
        <v>0</v>
      </c>
      <c r="K1116" s="167">
        <f t="shared" si="916"/>
        <v>0</v>
      </c>
      <c r="L1116" s="167">
        <f t="shared" si="916"/>
        <v>23109.000000000004</v>
      </c>
      <c r="M1116" s="167">
        <f t="shared" si="916"/>
        <v>0</v>
      </c>
      <c r="N1116" s="167">
        <f t="shared" si="916"/>
        <v>23109.000000000004</v>
      </c>
      <c r="O1116" s="167">
        <f t="shared" si="916"/>
        <v>1.8</v>
      </c>
      <c r="P1116" s="167">
        <f t="shared" si="916"/>
        <v>0</v>
      </c>
      <c r="Q1116" s="167">
        <f t="shared" si="916"/>
        <v>23110.800000000003</v>
      </c>
      <c r="R1116" s="167">
        <f t="shared" si="916"/>
        <v>0</v>
      </c>
      <c r="S1116" s="167">
        <f t="shared" si="916"/>
        <v>23110.800000000003</v>
      </c>
      <c r="T1116" s="167">
        <f t="shared" si="916"/>
        <v>0</v>
      </c>
      <c r="U1116" s="167">
        <f t="shared" si="916"/>
        <v>0</v>
      </c>
      <c r="V1116" s="167">
        <f t="shared" si="917"/>
        <v>0</v>
      </c>
      <c r="W1116" s="167">
        <f t="shared" si="917"/>
        <v>0</v>
      </c>
      <c r="X1116" s="167">
        <f t="shared" si="917"/>
        <v>23110.800000000003</v>
      </c>
      <c r="Y1116" s="167">
        <f t="shared" si="917"/>
        <v>21598.9</v>
      </c>
      <c r="Z1116" s="167">
        <f t="shared" si="917"/>
        <v>0</v>
      </c>
      <c r="AA1116" s="167">
        <f t="shared" si="917"/>
        <v>21598.9</v>
      </c>
      <c r="AB1116" s="167">
        <f t="shared" si="917"/>
        <v>0</v>
      </c>
      <c r="AC1116" s="167">
        <f t="shared" si="917"/>
        <v>21598.9</v>
      </c>
      <c r="AD1116" s="167">
        <f t="shared" si="917"/>
        <v>0</v>
      </c>
      <c r="AE1116" s="167">
        <f t="shared" si="917"/>
        <v>21598.9</v>
      </c>
      <c r="AF1116" s="167">
        <f t="shared" si="917"/>
        <v>0</v>
      </c>
      <c r="AG1116" s="167">
        <f t="shared" si="917"/>
        <v>21598.9</v>
      </c>
      <c r="AH1116" s="167">
        <f t="shared" si="917"/>
        <v>0</v>
      </c>
      <c r="AI1116" s="167">
        <f t="shared" si="917"/>
        <v>21598.9</v>
      </c>
      <c r="AJ1116" s="167">
        <f t="shared" si="917"/>
        <v>0</v>
      </c>
      <c r="AK1116" s="167">
        <f t="shared" si="917"/>
        <v>21598.9</v>
      </c>
      <c r="AL1116" s="167">
        <f t="shared" si="918"/>
        <v>21276.399999999998</v>
      </c>
      <c r="AM1116" s="167">
        <f t="shared" si="918"/>
        <v>0</v>
      </c>
      <c r="AN1116" s="167">
        <f t="shared" si="918"/>
        <v>21276.399999999998</v>
      </c>
      <c r="AO1116" s="167">
        <f t="shared" si="918"/>
        <v>0</v>
      </c>
      <c r="AP1116" s="167">
        <f t="shared" si="918"/>
        <v>21276.399999999998</v>
      </c>
      <c r="AQ1116" s="167">
        <f t="shared" si="918"/>
        <v>0</v>
      </c>
      <c r="AR1116" s="167">
        <f t="shared" si="918"/>
        <v>21276.399999999998</v>
      </c>
      <c r="AS1116" s="167">
        <f t="shared" si="918"/>
        <v>0</v>
      </c>
      <c r="AT1116" s="167">
        <f t="shared" si="918"/>
        <v>21276.399999999998</v>
      </c>
      <c r="AU1116" s="167">
        <f t="shared" si="918"/>
        <v>0</v>
      </c>
      <c r="AV1116" s="167">
        <f t="shared" si="918"/>
        <v>21276.399999999998</v>
      </c>
      <c r="AW1116" s="168"/>
    </row>
    <row r="1117" spans="1:49" ht="47.25" outlineLevel="3" x14ac:dyDescent="0.2">
      <c r="A1117" s="165" t="s">
        <v>514</v>
      </c>
      <c r="B1117" s="165" t="s">
        <v>2</v>
      </c>
      <c r="C1117" s="165" t="s">
        <v>54</v>
      </c>
      <c r="D1117" s="165"/>
      <c r="E1117" s="166" t="s">
        <v>55</v>
      </c>
      <c r="F1117" s="167">
        <f t="shared" si="916"/>
        <v>23109.000000000004</v>
      </c>
      <c r="G1117" s="167">
        <f t="shared" si="916"/>
        <v>0</v>
      </c>
      <c r="H1117" s="167">
        <f t="shared" si="916"/>
        <v>23109.000000000004</v>
      </c>
      <c r="I1117" s="167">
        <f t="shared" si="916"/>
        <v>0</v>
      </c>
      <c r="J1117" s="167">
        <f t="shared" si="916"/>
        <v>0</v>
      </c>
      <c r="K1117" s="167">
        <f t="shared" si="916"/>
        <v>0</v>
      </c>
      <c r="L1117" s="167">
        <f t="shared" si="916"/>
        <v>23109.000000000004</v>
      </c>
      <c r="M1117" s="167">
        <f t="shared" si="916"/>
        <v>0</v>
      </c>
      <c r="N1117" s="167">
        <f t="shared" si="916"/>
        <v>23109.000000000004</v>
      </c>
      <c r="O1117" s="167">
        <f t="shared" si="916"/>
        <v>1.8</v>
      </c>
      <c r="P1117" s="167">
        <f t="shared" si="916"/>
        <v>0</v>
      </c>
      <c r="Q1117" s="167">
        <f t="shared" si="916"/>
        <v>23110.800000000003</v>
      </c>
      <c r="R1117" s="167">
        <f t="shared" si="916"/>
        <v>0</v>
      </c>
      <c r="S1117" s="167">
        <f t="shared" si="916"/>
        <v>23110.800000000003</v>
      </c>
      <c r="T1117" s="167">
        <f t="shared" si="916"/>
        <v>0</v>
      </c>
      <c r="U1117" s="167">
        <f t="shared" si="916"/>
        <v>0</v>
      </c>
      <c r="V1117" s="167">
        <f t="shared" si="917"/>
        <v>0</v>
      </c>
      <c r="W1117" s="167">
        <f t="shared" si="917"/>
        <v>0</v>
      </c>
      <c r="X1117" s="167">
        <f t="shared" si="917"/>
        <v>23110.800000000003</v>
      </c>
      <c r="Y1117" s="167">
        <f t="shared" si="917"/>
        <v>21598.9</v>
      </c>
      <c r="Z1117" s="167">
        <f t="shared" si="917"/>
        <v>0</v>
      </c>
      <c r="AA1117" s="167">
        <f t="shared" si="917"/>
        <v>21598.9</v>
      </c>
      <c r="AB1117" s="167">
        <f t="shared" si="917"/>
        <v>0</v>
      </c>
      <c r="AC1117" s="167">
        <f t="shared" si="917"/>
        <v>21598.9</v>
      </c>
      <c r="AD1117" s="167">
        <f t="shared" si="917"/>
        <v>0</v>
      </c>
      <c r="AE1117" s="167">
        <f t="shared" si="917"/>
        <v>21598.9</v>
      </c>
      <c r="AF1117" s="167">
        <f t="shared" si="917"/>
        <v>0</v>
      </c>
      <c r="AG1117" s="167">
        <f t="shared" si="917"/>
        <v>21598.9</v>
      </c>
      <c r="AH1117" s="167">
        <f t="shared" si="917"/>
        <v>0</v>
      </c>
      <c r="AI1117" s="167">
        <f t="shared" si="917"/>
        <v>21598.9</v>
      </c>
      <c r="AJ1117" s="167">
        <f t="shared" si="917"/>
        <v>0</v>
      </c>
      <c r="AK1117" s="167">
        <f t="shared" si="917"/>
        <v>21598.9</v>
      </c>
      <c r="AL1117" s="167">
        <f t="shared" si="918"/>
        <v>21276.399999999998</v>
      </c>
      <c r="AM1117" s="167">
        <f t="shared" si="918"/>
        <v>0</v>
      </c>
      <c r="AN1117" s="167">
        <f t="shared" si="918"/>
        <v>21276.399999999998</v>
      </c>
      <c r="AO1117" s="167">
        <f t="shared" si="918"/>
        <v>0</v>
      </c>
      <c r="AP1117" s="167">
        <f t="shared" si="918"/>
        <v>21276.399999999998</v>
      </c>
      <c r="AQ1117" s="167">
        <f t="shared" si="918"/>
        <v>0</v>
      </c>
      <c r="AR1117" s="167">
        <f t="shared" si="918"/>
        <v>21276.399999999998</v>
      </c>
      <c r="AS1117" s="167">
        <f t="shared" si="918"/>
        <v>0</v>
      </c>
      <c r="AT1117" s="167">
        <f t="shared" si="918"/>
        <v>21276.399999999998</v>
      </c>
      <c r="AU1117" s="167">
        <f t="shared" si="918"/>
        <v>0</v>
      </c>
      <c r="AV1117" s="167">
        <f t="shared" si="918"/>
        <v>21276.399999999998</v>
      </c>
      <c r="AW1117" s="168"/>
    </row>
    <row r="1118" spans="1:49" ht="47.25" outlineLevel="4" x14ac:dyDescent="0.2">
      <c r="A1118" s="165" t="s">
        <v>514</v>
      </c>
      <c r="B1118" s="165" t="s">
        <v>2</v>
      </c>
      <c r="C1118" s="165" t="s">
        <v>516</v>
      </c>
      <c r="D1118" s="165"/>
      <c r="E1118" s="166" t="s">
        <v>517</v>
      </c>
      <c r="F1118" s="167">
        <f t="shared" ref="F1118:AV1118" si="919">F1119+F1124</f>
        <v>23109.000000000004</v>
      </c>
      <c r="G1118" s="167">
        <f t="shared" si="919"/>
        <v>0</v>
      </c>
      <c r="H1118" s="167">
        <f t="shared" si="919"/>
        <v>23109.000000000004</v>
      </c>
      <c r="I1118" s="167">
        <f t="shared" si="919"/>
        <v>0</v>
      </c>
      <c r="J1118" s="167">
        <f t="shared" si="919"/>
        <v>0</v>
      </c>
      <c r="K1118" s="167">
        <f t="shared" si="919"/>
        <v>0</v>
      </c>
      <c r="L1118" s="167">
        <f t="shared" si="919"/>
        <v>23109.000000000004</v>
      </c>
      <c r="M1118" s="167">
        <f t="shared" si="919"/>
        <v>0</v>
      </c>
      <c r="N1118" s="167">
        <f t="shared" si="919"/>
        <v>23109.000000000004</v>
      </c>
      <c r="O1118" s="167">
        <f t="shared" si="919"/>
        <v>1.8</v>
      </c>
      <c r="P1118" s="167">
        <f t="shared" si="919"/>
        <v>0</v>
      </c>
      <c r="Q1118" s="167">
        <f t="shared" si="919"/>
        <v>23110.800000000003</v>
      </c>
      <c r="R1118" s="167">
        <f t="shared" si="919"/>
        <v>0</v>
      </c>
      <c r="S1118" s="167">
        <f t="shared" si="919"/>
        <v>23110.800000000003</v>
      </c>
      <c r="T1118" s="167">
        <f t="shared" si="919"/>
        <v>0</v>
      </c>
      <c r="U1118" s="167">
        <f t="shared" si="919"/>
        <v>0</v>
      </c>
      <c r="V1118" s="167">
        <f t="shared" si="919"/>
        <v>0</v>
      </c>
      <c r="W1118" s="167">
        <f t="shared" si="919"/>
        <v>0</v>
      </c>
      <c r="X1118" s="167">
        <f t="shared" si="919"/>
        <v>23110.800000000003</v>
      </c>
      <c r="Y1118" s="167">
        <f t="shared" si="919"/>
        <v>21598.9</v>
      </c>
      <c r="Z1118" s="167">
        <f t="shared" si="919"/>
        <v>0</v>
      </c>
      <c r="AA1118" s="167">
        <f t="shared" si="919"/>
        <v>21598.9</v>
      </c>
      <c r="AB1118" s="167">
        <f t="shared" si="919"/>
        <v>0</v>
      </c>
      <c r="AC1118" s="167">
        <f t="shared" si="919"/>
        <v>21598.9</v>
      </c>
      <c r="AD1118" s="167">
        <f t="shared" si="919"/>
        <v>0</v>
      </c>
      <c r="AE1118" s="167">
        <f t="shared" si="919"/>
        <v>21598.9</v>
      </c>
      <c r="AF1118" s="167">
        <f t="shared" si="919"/>
        <v>0</v>
      </c>
      <c r="AG1118" s="167">
        <f t="shared" si="919"/>
        <v>21598.9</v>
      </c>
      <c r="AH1118" s="167">
        <f t="shared" si="919"/>
        <v>0</v>
      </c>
      <c r="AI1118" s="167">
        <f t="shared" si="919"/>
        <v>21598.9</v>
      </c>
      <c r="AJ1118" s="167">
        <f t="shared" si="919"/>
        <v>0</v>
      </c>
      <c r="AK1118" s="167">
        <f t="shared" si="919"/>
        <v>21598.9</v>
      </c>
      <c r="AL1118" s="167">
        <f t="shared" si="919"/>
        <v>21276.399999999998</v>
      </c>
      <c r="AM1118" s="167">
        <f t="shared" si="919"/>
        <v>0</v>
      </c>
      <c r="AN1118" s="167">
        <f t="shared" si="919"/>
        <v>21276.399999999998</v>
      </c>
      <c r="AO1118" s="167">
        <f t="shared" si="919"/>
        <v>0</v>
      </c>
      <c r="AP1118" s="167">
        <f t="shared" si="919"/>
        <v>21276.399999999998</v>
      </c>
      <c r="AQ1118" s="167">
        <f t="shared" si="919"/>
        <v>0</v>
      </c>
      <c r="AR1118" s="167">
        <f t="shared" si="919"/>
        <v>21276.399999999998</v>
      </c>
      <c r="AS1118" s="167">
        <f t="shared" si="919"/>
        <v>0</v>
      </c>
      <c r="AT1118" s="167">
        <f t="shared" si="919"/>
        <v>21276.399999999998</v>
      </c>
      <c r="AU1118" s="167">
        <f t="shared" si="919"/>
        <v>0</v>
      </c>
      <c r="AV1118" s="167">
        <f t="shared" si="919"/>
        <v>21276.399999999998</v>
      </c>
      <c r="AW1118" s="168"/>
    </row>
    <row r="1119" spans="1:49" ht="15.75" outlineLevel="5" collapsed="1" x14ac:dyDescent="0.2">
      <c r="A1119" s="165" t="s">
        <v>514</v>
      </c>
      <c r="B1119" s="165" t="s">
        <v>2</v>
      </c>
      <c r="C1119" s="165" t="s">
        <v>518</v>
      </c>
      <c r="D1119" s="165"/>
      <c r="E1119" s="166" t="s">
        <v>59</v>
      </c>
      <c r="F1119" s="167">
        <f t="shared" ref="F1119:AV1119" si="920">F1120+F1121+F1123</f>
        <v>23011.600000000002</v>
      </c>
      <c r="G1119" s="167">
        <f t="shared" si="920"/>
        <v>0</v>
      </c>
      <c r="H1119" s="167">
        <f t="shared" si="920"/>
        <v>23011.600000000002</v>
      </c>
      <c r="I1119" s="167">
        <f t="shared" si="920"/>
        <v>0</v>
      </c>
      <c r="J1119" s="167">
        <f t="shared" si="920"/>
        <v>0</v>
      </c>
      <c r="K1119" s="167">
        <f t="shared" si="920"/>
        <v>0</v>
      </c>
      <c r="L1119" s="167">
        <f t="shared" si="920"/>
        <v>23011.600000000002</v>
      </c>
      <c r="M1119" s="167">
        <f t="shared" si="920"/>
        <v>0</v>
      </c>
      <c r="N1119" s="167">
        <f t="shared" si="920"/>
        <v>23011.600000000002</v>
      </c>
      <c r="O1119" s="167">
        <f t="shared" si="920"/>
        <v>0</v>
      </c>
      <c r="P1119" s="167">
        <f t="shared" si="920"/>
        <v>0</v>
      </c>
      <c r="Q1119" s="167">
        <f t="shared" si="920"/>
        <v>23011.600000000002</v>
      </c>
      <c r="R1119" s="167">
        <f t="shared" si="920"/>
        <v>0</v>
      </c>
      <c r="S1119" s="167">
        <f t="shared" si="920"/>
        <v>23011.600000000002</v>
      </c>
      <c r="T1119" s="167">
        <f t="shared" ref="T1119" si="921">T1120+T1121+T1123+T1122</f>
        <v>0</v>
      </c>
      <c r="U1119" s="167">
        <f>U1120+U1121+U1123+U1122</f>
        <v>0</v>
      </c>
      <c r="V1119" s="167">
        <f t="shared" ref="V1119:X1119" si="922">V1120+V1121+V1123+V1122</f>
        <v>0</v>
      </c>
      <c r="W1119" s="167">
        <f>W1120+W1121+W1123+W1122</f>
        <v>0</v>
      </c>
      <c r="X1119" s="167">
        <f t="shared" si="922"/>
        <v>23011.600000000002</v>
      </c>
      <c r="Y1119" s="167">
        <f t="shared" si="920"/>
        <v>21498.800000000003</v>
      </c>
      <c r="Z1119" s="167">
        <f t="shared" si="920"/>
        <v>0</v>
      </c>
      <c r="AA1119" s="167">
        <f t="shared" si="920"/>
        <v>21498.800000000003</v>
      </c>
      <c r="AB1119" s="167">
        <f t="shared" si="920"/>
        <v>0</v>
      </c>
      <c r="AC1119" s="167">
        <f t="shared" si="920"/>
        <v>21498.800000000003</v>
      </c>
      <c r="AD1119" s="167">
        <f t="shared" si="920"/>
        <v>0</v>
      </c>
      <c r="AE1119" s="167">
        <f t="shared" si="920"/>
        <v>21498.800000000003</v>
      </c>
      <c r="AF1119" s="167">
        <f t="shared" si="920"/>
        <v>0</v>
      </c>
      <c r="AG1119" s="167">
        <f t="shared" si="920"/>
        <v>21498.800000000003</v>
      </c>
      <c r="AH1119" s="167">
        <f t="shared" si="920"/>
        <v>0</v>
      </c>
      <c r="AI1119" s="167">
        <f t="shared" si="920"/>
        <v>21498.800000000003</v>
      </c>
      <c r="AJ1119" s="167">
        <f t="shared" si="920"/>
        <v>0</v>
      </c>
      <c r="AK1119" s="167">
        <f t="shared" si="920"/>
        <v>21498.800000000003</v>
      </c>
      <c r="AL1119" s="167">
        <f t="shared" si="920"/>
        <v>21176.3</v>
      </c>
      <c r="AM1119" s="167">
        <f t="shared" si="920"/>
        <v>0</v>
      </c>
      <c r="AN1119" s="167">
        <f t="shared" si="920"/>
        <v>21176.3</v>
      </c>
      <c r="AO1119" s="167">
        <f t="shared" si="920"/>
        <v>0</v>
      </c>
      <c r="AP1119" s="167">
        <f t="shared" si="920"/>
        <v>21176.3</v>
      </c>
      <c r="AQ1119" s="167">
        <f t="shared" si="920"/>
        <v>0</v>
      </c>
      <c r="AR1119" s="167">
        <f t="shared" si="920"/>
        <v>21176.3</v>
      </c>
      <c r="AS1119" s="167">
        <f t="shared" si="920"/>
        <v>0</v>
      </c>
      <c r="AT1119" s="167">
        <f t="shared" si="920"/>
        <v>21176.3</v>
      </c>
      <c r="AU1119" s="167">
        <f t="shared" si="920"/>
        <v>0</v>
      </c>
      <c r="AV1119" s="167">
        <f t="shared" si="920"/>
        <v>21176.3</v>
      </c>
      <c r="AW1119" s="168"/>
    </row>
    <row r="1120" spans="1:49" ht="47.25" hidden="1" outlineLevel="7" x14ac:dyDescent="0.2">
      <c r="A1120" s="170" t="s">
        <v>514</v>
      </c>
      <c r="B1120" s="170" t="s">
        <v>2</v>
      </c>
      <c r="C1120" s="170" t="s">
        <v>518</v>
      </c>
      <c r="D1120" s="170" t="s">
        <v>8</v>
      </c>
      <c r="E1120" s="171" t="s">
        <v>9</v>
      </c>
      <c r="F1120" s="172">
        <v>19972.400000000001</v>
      </c>
      <c r="G1120" s="172"/>
      <c r="H1120" s="172">
        <f>SUM(F1120:G1120)</f>
        <v>19972.400000000001</v>
      </c>
      <c r="I1120" s="172"/>
      <c r="J1120" s="172"/>
      <c r="K1120" s="172"/>
      <c r="L1120" s="172">
        <f>SUM(H1120:K1120)</f>
        <v>19972.400000000001</v>
      </c>
      <c r="M1120" s="172"/>
      <c r="N1120" s="172">
        <f>SUM(L1120:M1120)</f>
        <v>19972.400000000001</v>
      </c>
      <c r="O1120" s="172"/>
      <c r="P1120" s="172"/>
      <c r="Q1120" s="172">
        <f>SUM(N1120:P1120)</f>
        <v>19972.400000000001</v>
      </c>
      <c r="R1120" s="172"/>
      <c r="S1120" s="172">
        <f>SUM(Q1120:R1120)</f>
        <v>19972.400000000001</v>
      </c>
      <c r="T1120" s="172"/>
      <c r="U1120" s="172"/>
      <c r="V1120" s="172"/>
      <c r="W1120" s="172"/>
      <c r="X1120" s="172">
        <f>SUM(S1120:W1120)</f>
        <v>19972.400000000001</v>
      </c>
      <c r="Y1120" s="172">
        <v>18726.900000000001</v>
      </c>
      <c r="Z1120" s="172"/>
      <c r="AA1120" s="172">
        <f>SUM(Y1120:Z1120)</f>
        <v>18726.900000000001</v>
      </c>
      <c r="AB1120" s="172"/>
      <c r="AC1120" s="172">
        <f>SUM(AA1120:AB1120)</f>
        <v>18726.900000000001</v>
      </c>
      <c r="AD1120" s="172"/>
      <c r="AE1120" s="172">
        <f>SUM(AC1120:AD1120)</f>
        <v>18726.900000000001</v>
      </c>
      <c r="AF1120" s="172"/>
      <c r="AG1120" s="172">
        <f>SUM(AE1120:AF1120)</f>
        <v>18726.900000000001</v>
      </c>
      <c r="AH1120" s="172"/>
      <c r="AI1120" s="172">
        <f>SUM(AG1120:AH1120)</f>
        <v>18726.900000000001</v>
      </c>
      <c r="AJ1120" s="172"/>
      <c r="AK1120" s="172">
        <f>SUM(AI1120:AJ1120)</f>
        <v>18726.900000000001</v>
      </c>
      <c r="AL1120" s="172">
        <v>18710.099999999999</v>
      </c>
      <c r="AM1120" s="172"/>
      <c r="AN1120" s="172">
        <f>SUM(AL1120:AM1120)</f>
        <v>18710.099999999999</v>
      </c>
      <c r="AO1120" s="172"/>
      <c r="AP1120" s="172">
        <f>SUM(AN1120:AO1120)</f>
        <v>18710.099999999999</v>
      </c>
      <c r="AQ1120" s="172"/>
      <c r="AR1120" s="172">
        <f>SUM(AP1120:AQ1120)</f>
        <v>18710.099999999999</v>
      </c>
      <c r="AS1120" s="172"/>
      <c r="AT1120" s="172">
        <f>SUM(AR1120:AS1120)</f>
        <v>18710.099999999999</v>
      </c>
      <c r="AU1120" s="172"/>
      <c r="AV1120" s="172">
        <f>SUM(AT1120:AU1120)</f>
        <v>18710.099999999999</v>
      </c>
      <c r="AW1120" s="168"/>
    </row>
    <row r="1121" spans="1:49" ht="31.5" outlineLevel="7" x14ac:dyDescent="0.2">
      <c r="A1121" s="170" t="s">
        <v>514</v>
      </c>
      <c r="B1121" s="170" t="s">
        <v>2</v>
      </c>
      <c r="C1121" s="170" t="s">
        <v>518</v>
      </c>
      <c r="D1121" s="170" t="s">
        <v>11</v>
      </c>
      <c r="E1121" s="171" t="s">
        <v>12</v>
      </c>
      <c r="F1121" s="172">
        <v>2960.7</v>
      </c>
      <c r="G1121" s="172"/>
      <c r="H1121" s="172">
        <f>SUM(F1121:G1121)</f>
        <v>2960.7</v>
      </c>
      <c r="I1121" s="172"/>
      <c r="J1121" s="172"/>
      <c r="K1121" s="172"/>
      <c r="L1121" s="172">
        <f>SUM(H1121:K1121)</f>
        <v>2960.7</v>
      </c>
      <c r="M1121" s="172"/>
      <c r="N1121" s="172">
        <f>SUM(L1121:M1121)</f>
        <v>2960.7</v>
      </c>
      <c r="O1121" s="172"/>
      <c r="P1121" s="172"/>
      <c r="Q1121" s="172">
        <f>SUM(N1121:P1121)</f>
        <v>2960.7</v>
      </c>
      <c r="R1121" s="172"/>
      <c r="S1121" s="172">
        <f>SUM(Q1121:R1121)</f>
        <v>2960.7</v>
      </c>
      <c r="T1121" s="172"/>
      <c r="U1121" s="172"/>
      <c r="V1121" s="172">
        <v>-33.799999999999997</v>
      </c>
      <c r="W1121" s="172"/>
      <c r="X1121" s="172">
        <f>SUM(S1121:W1121)</f>
        <v>2926.8999999999996</v>
      </c>
      <c r="Y1121" s="172">
        <v>2771.9</v>
      </c>
      <c r="Z1121" s="172"/>
      <c r="AA1121" s="172">
        <f>SUM(Y1121:Z1121)</f>
        <v>2771.9</v>
      </c>
      <c r="AB1121" s="172"/>
      <c r="AC1121" s="172">
        <f>SUM(AA1121:AB1121)</f>
        <v>2771.9</v>
      </c>
      <c r="AD1121" s="172"/>
      <c r="AE1121" s="172">
        <f>SUM(AC1121:AD1121)</f>
        <v>2771.9</v>
      </c>
      <c r="AF1121" s="172"/>
      <c r="AG1121" s="172">
        <f>SUM(AE1121:AF1121)</f>
        <v>2771.9</v>
      </c>
      <c r="AH1121" s="172"/>
      <c r="AI1121" s="172">
        <f>SUM(AG1121:AH1121)</f>
        <v>2771.9</v>
      </c>
      <c r="AJ1121" s="172"/>
      <c r="AK1121" s="172">
        <f>SUM(AI1121:AJ1121)</f>
        <v>2771.9</v>
      </c>
      <c r="AL1121" s="172">
        <v>2466.1999999999998</v>
      </c>
      <c r="AM1121" s="172"/>
      <c r="AN1121" s="172">
        <f>SUM(AL1121:AM1121)</f>
        <v>2466.1999999999998</v>
      </c>
      <c r="AO1121" s="172"/>
      <c r="AP1121" s="172">
        <f>SUM(AN1121:AO1121)</f>
        <v>2466.1999999999998</v>
      </c>
      <c r="AQ1121" s="172"/>
      <c r="AR1121" s="172">
        <f>SUM(AP1121:AQ1121)</f>
        <v>2466.1999999999998</v>
      </c>
      <c r="AS1121" s="172"/>
      <c r="AT1121" s="172">
        <f>SUM(AR1121:AS1121)</f>
        <v>2466.1999999999998</v>
      </c>
      <c r="AU1121" s="172"/>
      <c r="AV1121" s="172">
        <f>SUM(AT1121:AU1121)</f>
        <v>2466.1999999999998</v>
      </c>
      <c r="AW1121" s="168"/>
    </row>
    <row r="1122" spans="1:49" ht="15.75" outlineLevel="7" x14ac:dyDescent="0.2">
      <c r="A1122" s="170" t="s">
        <v>514</v>
      </c>
      <c r="B1122" s="170" t="s">
        <v>2</v>
      </c>
      <c r="C1122" s="170" t="s">
        <v>518</v>
      </c>
      <c r="D1122" s="170" t="s">
        <v>33</v>
      </c>
      <c r="E1122" s="171" t="s">
        <v>34</v>
      </c>
      <c r="F1122" s="172"/>
      <c r="G1122" s="172"/>
      <c r="H1122" s="172"/>
      <c r="I1122" s="172"/>
      <c r="J1122" s="172"/>
      <c r="K1122" s="172"/>
      <c r="L1122" s="172"/>
      <c r="M1122" s="172"/>
      <c r="N1122" s="172"/>
      <c r="O1122" s="172"/>
      <c r="P1122" s="172"/>
      <c r="Q1122" s="172"/>
      <c r="R1122" s="172"/>
      <c r="S1122" s="172"/>
      <c r="T1122" s="172"/>
      <c r="U1122" s="172"/>
      <c r="V1122" s="172">
        <v>33.799999999999997</v>
      </c>
      <c r="W1122" s="172"/>
      <c r="X1122" s="172">
        <f>SUM(S1122:W1122)</f>
        <v>33.799999999999997</v>
      </c>
      <c r="Y1122" s="172"/>
      <c r="Z1122" s="172"/>
      <c r="AA1122" s="172"/>
      <c r="AB1122" s="172"/>
      <c r="AC1122" s="172"/>
      <c r="AD1122" s="172"/>
      <c r="AE1122" s="172"/>
      <c r="AF1122" s="172"/>
      <c r="AG1122" s="172"/>
      <c r="AH1122" s="172"/>
      <c r="AI1122" s="172"/>
      <c r="AJ1122" s="172"/>
      <c r="AK1122" s="172"/>
      <c r="AL1122" s="172"/>
      <c r="AM1122" s="172"/>
      <c r="AN1122" s="172"/>
      <c r="AO1122" s="172"/>
      <c r="AP1122" s="172"/>
      <c r="AQ1122" s="172"/>
      <c r="AR1122" s="172"/>
      <c r="AS1122" s="172"/>
      <c r="AT1122" s="172"/>
      <c r="AU1122" s="172"/>
      <c r="AV1122" s="172"/>
      <c r="AW1122" s="168"/>
    </row>
    <row r="1123" spans="1:49" ht="15.75" hidden="1" outlineLevel="7" x14ac:dyDescent="0.2">
      <c r="A1123" s="170" t="s">
        <v>514</v>
      </c>
      <c r="B1123" s="170" t="s">
        <v>2</v>
      </c>
      <c r="C1123" s="170" t="s">
        <v>518</v>
      </c>
      <c r="D1123" s="170" t="s">
        <v>27</v>
      </c>
      <c r="E1123" s="171" t="s">
        <v>28</v>
      </c>
      <c r="F1123" s="172">
        <v>78.5</v>
      </c>
      <c r="G1123" s="172"/>
      <c r="H1123" s="172">
        <f>SUM(F1123:G1123)</f>
        <v>78.5</v>
      </c>
      <c r="I1123" s="172"/>
      <c r="J1123" s="172"/>
      <c r="K1123" s="172"/>
      <c r="L1123" s="172">
        <f>SUM(H1123:K1123)</f>
        <v>78.5</v>
      </c>
      <c r="M1123" s="172"/>
      <c r="N1123" s="172">
        <f>SUM(L1123:M1123)</f>
        <v>78.5</v>
      </c>
      <c r="O1123" s="172"/>
      <c r="P1123" s="172"/>
      <c r="Q1123" s="172">
        <f>SUM(N1123:P1123)</f>
        <v>78.5</v>
      </c>
      <c r="R1123" s="172"/>
      <c r="S1123" s="172">
        <f>SUM(Q1123:R1123)</f>
        <v>78.5</v>
      </c>
      <c r="T1123" s="172"/>
      <c r="U1123" s="172"/>
      <c r="V1123" s="172"/>
      <c r="W1123" s="172"/>
      <c r="X1123" s="172">
        <f>SUM(S1123:W1123)</f>
        <v>78.5</v>
      </c>
      <c r="Y1123" s="172"/>
      <c r="Z1123" s="172"/>
      <c r="AA1123" s="172"/>
      <c r="AB1123" s="172"/>
      <c r="AC1123" s="172">
        <f>SUM(AA1123:AB1123)</f>
        <v>0</v>
      </c>
      <c r="AD1123" s="172"/>
      <c r="AE1123" s="172">
        <f>SUM(AC1123:AD1123)</f>
        <v>0</v>
      </c>
      <c r="AF1123" s="172"/>
      <c r="AG1123" s="172">
        <f>SUM(AE1123:AF1123)</f>
        <v>0</v>
      </c>
      <c r="AH1123" s="172"/>
      <c r="AI1123" s="172">
        <f>SUM(AG1123:AH1123)</f>
        <v>0</v>
      </c>
      <c r="AJ1123" s="172"/>
      <c r="AK1123" s="172">
        <f>SUM(AI1123:AJ1123)</f>
        <v>0</v>
      </c>
      <c r="AL1123" s="172"/>
      <c r="AM1123" s="172"/>
      <c r="AN1123" s="172"/>
      <c r="AO1123" s="172"/>
      <c r="AP1123" s="172">
        <f>SUM(AN1123:AO1123)</f>
        <v>0</v>
      </c>
      <c r="AQ1123" s="172"/>
      <c r="AR1123" s="172">
        <f>SUM(AP1123:AQ1123)</f>
        <v>0</v>
      </c>
      <c r="AS1123" s="172"/>
      <c r="AT1123" s="172">
        <f>SUM(AR1123:AS1123)</f>
        <v>0</v>
      </c>
      <c r="AU1123" s="172"/>
      <c r="AV1123" s="172">
        <f>SUM(AT1123:AU1123)</f>
        <v>0</v>
      </c>
      <c r="AW1123" s="168"/>
    </row>
    <row r="1124" spans="1:49" ht="47.25" hidden="1" outlineLevel="5" x14ac:dyDescent="0.2">
      <c r="A1124" s="165" t="s">
        <v>514</v>
      </c>
      <c r="B1124" s="165" t="s">
        <v>2</v>
      </c>
      <c r="C1124" s="165" t="s">
        <v>519</v>
      </c>
      <c r="D1124" s="165"/>
      <c r="E1124" s="166" t="s">
        <v>520</v>
      </c>
      <c r="F1124" s="167">
        <f t="shared" ref="F1124:AV1124" si="923">F1125</f>
        <v>97.4</v>
      </c>
      <c r="G1124" s="167">
        <f t="shared" si="923"/>
        <v>0</v>
      </c>
      <c r="H1124" s="167">
        <f t="shared" si="923"/>
        <v>97.4</v>
      </c>
      <c r="I1124" s="167">
        <f t="shared" si="923"/>
        <v>0</v>
      </c>
      <c r="J1124" s="167">
        <f t="shared" si="923"/>
        <v>0</v>
      </c>
      <c r="K1124" s="167">
        <f t="shared" si="923"/>
        <v>0</v>
      </c>
      <c r="L1124" s="167">
        <f t="shared" si="923"/>
        <v>97.4</v>
      </c>
      <c r="M1124" s="167">
        <f t="shared" si="923"/>
        <v>0</v>
      </c>
      <c r="N1124" s="167">
        <f t="shared" si="923"/>
        <v>97.4</v>
      </c>
      <c r="O1124" s="167">
        <f t="shared" si="923"/>
        <v>1.8</v>
      </c>
      <c r="P1124" s="167">
        <f t="shared" si="923"/>
        <v>0</v>
      </c>
      <c r="Q1124" s="167">
        <f t="shared" si="923"/>
        <v>99.2</v>
      </c>
      <c r="R1124" s="167">
        <f t="shared" si="923"/>
        <v>0</v>
      </c>
      <c r="S1124" s="167">
        <f t="shared" si="923"/>
        <v>99.2</v>
      </c>
      <c r="T1124" s="167">
        <f t="shared" si="923"/>
        <v>0</v>
      </c>
      <c r="U1124" s="167">
        <f t="shared" si="923"/>
        <v>0</v>
      </c>
      <c r="V1124" s="167">
        <f t="shared" si="923"/>
        <v>0</v>
      </c>
      <c r="W1124" s="167">
        <f t="shared" si="923"/>
        <v>0</v>
      </c>
      <c r="X1124" s="167">
        <f t="shared" si="923"/>
        <v>99.2</v>
      </c>
      <c r="Y1124" s="167">
        <f t="shared" si="923"/>
        <v>100.1</v>
      </c>
      <c r="Z1124" s="167">
        <f t="shared" si="923"/>
        <v>0</v>
      </c>
      <c r="AA1124" s="167">
        <f t="shared" si="923"/>
        <v>100.1</v>
      </c>
      <c r="AB1124" s="167">
        <f t="shared" si="923"/>
        <v>0</v>
      </c>
      <c r="AC1124" s="167">
        <f t="shared" si="923"/>
        <v>100.1</v>
      </c>
      <c r="AD1124" s="167">
        <f t="shared" si="923"/>
        <v>0</v>
      </c>
      <c r="AE1124" s="167">
        <f t="shared" si="923"/>
        <v>100.1</v>
      </c>
      <c r="AF1124" s="167">
        <f t="shared" si="923"/>
        <v>0</v>
      </c>
      <c r="AG1124" s="167">
        <f t="shared" si="923"/>
        <v>100.1</v>
      </c>
      <c r="AH1124" s="167">
        <f t="shared" si="923"/>
        <v>0</v>
      </c>
      <c r="AI1124" s="167">
        <f t="shared" si="923"/>
        <v>100.1</v>
      </c>
      <c r="AJ1124" s="167">
        <f t="shared" si="923"/>
        <v>0</v>
      </c>
      <c r="AK1124" s="167">
        <f t="shared" si="923"/>
        <v>100.1</v>
      </c>
      <c r="AL1124" s="167">
        <f t="shared" si="923"/>
        <v>100.1</v>
      </c>
      <c r="AM1124" s="167">
        <f t="shared" si="923"/>
        <v>0</v>
      </c>
      <c r="AN1124" s="167">
        <f t="shared" si="923"/>
        <v>100.1</v>
      </c>
      <c r="AO1124" s="167">
        <f t="shared" si="923"/>
        <v>0</v>
      </c>
      <c r="AP1124" s="167">
        <f t="shared" si="923"/>
        <v>100.1</v>
      </c>
      <c r="AQ1124" s="167">
        <f t="shared" si="923"/>
        <v>0</v>
      </c>
      <c r="AR1124" s="167">
        <f t="shared" si="923"/>
        <v>100.1</v>
      </c>
      <c r="AS1124" s="167">
        <f t="shared" si="923"/>
        <v>0</v>
      </c>
      <c r="AT1124" s="167">
        <f t="shared" si="923"/>
        <v>100.1</v>
      </c>
      <c r="AU1124" s="167">
        <f t="shared" si="923"/>
        <v>0</v>
      </c>
      <c r="AV1124" s="167">
        <f t="shared" si="923"/>
        <v>100.1</v>
      </c>
      <c r="AW1124" s="168"/>
    </row>
    <row r="1125" spans="1:49" ht="47.25" hidden="1" outlineLevel="7" x14ac:dyDescent="0.2">
      <c r="A1125" s="170" t="s">
        <v>514</v>
      </c>
      <c r="B1125" s="170" t="s">
        <v>2</v>
      </c>
      <c r="C1125" s="170" t="s">
        <v>519</v>
      </c>
      <c r="D1125" s="170" t="s">
        <v>8</v>
      </c>
      <c r="E1125" s="171" t="s">
        <v>9</v>
      </c>
      <c r="F1125" s="172">
        <v>97.4</v>
      </c>
      <c r="G1125" s="172"/>
      <c r="H1125" s="172">
        <f>SUM(F1125:G1125)</f>
        <v>97.4</v>
      </c>
      <c r="I1125" s="172"/>
      <c r="J1125" s="172"/>
      <c r="K1125" s="172"/>
      <c r="L1125" s="172">
        <f>SUM(H1125:K1125)</f>
        <v>97.4</v>
      </c>
      <c r="M1125" s="172"/>
      <c r="N1125" s="172">
        <f>SUM(L1125:M1125)</f>
        <v>97.4</v>
      </c>
      <c r="O1125" s="172">
        <v>1.8</v>
      </c>
      <c r="P1125" s="172"/>
      <c r="Q1125" s="172">
        <f>SUM(N1125:P1125)</f>
        <v>99.2</v>
      </c>
      <c r="R1125" s="172"/>
      <c r="S1125" s="172">
        <f>SUM(Q1125:R1125)</f>
        <v>99.2</v>
      </c>
      <c r="T1125" s="172"/>
      <c r="U1125" s="172"/>
      <c r="V1125" s="172"/>
      <c r="W1125" s="172"/>
      <c r="X1125" s="172">
        <f>SUM(S1125:W1125)</f>
        <v>99.2</v>
      </c>
      <c r="Y1125" s="172">
        <v>100.1</v>
      </c>
      <c r="Z1125" s="172"/>
      <c r="AA1125" s="172">
        <f>SUM(Y1125:Z1125)</f>
        <v>100.1</v>
      </c>
      <c r="AB1125" s="172"/>
      <c r="AC1125" s="172">
        <f>SUM(AA1125:AB1125)</f>
        <v>100.1</v>
      </c>
      <c r="AD1125" s="172"/>
      <c r="AE1125" s="172">
        <f>SUM(AC1125:AD1125)</f>
        <v>100.1</v>
      </c>
      <c r="AF1125" s="172"/>
      <c r="AG1125" s="172">
        <f>SUM(AE1125:AF1125)</f>
        <v>100.1</v>
      </c>
      <c r="AH1125" s="172"/>
      <c r="AI1125" s="172">
        <f>SUM(AG1125:AH1125)</f>
        <v>100.1</v>
      </c>
      <c r="AJ1125" s="172"/>
      <c r="AK1125" s="172">
        <f>SUM(AI1125:AJ1125)</f>
        <v>100.1</v>
      </c>
      <c r="AL1125" s="172">
        <v>100.1</v>
      </c>
      <c r="AM1125" s="172"/>
      <c r="AN1125" s="172">
        <f>SUM(AL1125:AM1125)</f>
        <v>100.1</v>
      </c>
      <c r="AO1125" s="172"/>
      <c r="AP1125" s="172">
        <f>SUM(AN1125:AO1125)</f>
        <v>100.1</v>
      </c>
      <c r="AQ1125" s="172"/>
      <c r="AR1125" s="172">
        <f>SUM(AP1125:AQ1125)</f>
        <v>100.1</v>
      </c>
      <c r="AS1125" s="172"/>
      <c r="AT1125" s="172">
        <f>SUM(AR1125:AS1125)</f>
        <v>100.1</v>
      </c>
      <c r="AU1125" s="172"/>
      <c r="AV1125" s="172">
        <f>SUM(AT1125:AU1125)</f>
        <v>100.1</v>
      </c>
      <c r="AW1125" s="168"/>
    </row>
    <row r="1126" spans="1:49" ht="15.75" outlineLevel="1" x14ac:dyDescent="0.2">
      <c r="A1126" s="165" t="s">
        <v>514</v>
      </c>
      <c r="B1126" s="165" t="s">
        <v>15</v>
      </c>
      <c r="C1126" s="165"/>
      <c r="D1126" s="165"/>
      <c r="E1126" s="166" t="s">
        <v>16</v>
      </c>
      <c r="F1126" s="167">
        <f t="shared" ref="F1126:AV1126" si="924">F1127+F1133+F1145</f>
        <v>105171.9</v>
      </c>
      <c r="G1126" s="167">
        <f t="shared" si="924"/>
        <v>36.200000000000003</v>
      </c>
      <c r="H1126" s="167">
        <f t="shared" si="924"/>
        <v>105208.1</v>
      </c>
      <c r="I1126" s="167">
        <f t="shared" si="924"/>
        <v>0</v>
      </c>
      <c r="J1126" s="167">
        <f t="shared" si="924"/>
        <v>0</v>
      </c>
      <c r="K1126" s="167">
        <f t="shared" si="924"/>
        <v>0</v>
      </c>
      <c r="L1126" s="167">
        <f t="shared" si="924"/>
        <v>105208.1</v>
      </c>
      <c r="M1126" s="167">
        <f t="shared" si="924"/>
        <v>0</v>
      </c>
      <c r="N1126" s="167">
        <f t="shared" si="924"/>
        <v>105208.1</v>
      </c>
      <c r="O1126" s="167">
        <f t="shared" si="924"/>
        <v>7</v>
      </c>
      <c r="P1126" s="167">
        <f t="shared" si="924"/>
        <v>54828.089509999998</v>
      </c>
      <c r="Q1126" s="167">
        <f t="shared" si="924"/>
        <v>160043.18951</v>
      </c>
      <c r="R1126" s="167">
        <f t="shared" si="924"/>
        <v>-44425.493629999997</v>
      </c>
      <c r="S1126" s="167">
        <f t="shared" si="924"/>
        <v>115617.69588</v>
      </c>
      <c r="T1126" s="167">
        <f t="shared" si="924"/>
        <v>-69.721999999999994</v>
      </c>
      <c r="U1126" s="167">
        <f t="shared" si="924"/>
        <v>0</v>
      </c>
      <c r="V1126" s="167">
        <f t="shared" si="924"/>
        <v>0</v>
      </c>
      <c r="W1126" s="167">
        <f t="shared" si="924"/>
        <v>0</v>
      </c>
      <c r="X1126" s="167">
        <f t="shared" si="924"/>
        <v>115547.97387999999</v>
      </c>
      <c r="Y1126" s="167">
        <f t="shared" si="924"/>
        <v>159711.9</v>
      </c>
      <c r="Z1126" s="167">
        <f t="shared" si="924"/>
        <v>0</v>
      </c>
      <c r="AA1126" s="167">
        <f t="shared" si="924"/>
        <v>159711.9</v>
      </c>
      <c r="AB1126" s="167">
        <f t="shared" si="924"/>
        <v>0</v>
      </c>
      <c r="AC1126" s="167">
        <f t="shared" si="924"/>
        <v>159711.9</v>
      </c>
      <c r="AD1126" s="167">
        <f t="shared" si="924"/>
        <v>-1383.01385</v>
      </c>
      <c r="AE1126" s="167">
        <f t="shared" si="924"/>
        <v>158328.88615000001</v>
      </c>
      <c r="AF1126" s="167">
        <f t="shared" si="924"/>
        <v>7.6000000000000005</v>
      </c>
      <c r="AG1126" s="167">
        <f t="shared" si="924"/>
        <v>158336.48615000001</v>
      </c>
      <c r="AH1126" s="167">
        <f t="shared" si="924"/>
        <v>-36093.333339999997</v>
      </c>
      <c r="AI1126" s="167">
        <f t="shared" si="924"/>
        <v>122243.15281</v>
      </c>
      <c r="AJ1126" s="167">
        <f t="shared" si="924"/>
        <v>0</v>
      </c>
      <c r="AK1126" s="167">
        <f t="shared" si="924"/>
        <v>122243.15281</v>
      </c>
      <c r="AL1126" s="167">
        <f t="shared" si="924"/>
        <v>196193.7</v>
      </c>
      <c r="AM1126" s="167">
        <f t="shared" si="924"/>
        <v>0</v>
      </c>
      <c r="AN1126" s="167">
        <f t="shared" si="924"/>
        <v>196193.7</v>
      </c>
      <c r="AO1126" s="167">
        <f t="shared" si="924"/>
        <v>0</v>
      </c>
      <c r="AP1126" s="167">
        <f t="shared" si="924"/>
        <v>196193.7</v>
      </c>
      <c r="AQ1126" s="167">
        <f t="shared" si="924"/>
        <v>7.5200000000000005</v>
      </c>
      <c r="AR1126" s="167">
        <f t="shared" si="924"/>
        <v>196201.22</v>
      </c>
      <c r="AS1126" s="167">
        <f t="shared" si="924"/>
        <v>-14000</v>
      </c>
      <c r="AT1126" s="167">
        <f t="shared" si="924"/>
        <v>182201.22</v>
      </c>
      <c r="AU1126" s="167">
        <f t="shared" si="924"/>
        <v>0</v>
      </c>
      <c r="AV1126" s="167">
        <f t="shared" si="924"/>
        <v>182201.22</v>
      </c>
      <c r="AW1126" s="168"/>
    </row>
    <row r="1127" spans="1:49" ht="31.5" outlineLevel="2" x14ac:dyDescent="0.2">
      <c r="A1127" s="165" t="s">
        <v>514</v>
      </c>
      <c r="B1127" s="165" t="s">
        <v>15</v>
      </c>
      <c r="C1127" s="165" t="s">
        <v>289</v>
      </c>
      <c r="D1127" s="165"/>
      <c r="E1127" s="166" t="s">
        <v>290</v>
      </c>
      <c r="F1127" s="167">
        <f t="shared" ref="F1127:U1129" si="925">F1128</f>
        <v>15563.400000000001</v>
      </c>
      <c r="G1127" s="167">
        <f t="shared" si="925"/>
        <v>36.200000000000003</v>
      </c>
      <c r="H1127" s="167">
        <f t="shared" si="925"/>
        <v>15599.600000000002</v>
      </c>
      <c r="I1127" s="167">
        <f t="shared" si="925"/>
        <v>0</v>
      </c>
      <c r="J1127" s="167">
        <f t="shared" si="925"/>
        <v>0</v>
      </c>
      <c r="K1127" s="167">
        <f t="shared" si="925"/>
        <v>0</v>
      </c>
      <c r="L1127" s="167">
        <f t="shared" si="925"/>
        <v>15599.600000000002</v>
      </c>
      <c r="M1127" s="167">
        <f t="shared" si="925"/>
        <v>0</v>
      </c>
      <c r="N1127" s="167">
        <f t="shared" si="925"/>
        <v>15599.600000000002</v>
      </c>
      <c r="O1127" s="167">
        <f t="shared" si="925"/>
        <v>7</v>
      </c>
      <c r="P1127" s="167">
        <f t="shared" si="925"/>
        <v>0</v>
      </c>
      <c r="Q1127" s="167">
        <f t="shared" si="925"/>
        <v>15606.6</v>
      </c>
      <c r="R1127" s="167">
        <f t="shared" si="925"/>
        <v>0</v>
      </c>
      <c r="S1127" s="167">
        <f t="shared" si="925"/>
        <v>15606.6</v>
      </c>
      <c r="T1127" s="167">
        <f t="shared" si="925"/>
        <v>-69.721999999999994</v>
      </c>
      <c r="U1127" s="167">
        <f t="shared" si="925"/>
        <v>0</v>
      </c>
      <c r="V1127" s="167">
        <f t="shared" ref="V1127:AK1129" si="926">V1128</f>
        <v>0</v>
      </c>
      <c r="W1127" s="167">
        <f t="shared" si="926"/>
        <v>0</v>
      </c>
      <c r="X1127" s="167">
        <f t="shared" si="926"/>
        <v>15536.878000000001</v>
      </c>
      <c r="Y1127" s="167">
        <f t="shared" si="926"/>
        <v>15570.2</v>
      </c>
      <c r="Z1127" s="167">
        <f t="shared" si="926"/>
        <v>0</v>
      </c>
      <c r="AA1127" s="167">
        <f t="shared" si="926"/>
        <v>15570.2</v>
      </c>
      <c r="AB1127" s="167">
        <f t="shared" si="926"/>
        <v>0</v>
      </c>
      <c r="AC1127" s="167">
        <f t="shared" si="926"/>
        <v>15570.2</v>
      </c>
      <c r="AD1127" s="167">
        <f t="shared" si="926"/>
        <v>0</v>
      </c>
      <c r="AE1127" s="167">
        <f t="shared" si="926"/>
        <v>15570.2</v>
      </c>
      <c r="AF1127" s="167">
        <f t="shared" si="926"/>
        <v>7.6000000000000005</v>
      </c>
      <c r="AG1127" s="167">
        <f t="shared" si="926"/>
        <v>15577.8</v>
      </c>
      <c r="AH1127" s="167">
        <f t="shared" si="926"/>
        <v>0</v>
      </c>
      <c r="AI1127" s="167">
        <f t="shared" si="926"/>
        <v>15577.8</v>
      </c>
      <c r="AJ1127" s="167">
        <f t="shared" si="926"/>
        <v>0</v>
      </c>
      <c r="AK1127" s="167">
        <f t="shared" si="926"/>
        <v>15577.8</v>
      </c>
      <c r="AL1127" s="167">
        <f t="shared" ref="AL1127:AV1129" si="927">AL1128</f>
        <v>15587.9</v>
      </c>
      <c r="AM1127" s="167">
        <f t="shared" si="927"/>
        <v>0</v>
      </c>
      <c r="AN1127" s="167">
        <f t="shared" si="927"/>
        <v>15587.9</v>
      </c>
      <c r="AO1127" s="167">
        <f t="shared" si="927"/>
        <v>0</v>
      </c>
      <c r="AP1127" s="167">
        <f t="shared" si="927"/>
        <v>15587.9</v>
      </c>
      <c r="AQ1127" s="167">
        <f t="shared" si="927"/>
        <v>7.5200000000000005</v>
      </c>
      <c r="AR1127" s="167">
        <f t="shared" si="927"/>
        <v>15595.42</v>
      </c>
      <c r="AS1127" s="167">
        <f t="shared" si="927"/>
        <v>0</v>
      </c>
      <c r="AT1127" s="167">
        <f t="shared" si="927"/>
        <v>15595.42</v>
      </c>
      <c r="AU1127" s="167">
        <f t="shared" si="927"/>
        <v>0</v>
      </c>
      <c r="AV1127" s="167">
        <f t="shared" si="927"/>
        <v>15595.42</v>
      </c>
      <c r="AW1127" s="168"/>
    </row>
    <row r="1128" spans="1:49" ht="31.5" outlineLevel="3" x14ac:dyDescent="0.2">
      <c r="A1128" s="165" t="s">
        <v>514</v>
      </c>
      <c r="B1128" s="165" t="s">
        <v>15</v>
      </c>
      <c r="C1128" s="165" t="s">
        <v>394</v>
      </c>
      <c r="D1128" s="165"/>
      <c r="E1128" s="166" t="s">
        <v>395</v>
      </c>
      <c r="F1128" s="167">
        <f t="shared" si="925"/>
        <v>15563.400000000001</v>
      </c>
      <c r="G1128" s="167">
        <f t="shared" si="925"/>
        <v>36.200000000000003</v>
      </c>
      <c r="H1128" s="167">
        <f t="shared" si="925"/>
        <v>15599.600000000002</v>
      </c>
      <c r="I1128" s="167">
        <f t="shared" si="925"/>
        <v>0</v>
      </c>
      <c r="J1128" s="167">
        <f t="shared" si="925"/>
        <v>0</v>
      </c>
      <c r="K1128" s="167">
        <f t="shared" si="925"/>
        <v>0</v>
      </c>
      <c r="L1128" s="167">
        <f t="shared" si="925"/>
        <v>15599.600000000002</v>
      </c>
      <c r="M1128" s="167">
        <f t="shared" si="925"/>
        <v>0</v>
      </c>
      <c r="N1128" s="167">
        <f t="shared" si="925"/>
        <v>15599.600000000002</v>
      </c>
      <c r="O1128" s="167">
        <f t="shared" si="925"/>
        <v>7</v>
      </c>
      <c r="P1128" s="167">
        <f t="shared" si="925"/>
        <v>0</v>
      </c>
      <c r="Q1128" s="167">
        <f t="shared" si="925"/>
        <v>15606.6</v>
      </c>
      <c r="R1128" s="167">
        <f t="shared" si="925"/>
        <v>0</v>
      </c>
      <c r="S1128" s="167">
        <f t="shared" si="925"/>
        <v>15606.6</v>
      </c>
      <c r="T1128" s="167">
        <f t="shared" si="925"/>
        <v>-69.721999999999994</v>
      </c>
      <c r="U1128" s="167">
        <f t="shared" si="925"/>
        <v>0</v>
      </c>
      <c r="V1128" s="167">
        <f t="shared" si="926"/>
        <v>0</v>
      </c>
      <c r="W1128" s="167">
        <f t="shared" si="926"/>
        <v>0</v>
      </c>
      <c r="X1128" s="167">
        <f t="shared" si="926"/>
        <v>15536.878000000001</v>
      </c>
      <c r="Y1128" s="167">
        <f t="shared" si="926"/>
        <v>15570.2</v>
      </c>
      <c r="Z1128" s="167">
        <f t="shared" si="926"/>
        <v>0</v>
      </c>
      <c r="AA1128" s="167">
        <f t="shared" si="926"/>
        <v>15570.2</v>
      </c>
      <c r="AB1128" s="167">
        <f t="shared" si="926"/>
        <v>0</v>
      </c>
      <c r="AC1128" s="167">
        <f t="shared" si="926"/>
        <v>15570.2</v>
      </c>
      <c r="AD1128" s="167">
        <f t="shared" si="926"/>
        <v>0</v>
      </c>
      <c r="AE1128" s="167">
        <f t="shared" si="926"/>
        <v>15570.2</v>
      </c>
      <c r="AF1128" s="167">
        <f t="shared" si="926"/>
        <v>7.6000000000000005</v>
      </c>
      <c r="AG1128" s="167">
        <f t="shared" si="926"/>
        <v>15577.8</v>
      </c>
      <c r="AH1128" s="167">
        <f t="shared" si="926"/>
        <v>0</v>
      </c>
      <c r="AI1128" s="167">
        <f t="shared" si="926"/>
        <v>15577.8</v>
      </c>
      <c r="AJ1128" s="167">
        <f t="shared" si="926"/>
        <v>0</v>
      </c>
      <c r="AK1128" s="167">
        <f t="shared" si="926"/>
        <v>15577.8</v>
      </c>
      <c r="AL1128" s="167">
        <f t="shared" si="927"/>
        <v>15587.9</v>
      </c>
      <c r="AM1128" s="167">
        <f t="shared" si="927"/>
        <v>0</v>
      </c>
      <c r="AN1128" s="167">
        <f t="shared" si="927"/>
        <v>15587.9</v>
      </c>
      <c r="AO1128" s="167">
        <f t="shared" si="927"/>
        <v>0</v>
      </c>
      <c r="AP1128" s="167">
        <f t="shared" si="927"/>
        <v>15587.9</v>
      </c>
      <c r="AQ1128" s="167">
        <f t="shared" si="927"/>
        <v>7.5200000000000005</v>
      </c>
      <c r="AR1128" s="167">
        <f t="shared" si="927"/>
        <v>15595.42</v>
      </c>
      <c r="AS1128" s="167">
        <f t="shared" si="927"/>
        <v>0</v>
      </c>
      <c r="AT1128" s="167">
        <f t="shared" si="927"/>
        <v>15595.42</v>
      </c>
      <c r="AU1128" s="167">
        <f t="shared" si="927"/>
        <v>0</v>
      </c>
      <c r="AV1128" s="167">
        <f t="shared" si="927"/>
        <v>15595.42</v>
      </c>
      <c r="AW1128" s="168"/>
    </row>
    <row r="1129" spans="1:49" ht="31.5" outlineLevel="4" x14ac:dyDescent="0.2">
      <c r="A1129" s="165" t="s">
        <v>514</v>
      </c>
      <c r="B1129" s="165" t="s">
        <v>15</v>
      </c>
      <c r="C1129" s="165" t="s">
        <v>399</v>
      </c>
      <c r="D1129" s="165"/>
      <c r="E1129" s="166" t="s">
        <v>400</v>
      </c>
      <c r="F1129" s="167">
        <f t="shared" si="925"/>
        <v>15563.400000000001</v>
      </c>
      <c r="G1129" s="167">
        <f t="shared" si="925"/>
        <v>36.200000000000003</v>
      </c>
      <c r="H1129" s="167">
        <f t="shared" si="925"/>
        <v>15599.600000000002</v>
      </c>
      <c r="I1129" s="167">
        <f t="shared" si="925"/>
        <v>0</v>
      </c>
      <c r="J1129" s="167">
        <f t="shared" si="925"/>
        <v>0</v>
      </c>
      <c r="K1129" s="167">
        <f t="shared" si="925"/>
        <v>0</v>
      </c>
      <c r="L1129" s="167">
        <f t="shared" si="925"/>
        <v>15599.600000000002</v>
      </c>
      <c r="M1129" s="167">
        <f t="shared" si="925"/>
        <v>0</v>
      </c>
      <c r="N1129" s="167">
        <f t="shared" si="925"/>
        <v>15599.600000000002</v>
      </c>
      <c r="O1129" s="167">
        <f t="shared" si="925"/>
        <v>7</v>
      </c>
      <c r="P1129" s="167">
        <f t="shared" si="925"/>
        <v>0</v>
      </c>
      <c r="Q1129" s="167">
        <f t="shared" si="925"/>
        <v>15606.6</v>
      </c>
      <c r="R1129" s="167">
        <f t="shared" si="925"/>
        <v>0</v>
      </c>
      <c r="S1129" s="167">
        <f t="shared" si="925"/>
        <v>15606.6</v>
      </c>
      <c r="T1129" s="167">
        <f t="shared" si="925"/>
        <v>-69.721999999999994</v>
      </c>
      <c r="U1129" s="167">
        <f t="shared" si="925"/>
        <v>0</v>
      </c>
      <c r="V1129" s="167">
        <f t="shared" si="926"/>
        <v>0</v>
      </c>
      <c r="W1129" s="167">
        <f t="shared" si="926"/>
        <v>0</v>
      </c>
      <c r="X1129" s="167">
        <f t="shared" si="926"/>
        <v>15536.878000000001</v>
      </c>
      <c r="Y1129" s="167">
        <f t="shared" si="926"/>
        <v>15570.2</v>
      </c>
      <c r="Z1129" s="167">
        <f t="shared" si="926"/>
        <v>0</v>
      </c>
      <c r="AA1129" s="167">
        <f t="shared" si="926"/>
        <v>15570.2</v>
      </c>
      <c r="AB1129" s="167">
        <f t="shared" si="926"/>
        <v>0</v>
      </c>
      <c r="AC1129" s="167">
        <f t="shared" si="926"/>
        <v>15570.2</v>
      </c>
      <c r="AD1129" s="167">
        <f t="shared" si="926"/>
        <v>0</v>
      </c>
      <c r="AE1129" s="167">
        <f t="shared" si="926"/>
        <v>15570.2</v>
      </c>
      <c r="AF1129" s="167">
        <f t="shared" si="926"/>
        <v>7.6000000000000005</v>
      </c>
      <c r="AG1129" s="167">
        <f t="shared" si="926"/>
        <v>15577.8</v>
      </c>
      <c r="AH1129" s="167">
        <f t="shared" si="926"/>
        <v>0</v>
      </c>
      <c r="AI1129" s="167">
        <f t="shared" si="926"/>
        <v>15577.8</v>
      </c>
      <c r="AJ1129" s="167">
        <f t="shared" si="926"/>
        <v>0</v>
      </c>
      <c r="AK1129" s="167">
        <f t="shared" si="926"/>
        <v>15577.8</v>
      </c>
      <c r="AL1129" s="167">
        <f t="shared" si="927"/>
        <v>15587.9</v>
      </c>
      <c r="AM1129" s="167">
        <f t="shared" si="927"/>
        <v>0</v>
      </c>
      <c r="AN1129" s="167">
        <f t="shared" si="927"/>
        <v>15587.9</v>
      </c>
      <c r="AO1129" s="167">
        <f t="shared" si="927"/>
        <v>0</v>
      </c>
      <c r="AP1129" s="167">
        <f t="shared" si="927"/>
        <v>15587.9</v>
      </c>
      <c r="AQ1129" s="167">
        <f t="shared" si="927"/>
        <v>7.5200000000000005</v>
      </c>
      <c r="AR1129" s="167">
        <f t="shared" si="927"/>
        <v>15595.42</v>
      </c>
      <c r="AS1129" s="167">
        <f t="shared" si="927"/>
        <v>0</v>
      </c>
      <c r="AT1129" s="167">
        <f t="shared" si="927"/>
        <v>15595.42</v>
      </c>
      <c r="AU1129" s="167">
        <f t="shared" si="927"/>
        <v>0</v>
      </c>
      <c r="AV1129" s="167">
        <f t="shared" si="927"/>
        <v>15595.42</v>
      </c>
      <c r="AW1129" s="168"/>
    </row>
    <row r="1130" spans="1:49" ht="31.5" outlineLevel="5" x14ac:dyDescent="0.2">
      <c r="A1130" s="165" t="s">
        <v>514</v>
      </c>
      <c r="B1130" s="165" t="s">
        <v>15</v>
      </c>
      <c r="C1130" s="165" t="s">
        <v>403</v>
      </c>
      <c r="D1130" s="165"/>
      <c r="E1130" s="166" t="s">
        <v>404</v>
      </c>
      <c r="F1130" s="167">
        <f t="shared" ref="F1130:AV1130" si="928">F1131+F1132</f>
        <v>15563.400000000001</v>
      </c>
      <c r="G1130" s="167">
        <f t="shared" si="928"/>
        <v>36.200000000000003</v>
      </c>
      <c r="H1130" s="167">
        <f t="shared" si="928"/>
        <v>15599.600000000002</v>
      </c>
      <c r="I1130" s="167">
        <f t="shared" si="928"/>
        <v>0</v>
      </c>
      <c r="J1130" s="167">
        <f t="shared" si="928"/>
        <v>0</v>
      </c>
      <c r="K1130" s="167">
        <f t="shared" si="928"/>
        <v>0</v>
      </c>
      <c r="L1130" s="167">
        <f t="shared" si="928"/>
        <v>15599.600000000002</v>
      </c>
      <c r="M1130" s="167">
        <f t="shared" si="928"/>
        <v>0</v>
      </c>
      <c r="N1130" s="167">
        <f t="shared" si="928"/>
        <v>15599.600000000002</v>
      </c>
      <c r="O1130" s="167">
        <f t="shared" si="928"/>
        <v>7</v>
      </c>
      <c r="P1130" s="167">
        <f t="shared" si="928"/>
        <v>0</v>
      </c>
      <c r="Q1130" s="167">
        <f t="shared" si="928"/>
        <v>15606.6</v>
      </c>
      <c r="R1130" s="167">
        <f t="shared" si="928"/>
        <v>0</v>
      </c>
      <c r="S1130" s="167">
        <f t="shared" si="928"/>
        <v>15606.6</v>
      </c>
      <c r="T1130" s="167">
        <f t="shared" si="928"/>
        <v>-69.721999999999994</v>
      </c>
      <c r="U1130" s="167">
        <f t="shared" si="928"/>
        <v>0</v>
      </c>
      <c r="V1130" s="167">
        <f t="shared" si="928"/>
        <v>0</v>
      </c>
      <c r="W1130" s="167">
        <f t="shared" si="928"/>
        <v>0</v>
      </c>
      <c r="X1130" s="167">
        <f t="shared" si="928"/>
        <v>15536.878000000001</v>
      </c>
      <c r="Y1130" s="167">
        <f t="shared" si="928"/>
        <v>15570.2</v>
      </c>
      <c r="Z1130" s="167">
        <f t="shared" si="928"/>
        <v>0</v>
      </c>
      <c r="AA1130" s="167">
        <f t="shared" si="928"/>
        <v>15570.2</v>
      </c>
      <c r="AB1130" s="167">
        <f t="shared" si="928"/>
        <v>0</v>
      </c>
      <c r="AC1130" s="167">
        <f t="shared" si="928"/>
        <v>15570.2</v>
      </c>
      <c r="AD1130" s="167">
        <f t="shared" si="928"/>
        <v>0</v>
      </c>
      <c r="AE1130" s="167">
        <f t="shared" si="928"/>
        <v>15570.2</v>
      </c>
      <c r="AF1130" s="167">
        <f t="shared" si="928"/>
        <v>7.6000000000000005</v>
      </c>
      <c r="AG1130" s="167">
        <f t="shared" si="928"/>
        <v>15577.8</v>
      </c>
      <c r="AH1130" s="167">
        <f t="shared" si="928"/>
        <v>0</v>
      </c>
      <c r="AI1130" s="167">
        <f t="shared" si="928"/>
        <v>15577.8</v>
      </c>
      <c r="AJ1130" s="167">
        <f t="shared" si="928"/>
        <v>0</v>
      </c>
      <c r="AK1130" s="167">
        <f t="shared" si="928"/>
        <v>15577.8</v>
      </c>
      <c r="AL1130" s="167">
        <f t="shared" si="928"/>
        <v>15587.9</v>
      </c>
      <c r="AM1130" s="167">
        <f t="shared" si="928"/>
        <v>0</v>
      </c>
      <c r="AN1130" s="167">
        <f t="shared" si="928"/>
        <v>15587.9</v>
      </c>
      <c r="AO1130" s="167">
        <f t="shared" si="928"/>
        <v>0</v>
      </c>
      <c r="AP1130" s="167">
        <f t="shared" si="928"/>
        <v>15587.9</v>
      </c>
      <c r="AQ1130" s="167">
        <f t="shared" si="928"/>
        <v>7.5200000000000005</v>
      </c>
      <c r="AR1130" s="167">
        <f t="shared" si="928"/>
        <v>15595.42</v>
      </c>
      <c r="AS1130" s="167">
        <f t="shared" si="928"/>
        <v>0</v>
      </c>
      <c r="AT1130" s="167">
        <f t="shared" si="928"/>
        <v>15595.42</v>
      </c>
      <c r="AU1130" s="167">
        <f t="shared" si="928"/>
        <v>0</v>
      </c>
      <c r="AV1130" s="167">
        <f t="shared" si="928"/>
        <v>15595.42</v>
      </c>
      <c r="AW1130" s="168"/>
    </row>
    <row r="1131" spans="1:49" ht="47.25" outlineLevel="7" x14ac:dyDescent="0.2">
      <c r="A1131" s="170" t="s">
        <v>514</v>
      </c>
      <c r="B1131" s="170" t="s">
        <v>15</v>
      </c>
      <c r="C1131" s="170" t="s">
        <v>403</v>
      </c>
      <c r="D1131" s="170" t="s">
        <v>8</v>
      </c>
      <c r="E1131" s="171" t="s">
        <v>9</v>
      </c>
      <c r="F1131" s="172">
        <v>15520.2</v>
      </c>
      <c r="G1131" s="172">
        <v>36.200000000000003</v>
      </c>
      <c r="H1131" s="172">
        <f>SUM(F1131:G1131)</f>
        <v>15556.400000000001</v>
      </c>
      <c r="I1131" s="172"/>
      <c r="J1131" s="172"/>
      <c r="K1131" s="172"/>
      <c r="L1131" s="172">
        <f>SUM(H1131:K1131)</f>
        <v>15556.400000000001</v>
      </c>
      <c r="M1131" s="172"/>
      <c r="N1131" s="172">
        <f>SUM(L1131:M1131)</f>
        <v>15556.400000000001</v>
      </c>
      <c r="O1131" s="172">
        <v>6.8</v>
      </c>
      <c r="P1131" s="172"/>
      <c r="Q1131" s="172">
        <f>SUM(N1131:P1131)</f>
        <v>15563.2</v>
      </c>
      <c r="R1131" s="172"/>
      <c r="S1131" s="172">
        <f>SUM(Q1131:R1131)</f>
        <v>15563.2</v>
      </c>
      <c r="T1131" s="172">
        <v>-69.721999999999994</v>
      </c>
      <c r="U1131" s="172"/>
      <c r="V1131" s="172"/>
      <c r="W1131" s="172"/>
      <c r="X1131" s="172">
        <f>SUM(S1131:W1131)</f>
        <v>15493.478000000001</v>
      </c>
      <c r="Y1131" s="172">
        <v>15528.5</v>
      </c>
      <c r="Z1131" s="172"/>
      <c r="AA1131" s="172">
        <f>SUM(Y1131:Z1131)</f>
        <v>15528.5</v>
      </c>
      <c r="AB1131" s="172"/>
      <c r="AC1131" s="172">
        <f>SUM(AA1131:AB1131)</f>
        <v>15528.5</v>
      </c>
      <c r="AD1131" s="172"/>
      <c r="AE1131" s="172">
        <f>SUM(AC1131:AD1131)</f>
        <v>15528.5</v>
      </c>
      <c r="AF1131" s="172">
        <v>7.4</v>
      </c>
      <c r="AG1131" s="172">
        <f>SUM(AE1131:AF1131)</f>
        <v>15535.9</v>
      </c>
      <c r="AH1131" s="172"/>
      <c r="AI1131" s="172">
        <f>SUM(AG1131:AH1131)</f>
        <v>15535.9</v>
      </c>
      <c r="AJ1131" s="172"/>
      <c r="AK1131" s="172">
        <f>SUM(AI1131:AJ1131)</f>
        <v>15535.9</v>
      </c>
      <c r="AL1131" s="172">
        <v>15547.9</v>
      </c>
      <c r="AM1131" s="172"/>
      <c r="AN1131" s="172">
        <f>SUM(AL1131:AM1131)</f>
        <v>15547.9</v>
      </c>
      <c r="AO1131" s="172"/>
      <c r="AP1131" s="172">
        <f>SUM(AN1131:AO1131)</f>
        <v>15547.9</v>
      </c>
      <c r="AQ1131" s="172">
        <v>7.32</v>
      </c>
      <c r="AR1131" s="172">
        <f>SUM(AP1131:AQ1131)</f>
        <v>15555.22</v>
      </c>
      <c r="AS1131" s="172"/>
      <c r="AT1131" s="172">
        <f>SUM(AR1131:AS1131)</f>
        <v>15555.22</v>
      </c>
      <c r="AU1131" s="172"/>
      <c r="AV1131" s="172">
        <f>SUM(AT1131:AU1131)</f>
        <v>15555.22</v>
      </c>
      <c r="AW1131" s="168"/>
    </row>
    <row r="1132" spans="1:49" ht="31.5" hidden="1" outlineLevel="7" x14ac:dyDescent="0.2">
      <c r="A1132" s="170" t="s">
        <v>514</v>
      </c>
      <c r="B1132" s="170" t="s">
        <v>15</v>
      </c>
      <c r="C1132" s="170" t="s">
        <v>403</v>
      </c>
      <c r="D1132" s="170" t="s">
        <v>11</v>
      </c>
      <c r="E1132" s="171" t="s">
        <v>12</v>
      </c>
      <c r="F1132" s="172">
        <v>43.2</v>
      </c>
      <c r="G1132" s="172"/>
      <c r="H1132" s="172">
        <f>SUM(F1132:G1132)</f>
        <v>43.2</v>
      </c>
      <c r="I1132" s="172"/>
      <c r="J1132" s="172"/>
      <c r="K1132" s="172"/>
      <c r="L1132" s="172">
        <f>SUM(H1132:K1132)</f>
        <v>43.2</v>
      </c>
      <c r="M1132" s="172"/>
      <c r="N1132" s="172">
        <f>SUM(L1132:M1132)</f>
        <v>43.2</v>
      </c>
      <c r="O1132" s="172">
        <v>0.2</v>
      </c>
      <c r="P1132" s="172"/>
      <c r="Q1132" s="172">
        <f>SUM(N1132:P1132)</f>
        <v>43.400000000000006</v>
      </c>
      <c r="R1132" s="172"/>
      <c r="S1132" s="172">
        <f>SUM(Q1132:R1132)</f>
        <v>43.400000000000006</v>
      </c>
      <c r="T1132" s="172"/>
      <c r="U1132" s="172"/>
      <c r="V1132" s="172"/>
      <c r="W1132" s="172"/>
      <c r="X1132" s="172">
        <f>SUM(S1132:W1132)</f>
        <v>43.400000000000006</v>
      </c>
      <c r="Y1132" s="172">
        <v>41.7</v>
      </c>
      <c r="Z1132" s="172"/>
      <c r="AA1132" s="172">
        <f>SUM(Y1132:Z1132)</f>
        <v>41.7</v>
      </c>
      <c r="AB1132" s="172"/>
      <c r="AC1132" s="172">
        <f>SUM(AA1132:AB1132)</f>
        <v>41.7</v>
      </c>
      <c r="AD1132" s="172"/>
      <c r="AE1132" s="172">
        <f>SUM(AC1132:AD1132)</f>
        <v>41.7</v>
      </c>
      <c r="AF1132" s="172">
        <v>0.2</v>
      </c>
      <c r="AG1132" s="172">
        <f>SUM(AE1132:AF1132)</f>
        <v>41.900000000000006</v>
      </c>
      <c r="AH1132" s="172"/>
      <c r="AI1132" s="172">
        <f>SUM(AG1132:AH1132)</f>
        <v>41.900000000000006</v>
      </c>
      <c r="AJ1132" s="172"/>
      <c r="AK1132" s="172">
        <f>SUM(AI1132:AJ1132)</f>
        <v>41.900000000000006</v>
      </c>
      <c r="AL1132" s="172">
        <v>40</v>
      </c>
      <c r="AM1132" s="172"/>
      <c r="AN1132" s="172">
        <f>SUM(AL1132:AM1132)</f>
        <v>40</v>
      </c>
      <c r="AO1132" s="172"/>
      <c r="AP1132" s="172">
        <f>SUM(AN1132:AO1132)</f>
        <v>40</v>
      </c>
      <c r="AQ1132" s="172">
        <v>0.2</v>
      </c>
      <c r="AR1132" s="172">
        <f>SUM(AP1132:AQ1132)</f>
        <v>40.200000000000003</v>
      </c>
      <c r="AS1132" s="172"/>
      <c r="AT1132" s="172">
        <f>SUM(AR1132:AS1132)</f>
        <v>40.200000000000003</v>
      </c>
      <c r="AU1132" s="172"/>
      <c r="AV1132" s="172">
        <f>SUM(AT1132:AU1132)</f>
        <v>40.200000000000003</v>
      </c>
      <c r="AW1132" s="168"/>
    </row>
    <row r="1133" spans="1:49" ht="31.5" hidden="1" outlineLevel="2" x14ac:dyDescent="0.2">
      <c r="A1133" s="165" t="s">
        <v>514</v>
      </c>
      <c r="B1133" s="165" t="s">
        <v>15</v>
      </c>
      <c r="C1133" s="165" t="s">
        <v>52</v>
      </c>
      <c r="D1133" s="165"/>
      <c r="E1133" s="166" t="s">
        <v>53</v>
      </c>
      <c r="F1133" s="167">
        <f t="shared" ref="F1133:AV1133" si="929">F1134+F1139</f>
        <v>66846.5</v>
      </c>
      <c r="G1133" s="167">
        <f t="shared" si="929"/>
        <v>0</v>
      </c>
      <c r="H1133" s="167">
        <f t="shared" si="929"/>
        <v>66846.5</v>
      </c>
      <c r="I1133" s="167">
        <f t="shared" si="929"/>
        <v>0</v>
      </c>
      <c r="J1133" s="167">
        <f t="shared" si="929"/>
        <v>0</v>
      </c>
      <c r="K1133" s="167">
        <f t="shared" si="929"/>
        <v>0</v>
      </c>
      <c r="L1133" s="167">
        <f t="shared" si="929"/>
        <v>66846.5</v>
      </c>
      <c r="M1133" s="167">
        <f t="shared" si="929"/>
        <v>0</v>
      </c>
      <c r="N1133" s="167">
        <f t="shared" si="929"/>
        <v>66846.5</v>
      </c>
      <c r="O1133" s="167">
        <f t="shared" si="929"/>
        <v>0</v>
      </c>
      <c r="P1133" s="167">
        <f t="shared" si="929"/>
        <v>0</v>
      </c>
      <c r="Q1133" s="167">
        <f t="shared" si="929"/>
        <v>66846.5</v>
      </c>
      <c r="R1133" s="167">
        <f t="shared" si="929"/>
        <v>-660</v>
      </c>
      <c r="S1133" s="167">
        <f t="shared" si="929"/>
        <v>66186.5</v>
      </c>
      <c r="T1133" s="167">
        <f t="shared" si="929"/>
        <v>0</v>
      </c>
      <c r="U1133" s="167">
        <f t="shared" si="929"/>
        <v>0</v>
      </c>
      <c r="V1133" s="167">
        <f t="shared" si="929"/>
        <v>0</v>
      </c>
      <c r="W1133" s="167">
        <f t="shared" si="929"/>
        <v>0</v>
      </c>
      <c r="X1133" s="167">
        <f t="shared" si="929"/>
        <v>66186.5</v>
      </c>
      <c r="Y1133" s="167">
        <f t="shared" si="929"/>
        <v>63808.4</v>
      </c>
      <c r="Z1133" s="167">
        <f t="shared" si="929"/>
        <v>0</v>
      </c>
      <c r="AA1133" s="167">
        <f t="shared" si="929"/>
        <v>63808.4</v>
      </c>
      <c r="AB1133" s="167">
        <f t="shared" si="929"/>
        <v>0</v>
      </c>
      <c r="AC1133" s="167">
        <f t="shared" si="929"/>
        <v>63808.4</v>
      </c>
      <c r="AD1133" s="167">
        <f t="shared" si="929"/>
        <v>0</v>
      </c>
      <c r="AE1133" s="167">
        <f t="shared" si="929"/>
        <v>63808.4</v>
      </c>
      <c r="AF1133" s="167">
        <f t="shared" si="929"/>
        <v>0</v>
      </c>
      <c r="AG1133" s="167">
        <f t="shared" si="929"/>
        <v>63808.4</v>
      </c>
      <c r="AH1133" s="167">
        <f t="shared" si="929"/>
        <v>0</v>
      </c>
      <c r="AI1133" s="167">
        <f t="shared" si="929"/>
        <v>63808.4</v>
      </c>
      <c r="AJ1133" s="167">
        <f t="shared" si="929"/>
        <v>0</v>
      </c>
      <c r="AK1133" s="167">
        <f t="shared" si="929"/>
        <v>63808.4</v>
      </c>
      <c r="AL1133" s="167">
        <f t="shared" si="929"/>
        <v>61204.6</v>
      </c>
      <c r="AM1133" s="167">
        <f t="shared" si="929"/>
        <v>0</v>
      </c>
      <c r="AN1133" s="167">
        <f t="shared" si="929"/>
        <v>61204.6</v>
      </c>
      <c r="AO1133" s="167">
        <f t="shared" si="929"/>
        <v>0</v>
      </c>
      <c r="AP1133" s="167">
        <f t="shared" si="929"/>
        <v>61204.6</v>
      </c>
      <c r="AQ1133" s="167">
        <f t="shared" si="929"/>
        <v>0</v>
      </c>
      <c r="AR1133" s="167">
        <f t="shared" si="929"/>
        <v>61204.6</v>
      </c>
      <c r="AS1133" s="167">
        <f t="shared" si="929"/>
        <v>0</v>
      </c>
      <c r="AT1133" s="167">
        <f t="shared" si="929"/>
        <v>61204.6</v>
      </c>
      <c r="AU1133" s="167">
        <f t="shared" si="929"/>
        <v>0</v>
      </c>
      <c r="AV1133" s="167">
        <f t="shared" si="929"/>
        <v>61204.6</v>
      </c>
      <c r="AW1133" s="168"/>
    </row>
    <row r="1134" spans="1:49" ht="31.5" hidden="1" outlineLevel="3" x14ac:dyDescent="0.2">
      <c r="A1134" s="165" t="s">
        <v>514</v>
      </c>
      <c r="B1134" s="165" t="s">
        <v>15</v>
      </c>
      <c r="C1134" s="165" t="s">
        <v>98</v>
      </c>
      <c r="D1134" s="165"/>
      <c r="E1134" s="166" t="s">
        <v>99</v>
      </c>
      <c r="F1134" s="167">
        <f t="shared" ref="F1134:U1135" si="930">F1135</f>
        <v>181</v>
      </c>
      <c r="G1134" s="167">
        <f t="shared" si="930"/>
        <v>0</v>
      </c>
      <c r="H1134" s="167">
        <f t="shared" si="930"/>
        <v>181</v>
      </c>
      <c r="I1134" s="167">
        <f t="shared" si="930"/>
        <v>0</v>
      </c>
      <c r="J1134" s="167">
        <f t="shared" si="930"/>
        <v>0</v>
      </c>
      <c r="K1134" s="167">
        <f t="shared" si="930"/>
        <v>0</v>
      </c>
      <c r="L1134" s="167">
        <f t="shared" si="930"/>
        <v>181</v>
      </c>
      <c r="M1134" s="167">
        <f t="shared" si="930"/>
        <v>0</v>
      </c>
      <c r="N1134" s="167">
        <f t="shared" si="930"/>
        <v>181</v>
      </c>
      <c r="O1134" s="167">
        <f t="shared" si="930"/>
        <v>0</v>
      </c>
      <c r="P1134" s="167">
        <f t="shared" si="930"/>
        <v>0</v>
      </c>
      <c r="Q1134" s="167">
        <f t="shared" si="930"/>
        <v>181</v>
      </c>
      <c r="R1134" s="167">
        <f t="shared" si="930"/>
        <v>0</v>
      </c>
      <c r="S1134" s="167">
        <f t="shared" si="930"/>
        <v>181</v>
      </c>
      <c r="T1134" s="167">
        <f t="shared" si="930"/>
        <v>0</v>
      </c>
      <c r="U1134" s="167">
        <f t="shared" si="930"/>
        <v>0</v>
      </c>
      <c r="V1134" s="167">
        <f t="shared" ref="V1134:AK1135" si="931">V1135</f>
        <v>0</v>
      </c>
      <c r="W1134" s="167">
        <f t="shared" si="931"/>
        <v>0</v>
      </c>
      <c r="X1134" s="167">
        <f t="shared" si="931"/>
        <v>181</v>
      </c>
      <c r="Y1134" s="167">
        <f t="shared" si="931"/>
        <v>181</v>
      </c>
      <c r="Z1134" s="167">
        <f t="shared" si="931"/>
        <v>0</v>
      </c>
      <c r="AA1134" s="167">
        <f t="shared" si="931"/>
        <v>181</v>
      </c>
      <c r="AB1134" s="167">
        <f t="shared" si="931"/>
        <v>0</v>
      </c>
      <c r="AC1134" s="167">
        <f t="shared" si="931"/>
        <v>181</v>
      </c>
      <c r="AD1134" s="167">
        <f t="shared" si="931"/>
        <v>0</v>
      </c>
      <c r="AE1134" s="167">
        <f t="shared" si="931"/>
        <v>181</v>
      </c>
      <c r="AF1134" s="167">
        <f t="shared" si="931"/>
        <v>0</v>
      </c>
      <c r="AG1134" s="167">
        <f t="shared" si="931"/>
        <v>181</v>
      </c>
      <c r="AH1134" s="167">
        <f t="shared" si="931"/>
        <v>0</v>
      </c>
      <c r="AI1134" s="167">
        <f t="shared" si="931"/>
        <v>181</v>
      </c>
      <c r="AJ1134" s="167">
        <f t="shared" si="931"/>
        <v>0</v>
      </c>
      <c r="AK1134" s="167">
        <f t="shared" si="931"/>
        <v>181</v>
      </c>
      <c r="AL1134" s="167">
        <f t="shared" ref="AL1134:AV1135" si="932">AL1135</f>
        <v>181</v>
      </c>
      <c r="AM1134" s="167">
        <f t="shared" si="932"/>
        <v>0</v>
      </c>
      <c r="AN1134" s="167">
        <f t="shared" si="932"/>
        <v>181</v>
      </c>
      <c r="AO1134" s="167">
        <f t="shared" si="932"/>
        <v>0</v>
      </c>
      <c r="AP1134" s="167">
        <f t="shared" si="932"/>
        <v>181</v>
      </c>
      <c r="AQ1134" s="167">
        <f t="shared" si="932"/>
        <v>0</v>
      </c>
      <c r="AR1134" s="167">
        <f t="shared" si="932"/>
        <v>181</v>
      </c>
      <c r="AS1134" s="167">
        <f t="shared" si="932"/>
        <v>0</v>
      </c>
      <c r="AT1134" s="167">
        <f t="shared" si="932"/>
        <v>181</v>
      </c>
      <c r="AU1134" s="167">
        <f t="shared" si="932"/>
        <v>0</v>
      </c>
      <c r="AV1134" s="167">
        <f t="shared" si="932"/>
        <v>181</v>
      </c>
      <c r="AW1134" s="168"/>
    </row>
    <row r="1135" spans="1:49" ht="47.25" hidden="1" outlineLevel="4" x14ac:dyDescent="0.2">
      <c r="A1135" s="165" t="s">
        <v>514</v>
      </c>
      <c r="B1135" s="165" t="s">
        <v>15</v>
      </c>
      <c r="C1135" s="165" t="s">
        <v>100</v>
      </c>
      <c r="D1135" s="165"/>
      <c r="E1135" s="166" t="s">
        <v>101</v>
      </c>
      <c r="F1135" s="167">
        <f t="shared" si="930"/>
        <v>181</v>
      </c>
      <c r="G1135" s="167">
        <f t="shared" si="930"/>
        <v>0</v>
      </c>
      <c r="H1135" s="167">
        <f t="shared" si="930"/>
        <v>181</v>
      </c>
      <c r="I1135" s="167">
        <f t="shared" si="930"/>
        <v>0</v>
      </c>
      <c r="J1135" s="167">
        <f t="shared" si="930"/>
        <v>0</v>
      </c>
      <c r="K1135" s="167">
        <f t="shared" si="930"/>
        <v>0</v>
      </c>
      <c r="L1135" s="167">
        <f t="shared" si="930"/>
        <v>181</v>
      </c>
      <c r="M1135" s="167">
        <f t="shared" si="930"/>
        <v>0</v>
      </c>
      <c r="N1135" s="167">
        <f t="shared" si="930"/>
        <v>181</v>
      </c>
      <c r="O1135" s="167">
        <f t="shared" si="930"/>
        <v>0</v>
      </c>
      <c r="P1135" s="167">
        <f t="shared" si="930"/>
        <v>0</v>
      </c>
      <c r="Q1135" s="167">
        <f t="shared" si="930"/>
        <v>181</v>
      </c>
      <c r="R1135" s="167">
        <f t="shared" si="930"/>
        <v>0</v>
      </c>
      <c r="S1135" s="167">
        <f t="shared" si="930"/>
        <v>181</v>
      </c>
      <c r="T1135" s="167">
        <f t="shared" si="930"/>
        <v>0</v>
      </c>
      <c r="U1135" s="167">
        <f t="shared" si="930"/>
        <v>0</v>
      </c>
      <c r="V1135" s="167">
        <f t="shared" si="931"/>
        <v>0</v>
      </c>
      <c r="W1135" s="167">
        <f t="shared" si="931"/>
        <v>0</v>
      </c>
      <c r="X1135" s="167">
        <f t="shared" si="931"/>
        <v>181</v>
      </c>
      <c r="Y1135" s="167">
        <f t="shared" si="931"/>
        <v>181</v>
      </c>
      <c r="Z1135" s="167">
        <f t="shared" si="931"/>
        <v>0</v>
      </c>
      <c r="AA1135" s="167">
        <f t="shared" si="931"/>
        <v>181</v>
      </c>
      <c r="AB1135" s="167">
        <f t="shared" si="931"/>
        <v>0</v>
      </c>
      <c r="AC1135" s="167">
        <f t="shared" si="931"/>
        <v>181</v>
      </c>
      <c r="AD1135" s="167">
        <f t="shared" si="931"/>
        <v>0</v>
      </c>
      <c r="AE1135" s="167">
        <f t="shared" si="931"/>
        <v>181</v>
      </c>
      <c r="AF1135" s="167">
        <f t="shared" si="931"/>
        <v>0</v>
      </c>
      <c r="AG1135" s="167">
        <f t="shared" si="931"/>
        <v>181</v>
      </c>
      <c r="AH1135" s="167">
        <f t="shared" si="931"/>
        <v>0</v>
      </c>
      <c r="AI1135" s="167">
        <f t="shared" si="931"/>
        <v>181</v>
      </c>
      <c r="AJ1135" s="167">
        <f t="shared" si="931"/>
        <v>0</v>
      </c>
      <c r="AK1135" s="167">
        <f t="shared" si="931"/>
        <v>181</v>
      </c>
      <c r="AL1135" s="167">
        <f t="shared" si="932"/>
        <v>181</v>
      </c>
      <c r="AM1135" s="167">
        <f t="shared" si="932"/>
        <v>0</v>
      </c>
      <c r="AN1135" s="167">
        <f t="shared" si="932"/>
        <v>181</v>
      </c>
      <c r="AO1135" s="167">
        <f t="shared" si="932"/>
        <v>0</v>
      </c>
      <c r="AP1135" s="167">
        <f t="shared" si="932"/>
        <v>181</v>
      </c>
      <c r="AQ1135" s="167">
        <f t="shared" si="932"/>
        <v>0</v>
      </c>
      <c r="AR1135" s="167">
        <f t="shared" si="932"/>
        <v>181</v>
      </c>
      <c r="AS1135" s="167">
        <f t="shared" si="932"/>
        <v>0</v>
      </c>
      <c r="AT1135" s="167">
        <f t="shared" si="932"/>
        <v>181</v>
      </c>
      <c r="AU1135" s="167">
        <f t="shared" si="932"/>
        <v>0</v>
      </c>
      <c r="AV1135" s="167">
        <f t="shared" si="932"/>
        <v>181</v>
      </c>
      <c r="AW1135" s="168"/>
    </row>
    <row r="1136" spans="1:49" ht="15.75" hidden="1" outlineLevel="5" x14ac:dyDescent="0.2">
      <c r="A1136" s="165" t="s">
        <v>514</v>
      </c>
      <c r="B1136" s="165" t="s">
        <v>15</v>
      </c>
      <c r="C1136" s="165" t="s">
        <v>102</v>
      </c>
      <c r="D1136" s="165"/>
      <c r="E1136" s="166" t="s">
        <v>103</v>
      </c>
      <c r="F1136" s="167">
        <f t="shared" ref="F1136:AV1136" si="933">F1137+F1138</f>
        <v>181</v>
      </c>
      <c r="G1136" s="167">
        <f t="shared" si="933"/>
        <v>0</v>
      </c>
      <c r="H1136" s="167">
        <f t="shared" si="933"/>
        <v>181</v>
      </c>
      <c r="I1136" s="167">
        <f t="shared" si="933"/>
        <v>0</v>
      </c>
      <c r="J1136" s="167">
        <f t="shared" si="933"/>
        <v>0</v>
      </c>
      <c r="K1136" s="167">
        <f t="shared" si="933"/>
        <v>0</v>
      </c>
      <c r="L1136" s="167">
        <f t="shared" si="933"/>
        <v>181</v>
      </c>
      <c r="M1136" s="167">
        <f t="shared" si="933"/>
        <v>0</v>
      </c>
      <c r="N1136" s="167">
        <f t="shared" si="933"/>
        <v>181</v>
      </c>
      <c r="O1136" s="167">
        <f t="shared" si="933"/>
        <v>0</v>
      </c>
      <c r="P1136" s="167">
        <f t="shared" si="933"/>
        <v>0</v>
      </c>
      <c r="Q1136" s="167">
        <f t="shared" si="933"/>
        <v>181</v>
      </c>
      <c r="R1136" s="167">
        <f t="shared" si="933"/>
        <v>0</v>
      </c>
      <c r="S1136" s="167">
        <f t="shared" si="933"/>
        <v>181</v>
      </c>
      <c r="T1136" s="167">
        <f t="shared" si="933"/>
        <v>0</v>
      </c>
      <c r="U1136" s="167">
        <f t="shared" si="933"/>
        <v>0</v>
      </c>
      <c r="V1136" s="167">
        <f t="shared" si="933"/>
        <v>0</v>
      </c>
      <c r="W1136" s="167">
        <f t="shared" si="933"/>
        <v>0</v>
      </c>
      <c r="X1136" s="167">
        <f t="shared" si="933"/>
        <v>181</v>
      </c>
      <c r="Y1136" s="167">
        <f t="shared" si="933"/>
        <v>181</v>
      </c>
      <c r="Z1136" s="167">
        <f t="shared" si="933"/>
        <v>0</v>
      </c>
      <c r="AA1136" s="167">
        <f t="shared" si="933"/>
        <v>181</v>
      </c>
      <c r="AB1136" s="167">
        <f t="shared" si="933"/>
        <v>0</v>
      </c>
      <c r="AC1136" s="167">
        <f t="shared" si="933"/>
        <v>181</v>
      </c>
      <c r="AD1136" s="167">
        <f t="shared" si="933"/>
        <v>0</v>
      </c>
      <c r="AE1136" s="167">
        <f t="shared" si="933"/>
        <v>181</v>
      </c>
      <c r="AF1136" s="167">
        <f t="shared" si="933"/>
        <v>0</v>
      </c>
      <c r="AG1136" s="167">
        <f t="shared" si="933"/>
        <v>181</v>
      </c>
      <c r="AH1136" s="167">
        <f t="shared" si="933"/>
        <v>0</v>
      </c>
      <c r="AI1136" s="167">
        <f t="shared" si="933"/>
        <v>181</v>
      </c>
      <c r="AJ1136" s="167">
        <f t="shared" si="933"/>
        <v>0</v>
      </c>
      <c r="AK1136" s="167">
        <f t="shared" si="933"/>
        <v>181</v>
      </c>
      <c r="AL1136" s="167">
        <f t="shared" si="933"/>
        <v>181</v>
      </c>
      <c r="AM1136" s="167">
        <f t="shared" si="933"/>
        <v>0</v>
      </c>
      <c r="AN1136" s="167">
        <f t="shared" si="933"/>
        <v>181</v>
      </c>
      <c r="AO1136" s="167">
        <f t="shared" si="933"/>
        <v>0</v>
      </c>
      <c r="AP1136" s="167">
        <f t="shared" si="933"/>
        <v>181</v>
      </c>
      <c r="AQ1136" s="167">
        <f t="shared" si="933"/>
        <v>0</v>
      </c>
      <c r="AR1136" s="167">
        <f t="shared" si="933"/>
        <v>181</v>
      </c>
      <c r="AS1136" s="167">
        <f t="shared" si="933"/>
        <v>0</v>
      </c>
      <c r="AT1136" s="167">
        <f t="shared" si="933"/>
        <v>181</v>
      </c>
      <c r="AU1136" s="167">
        <f t="shared" si="933"/>
        <v>0</v>
      </c>
      <c r="AV1136" s="167">
        <f t="shared" si="933"/>
        <v>181</v>
      </c>
      <c r="AW1136" s="168"/>
    </row>
    <row r="1137" spans="1:49" ht="47.25" hidden="1" outlineLevel="7" x14ac:dyDescent="0.2">
      <c r="A1137" s="170" t="s">
        <v>514</v>
      </c>
      <c r="B1137" s="170" t="s">
        <v>15</v>
      </c>
      <c r="C1137" s="170" t="s">
        <v>102</v>
      </c>
      <c r="D1137" s="170" t="s">
        <v>8</v>
      </c>
      <c r="E1137" s="171" t="s">
        <v>9</v>
      </c>
      <c r="F1137" s="172">
        <v>78</v>
      </c>
      <c r="G1137" s="172"/>
      <c r="H1137" s="172">
        <f>SUM(F1137:G1137)</f>
        <v>78</v>
      </c>
      <c r="I1137" s="172"/>
      <c r="J1137" s="172"/>
      <c r="K1137" s="172"/>
      <c r="L1137" s="172">
        <f>SUM(H1137:K1137)</f>
        <v>78</v>
      </c>
      <c r="M1137" s="172"/>
      <c r="N1137" s="172">
        <f>SUM(L1137:M1137)</f>
        <v>78</v>
      </c>
      <c r="O1137" s="172"/>
      <c r="P1137" s="172"/>
      <c r="Q1137" s="172">
        <f>SUM(N1137:P1137)</f>
        <v>78</v>
      </c>
      <c r="R1137" s="172"/>
      <c r="S1137" s="172">
        <f>SUM(Q1137:R1137)</f>
        <v>78</v>
      </c>
      <c r="T1137" s="172"/>
      <c r="U1137" s="172"/>
      <c r="V1137" s="172"/>
      <c r="W1137" s="172"/>
      <c r="X1137" s="172">
        <f>SUM(S1137:W1137)</f>
        <v>78</v>
      </c>
      <c r="Y1137" s="172">
        <v>78</v>
      </c>
      <c r="Z1137" s="172"/>
      <c r="AA1137" s="172">
        <f>SUM(Y1137:Z1137)</f>
        <v>78</v>
      </c>
      <c r="AB1137" s="172"/>
      <c r="AC1137" s="172">
        <f>SUM(AA1137:AB1137)</f>
        <v>78</v>
      </c>
      <c r="AD1137" s="172"/>
      <c r="AE1137" s="172">
        <f>SUM(AC1137:AD1137)</f>
        <v>78</v>
      </c>
      <c r="AF1137" s="172"/>
      <c r="AG1137" s="172">
        <f>SUM(AE1137:AF1137)</f>
        <v>78</v>
      </c>
      <c r="AH1137" s="172"/>
      <c r="AI1137" s="172">
        <f>SUM(AG1137:AH1137)</f>
        <v>78</v>
      </c>
      <c r="AJ1137" s="172"/>
      <c r="AK1137" s="172">
        <f>SUM(AI1137:AJ1137)</f>
        <v>78</v>
      </c>
      <c r="AL1137" s="172">
        <v>78</v>
      </c>
      <c r="AM1137" s="172"/>
      <c r="AN1137" s="172">
        <f>SUM(AL1137:AM1137)</f>
        <v>78</v>
      </c>
      <c r="AO1137" s="172"/>
      <c r="AP1137" s="172">
        <f>SUM(AN1137:AO1137)</f>
        <v>78</v>
      </c>
      <c r="AQ1137" s="172"/>
      <c r="AR1137" s="172">
        <f>SUM(AP1137:AQ1137)</f>
        <v>78</v>
      </c>
      <c r="AS1137" s="172"/>
      <c r="AT1137" s="172">
        <f>SUM(AR1137:AS1137)</f>
        <v>78</v>
      </c>
      <c r="AU1137" s="172"/>
      <c r="AV1137" s="172">
        <f>SUM(AT1137:AU1137)</f>
        <v>78</v>
      </c>
      <c r="AW1137" s="168"/>
    </row>
    <row r="1138" spans="1:49" ht="31.5" hidden="1" outlineLevel="7" x14ac:dyDescent="0.2">
      <c r="A1138" s="170" t="s">
        <v>514</v>
      </c>
      <c r="B1138" s="170" t="s">
        <v>15</v>
      </c>
      <c r="C1138" s="170" t="s">
        <v>102</v>
      </c>
      <c r="D1138" s="170" t="s">
        <v>11</v>
      </c>
      <c r="E1138" s="171" t="s">
        <v>12</v>
      </c>
      <c r="F1138" s="172">
        <v>103</v>
      </c>
      <c r="G1138" s="172"/>
      <c r="H1138" s="172">
        <f>SUM(F1138:G1138)</f>
        <v>103</v>
      </c>
      <c r="I1138" s="172"/>
      <c r="J1138" s="172"/>
      <c r="K1138" s="172"/>
      <c r="L1138" s="172">
        <f>SUM(H1138:K1138)</f>
        <v>103</v>
      </c>
      <c r="M1138" s="172"/>
      <c r="N1138" s="172">
        <f>SUM(L1138:M1138)</f>
        <v>103</v>
      </c>
      <c r="O1138" s="172"/>
      <c r="P1138" s="172"/>
      <c r="Q1138" s="172">
        <f>SUM(N1138:P1138)</f>
        <v>103</v>
      </c>
      <c r="R1138" s="172"/>
      <c r="S1138" s="172">
        <f>SUM(Q1138:R1138)</f>
        <v>103</v>
      </c>
      <c r="T1138" s="172"/>
      <c r="U1138" s="172"/>
      <c r="V1138" s="172"/>
      <c r="W1138" s="172"/>
      <c r="X1138" s="172">
        <f>SUM(S1138:W1138)</f>
        <v>103</v>
      </c>
      <c r="Y1138" s="172">
        <v>103</v>
      </c>
      <c r="Z1138" s="172"/>
      <c r="AA1138" s="172">
        <f>SUM(Y1138:Z1138)</f>
        <v>103</v>
      </c>
      <c r="AB1138" s="172"/>
      <c r="AC1138" s="172">
        <f>SUM(AA1138:AB1138)</f>
        <v>103</v>
      </c>
      <c r="AD1138" s="172"/>
      <c r="AE1138" s="172">
        <f>SUM(AC1138:AD1138)</f>
        <v>103</v>
      </c>
      <c r="AF1138" s="172"/>
      <c r="AG1138" s="172">
        <f>SUM(AE1138:AF1138)</f>
        <v>103</v>
      </c>
      <c r="AH1138" s="172"/>
      <c r="AI1138" s="172">
        <f>SUM(AG1138:AH1138)</f>
        <v>103</v>
      </c>
      <c r="AJ1138" s="172"/>
      <c r="AK1138" s="172">
        <f>SUM(AI1138:AJ1138)</f>
        <v>103</v>
      </c>
      <c r="AL1138" s="172">
        <v>103</v>
      </c>
      <c r="AM1138" s="172"/>
      <c r="AN1138" s="172">
        <f>SUM(AL1138:AM1138)</f>
        <v>103</v>
      </c>
      <c r="AO1138" s="172"/>
      <c r="AP1138" s="172">
        <f>SUM(AN1138:AO1138)</f>
        <v>103</v>
      </c>
      <c r="AQ1138" s="172"/>
      <c r="AR1138" s="172">
        <f>SUM(AP1138:AQ1138)</f>
        <v>103</v>
      </c>
      <c r="AS1138" s="172"/>
      <c r="AT1138" s="172">
        <f>SUM(AR1138:AS1138)</f>
        <v>103</v>
      </c>
      <c r="AU1138" s="172"/>
      <c r="AV1138" s="172">
        <f>SUM(AT1138:AU1138)</f>
        <v>103</v>
      </c>
      <c r="AW1138" s="168"/>
    </row>
    <row r="1139" spans="1:49" ht="47.25" hidden="1" outlineLevel="3" x14ac:dyDescent="0.2">
      <c r="A1139" s="165" t="s">
        <v>514</v>
      </c>
      <c r="B1139" s="165" t="s">
        <v>15</v>
      </c>
      <c r="C1139" s="165" t="s">
        <v>54</v>
      </c>
      <c r="D1139" s="165"/>
      <c r="E1139" s="166" t="s">
        <v>55</v>
      </c>
      <c r="F1139" s="167">
        <f t="shared" ref="F1139:U1140" si="934">F1140</f>
        <v>66665.5</v>
      </c>
      <c r="G1139" s="167">
        <f t="shared" si="934"/>
        <v>0</v>
      </c>
      <c r="H1139" s="167">
        <f t="shared" si="934"/>
        <v>66665.5</v>
      </c>
      <c r="I1139" s="167">
        <f t="shared" si="934"/>
        <v>0</v>
      </c>
      <c r="J1139" s="167">
        <f t="shared" si="934"/>
        <v>0</v>
      </c>
      <c r="K1139" s="167">
        <f t="shared" si="934"/>
        <v>0</v>
      </c>
      <c r="L1139" s="167">
        <f t="shared" si="934"/>
        <v>66665.5</v>
      </c>
      <c r="M1139" s="167">
        <f t="shared" si="934"/>
        <v>0</v>
      </c>
      <c r="N1139" s="167">
        <f t="shared" si="934"/>
        <v>66665.5</v>
      </c>
      <c r="O1139" s="167">
        <f t="shared" si="934"/>
        <v>0</v>
      </c>
      <c r="P1139" s="167">
        <f t="shared" si="934"/>
        <v>0</v>
      </c>
      <c r="Q1139" s="167">
        <f t="shared" si="934"/>
        <v>66665.5</v>
      </c>
      <c r="R1139" s="167">
        <f t="shared" si="934"/>
        <v>-660</v>
      </c>
      <c r="S1139" s="167">
        <f t="shared" si="934"/>
        <v>66005.5</v>
      </c>
      <c r="T1139" s="167">
        <f t="shared" si="934"/>
        <v>0</v>
      </c>
      <c r="U1139" s="167">
        <f t="shared" si="934"/>
        <v>0</v>
      </c>
      <c r="V1139" s="167">
        <f t="shared" ref="V1139:AK1140" si="935">V1140</f>
        <v>0</v>
      </c>
      <c r="W1139" s="167">
        <f t="shared" si="935"/>
        <v>0</v>
      </c>
      <c r="X1139" s="167">
        <f t="shared" si="935"/>
        <v>66005.5</v>
      </c>
      <c r="Y1139" s="167">
        <f t="shared" si="935"/>
        <v>63627.4</v>
      </c>
      <c r="Z1139" s="167">
        <f t="shared" si="935"/>
        <v>0</v>
      </c>
      <c r="AA1139" s="167">
        <f t="shared" si="935"/>
        <v>63627.4</v>
      </c>
      <c r="AB1139" s="167">
        <f t="shared" si="935"/>
        <v>0</v>
      </c>
      <c r="AC1139" s="167">
        <f t="shared" si="935"/>
        <v>63627.4</v>
      </c>
      <c r="AD1139" s="167">
        <f t="shared" si="935"/>
        <v>0</v>
      </c>
      <c r="AE1139" s="167">
        <f t="shared" si="935"/>
        <v>63627.4</v>
      </c>
      <c r="AF1139" s="167">
        <f t="shared" si="935"/>
        <v>0</v>
      </c>
      <c r="AG1139" s="167">
        <f t="shared" si="935"/>
        <v>63627.4</v>
      </c>
      <c r="AH1139" s="167">
        <f t="shared" si="935"/>
        <v>0</v>
      </c>
      <c r="AI1139" s="167">
        <f t="shared" si="935"/>
        <v>63627.4</v>
      </c>
      <c r="AJ1139" s="167">
        <f t="shared" si="935"/>
        <v>0</v>
      </c>
      <c r="AK1139" s="167">
        <f t="shared" si="935"/>
        <v>63627.4</v>
      </c>
      <c r="AL1139" s="167">
        <f t="shared" ref="AL1139:AV1140" si="936">AL1140</f>
        <v>61023.6</v>
      </c>
      <c r="AM1139" s="167">
        <f t="shared" si="936"/>
        <v>0</v>
      </c>
      <c r="AN1139" s="167">
        <f t="shared" si="936"/>
        <v>61023.6</v>
      </c>
      <c r="AO1139" s="167">
        <f t="shared" si="936"/>
        <v>0</v>
      </c>
      <c r="AP1139" s="167">
        <f t="shared" si="936"/>
        <v>61023.6</v>
      </c>
      <c r="AQ1139" s="167">
        <f t="shared" si="936"/>
        <v>0</v>
      </c>
      <c r="AR1139" s="167">
        <f t="shared" si="936"/>
        <v>61023.6</v>
      </c>
      <c r="AS1139" s="167">
        <f t="shared" si="936"/>
        <v>0</v>
      </c>
      <c r="AT1139" s="167">
        <f t="shared" si="936"/>
        <v>61023.6</v>
      </c>
      <c r="AU1139" s="167">
        <f t="shared" si="936"/>
        <v>0</v>
      </c>
      <c r="AV1139" s="167">
        <f t="shared" si="936"/>
        <v>61023.6</v>
      </c>
      <c r="AW1139" s="168"/>
    </row>
    <row r="1140" spans="1:49" ht="47.25" hidden="1" outlineLevel="4" x14ac:dyDescent="0.2">
      <c r="A1140" s="165" t="s">
        <v>514</v>
      </c>
      <c r="B1140" s="165" t="s">
        <v>15</v>
      </c>
      <c r="C1140" s="165" t="s">
        <v>113</v>
      </c>
      <c r="D1140" s="165"/>
      <c r="E1140" s="166" t="s">
        <v>114</v>
      </c>
      <c r="F1140" s="167">
        <f t="shared" si="934"/>
        <v>66665.5</v>
      </c>
      <c r="G1140" s="167">
        <f t="shared" si="934"/>
        <v>0</v>
      </c>
      <c r="H1140" s="167">
        <f t="shared" si="934"/>
        <v>66665.5</v>
      </c>
      <c r="I1140" s="167">
        <f t="shared" si="934"/>
        <v>0</v>
      </c>
      <c r="J1140" s="167">
        <f t="shared" si="934"/>
        <v>0</v>
      </c>
      <c r="K1140" s="167">
        <f t="shared" si="934"/>
        <v>0</v>
      </c>
      <c r="L1140" s="167">
        <f t="shared" si="934"/>
        <v>66665.5</v>
      </c>
      <c r="M1140" s="167">
        <f t="shared" si="934"/>
        <v>0</v>
      </c>
      <c r="N1140" s="167">
        <f t="shared" si="934"/>
        <v>66665.5</v>
      </c>
      <c r="O1140" s="167">
        <f t="shared" si="934"/>
        <v>0</v>
      </c>
      <c r="P1140" s="167">
        <f t="shared" si="934"/>
        <v>0</v>
      </c>
      <c r="Q1140" s="167">
        <f t="shared" si="934"/>
        <v>66665.5</v>
      </c>
      <c r="R1140" s="167">
        <f t="shared" si="934"/>
        <v>-660</v>
      </c>
      <c r="S1140" s="167">
        <f t="shared" si="934"/>
        <v>66005.5</v>
      </c>
      <c r="T1140" s="167">
        <f t="shared" si="934"/>
        <v>0</v>
      </c>
      <c r="U1140" s="167">
        <f t="shared" si="934"/>
        <v>0</v>
      </c>
      <c r="V1140" s="167">
        <f t="shared" si="935"/>
        <v>0</v>
      </c>
      <c r="W1140" s="167">
        <f t="shared" si="935"/>
        <v>0</v>
      </c>
      <c r="X1140" s="167">
        <f t="shared" si="935"/>
        <v>66005.5</v>
      </c>
      <c r="Y1140" s="167">
        <f t="shared" si="935"/>
        <v>63627.4</v>
      </c>
      <c r="Z1140" s="167">
        <f t="shared" si="935"/>
        <v>0</v>
      </c>
      <c r="AA1140" s="167">
        <f t="shared" si="935"/>
        <v>63627.4</v>
      </c>
      <c r="AB1140" s="167">
        <f t="shared" si="935"/>
        <v>0</v>
      </c>
      <c r="AC1140" s="167">
        <f t="shared" si="935"/>
        <v>63627.4</v>
      </c>
      <c r="AD1140" s="167">
        <f t="shared" si="935"/>
        <v>0</v>
      </c>
      <c r="AE1140" s="167">
        <f t="shared" si="935"/>
        <v>63627.4</v>
      </c>
      <c r="AF1140" s="167">
        <f t="shared" si="935"/>
        <v>0</v>
      </c>
      <c r="AG1140" s="167">
        <f t="shared" si="935"/>
        <v>63627.4</v>
      </c>
      <c r="AH1140" s="167">
        <f t="shared" si="935"/>
        <v>0</v>
      </c>
      <c r="AI1140" s="167">
        <f t="shared" si="935"/>
        <v>63627.4</v>
      </c>
      <c r="AJ1140" s="167">
        <f t="shared" si="935"/>
        <v>0</v>
      </c>
      <c r="AK1140" s="167">
        <f t="shared" si="935"/>
        <v>63627.4</v>
      </c>
      <c r="AL1140" s="167">
        <f t="shared" si="936"/>
        <v>61023.6</v>
      </c>
      <c r="AM1140" s="167">
        <f t="shared" si="936"/>
        <v>0</v>
      </c>
      <c r="AN1140" s="167">
        <f t="shared" si="936"/>
        <v>61023.6</v>
      </c>
      <c r="AO1140" s="167">
        <f t="shared" si="936"/>
        <v>0</v>
      </c>
      <c r="AP1140" s="167">
        <f t="shared" si="936"/>
        <v>61023.6</v>
      </c>
      <c r="AQ1140" s="167">
        <f t="shared" si="936"/>
        <v>0</v>
      </c>
      <c r="AR1140" s="167">
        <f t="shared" si="936"/>
        <v>61023.6</v>
      </c>
      <c r="AS1140" s="167">
        <f t="shared" si="936"/>
        <v>0</v>
      </c>
      <c r="AT1140" s="167">
        <f t="shared" si="936"/>
        <v>61023.6</v>
      </c>
      <c r="AU1140" s="167">
        <f t="shared" si="936"/>
        <v>0</v>
      </c>
      <c r="AV1140" s="167">
        <f t="shared" si="936"/>
        <v>61023.6</v>
      </c>
      <c r="AW1140" s="168"/>
    </row>
    <row r="1141" spans="1:49" ht="15.75" hidden="1" outlineLevel="5" x14ac:dyDescent="0.2">
      <c r="A1141" s="165" t="s">
        <v>514</v>
      </c>
      <c r="B1141" s="165" t="s">
        <v>15</v>
      </c>
      <c r="C1141" s="165" t="s">
        <v>521</v>
      </c>
      <c r="D1141" s="165"/>
      <c r="E1141" s="166" t="s">
        <v>134</v>
      </c>
      <c r="F1141" s="167">
        <f t="shared" ref="F1141:AV1141" si="937">F1142+F1143+F1144</f>
        <v>66665.5</v>
      </c>
      <c r="G1141" s="167">
        <f t="shared" si="937"/>
        <v>0</v>
      </c>
      <c r="H1141" s="167">
        <f t="shared" si="937"/>
        <v>66665.5</v>
      </c>
      <c r="I1141" s="167">
        <f t="shared" si="937"/>
        <v>0</v>
      </c>
      <c r="J1141" s="167">
        <f t="shared" si="937"/>
        <v>0</v>
      </c>
      <c r="K1141" s="167">
        <f t="shared" si="937"/>
        <v>0</v>
      </c>
      <c r="L1141" s="167">
        <f t="shared" si="937"/>
        <v>66665.5</v>
      </c>
      <c r="M1141" s="167">
        <f t="shared" si="937"/>
        <v>0</v>
      </c>
      <c r="N1141" s="167">
        <f t="shared" si="937"/>
        <v>66665.5</v>
      </c>
      <c r="O1141" s="167">
        <f t="shared" si="937"/>
        <v>0</v>
      </c>
      <c r="P1141" s="167">
        <f t="shared" si="937"/>
        <v>0</v>
      </c>
      <c r="Q1141" s="167">
        <f t="shared" si="937"/>
        <v>66665.5</v>
      </c>
      <c r="R1141" s="167">
        <f t="shared" si="937"/>
        <v>-660</v>
      </c>
      <c r="S1141" s="167">
        <f t="shared" si="937"/>
        <v>66005.5</v>
      </c>
      <c r="T1141" s="167">
        <f t="shared" si="937"/>
        <v>0</v>
      </c>
      <c r="U1141" s="167">
        <f t="shared" si="937"/>
        <v>0</v>
      </c>
      <c r="V1141" s="167">
        <f t="shared" si="937"/>
        <v>0</v>
      </c>
      <c r="W1141" s="167">
        <f t="shared" si="937"/>
        <v>0</v>
      </c>
      <c r="X1141" s="167">
        <f t="shared" si="937"/>
        <v>66005.5</v>
      </c>
      <c r="Y1141" s="167">
        <f t="shared" si="937"/>
        <v>63627.4</v>
      </c>
      <c r="Z1141" s="167">
        <f t="shared" si="937"/>
        <v>0</v>
      </c>
      <c r="AA1141" s="167">
        <f t="shared" si="937"/>
        <v>63627.4</v>
      </c>
      <c r="AB1141" s="167">
        <f t="shared" si="937"/>
        <v>0</v>
      </c>
      <c r="AC1141" s="167">
        <f t="shared" si="937"/>
        <v>63627.4</v>
      </c>
      <c r="AD1141" s="167">
        <f t="shared" si="937"/>
        <v>0</v>
      </c>
      <c r="AE1141" s="167">
        <f t="shared" si="937"/>
        <v>63627.4</v>
      </c>
      <c r="AF1141" s="167">
        <f t="shared" si="937"/>
        <v>0</v>
      </c>
      <c r="AG1141" s="167">
        <f t="shared" si="937"/>
        <v>63627.4</v>
      </c>
      <c r="AH1141" s="167">
        <f t="shared" si="937"/>
        <v>0</v>
      </c>
      <c r="AI1141" s="167">
        <f t="shared" si="937"/>
        <v>63627.4</v>
      </c>
      <c r="AJ1141" s="167">
        <f t="shared" si="937"/>
        <v>0</v>
      </c>
      <c r="AK1141" s="167">
        <f t="shared" si="937"/>
        <v>63627.4</v>
      </c>
      <c r="AL1141" s="167">
        <f t="shared" si="937"/>
        <v>61023.6</v>
      </c>
      <c r="AM1141" s="167">
        <f t="shared" si="937"/>
        <v>0</v>
      </c>
      <c r="AN1141" s="167">
        <f t="shared" si="937"/>
        <v>61023.6</v>
      </c>
      <c r="AO1141" s="167">
        <f t="shared" si="937"/>
        <v>0</v>
      </c>
      <c r="AP1141" s="167">
        <f t="shared" si="937"/>
        <v>61023.6</v>
      </c>
      <c r="AQ1141" s="167">
        <f t="shared" si="937"/>
        <v>0</v>
      </c>
      <c r="AR1141" s="167">
        <f t="shared" si="937"/>
        <v>61023.6</v>
      </c>
      <c r="AS1141" s="167">
        <f t="shared" si="937"/>
        <v>0</v>
      </c>
      <c r="AT1141" s="167">
        <f t="shared" si="937"/>
        <v>61023.6</v>
      </c>
      <c r="AU1141" s="167">
        <f t="shared" si="937"/>
        <v>0</v>
      </c>
      <c r="AV1141" s="167">
        <f t="shared" si="937"/>
        <v>61023.6</v>
      </c>
      <c r="AW1141" s="168"/>
    </row>
    <row r="1142" spans="1:49" ht="47.25" hidden="1" outlineLevel="7" x14ac:dyDescent="0.2">
      <c r="A1142" s="170" t="s">
        <v>514</v>
      </c>
      <c r="B1142" s="170" t="s">
        <v>15</v>
      </c>
      <c r="C1142" s="170" t="s">
        <v>521</v>
      </c>
      <c r="D1142" s="170" t="s">
        <v>8</v>
      </c>
      <c r="E1142" s="171" t="s">
        <v>9</v>
      </c>
      <c r="F1142" s="172">
        <v>60426.1</v>
      </c>
      <c r="G1142" s="172"/>
      <c r="H1142" s="172">
        <f>SUM(F1142:G1142)</f>
        <v>60426.1</v>
      </c>
      <c r="I1142" s="172"/>
      <c r="J1142" s="172"/>
      <c r="K1142" s="172"/>
      <c r="L1142" s="172">
        <f>SUM(H1142:K1142)</f>
        <v>60426.1</v>
      </c>
      <c r="M1142" s="172"/>
      <c r="N1142" s="172">
        <f>SUM(L1142:M1142)</f>
        <v>60426.1</v>
      </c>
      <c r="O1142" s="172"/>
      <c r="P1142" s="172"/>
      <c r="Q1142" s="172">
        <f>SUM(N1142:P1142)</f>
        <v>60426.1</v>
      </c>
      <c r="R1142" s="172"/>
      <c r="S1142" s="172">
        <f>SUM(Q1142:R1142)</f>
        <v>60426.1</v>
      </c>
      <c r="T1142" s="172"/>
      <c r="U1142" s="172"/>
      <c r="V1142" s="172"/>
      <c r="W1142" s="172"/>
      <c r="X1142" s="172">
        <f>SUM(S1142:W1142)</f>
        <v>60426.1</v>
      </c>
      <c r="Y1142" s="172">
        <v>57388</v>
      </c>
      <c r="Z1142" s="172"/>
      <c r="AA1142" s="172">
        <f>SUM(Y1142:Z1142)</f>
        <v>57388</v>
      </c>
      <c r="AB1142" s="172"/>
      <c r="AC1142" s="172">
        <f>SUM(AA1142:AB1142)</f>
        <v>57388</v>
      </c>
      <c r="AD1142" s="172"/>
      <c r="AE1142" s="172">
        <f>SUM(AC1142:AD1142)</f>
        <v>57388</v>
      </c>
      <c r="AF1142" s="172"/>
      <c r="AG1142" s="172">
        <f>SUM(AE1142:AF1142)</f>
        <v>57388</v>
      </c>
      <c r="AH1142" s="172"/>
      <c r="AI1142" s="172">
        <f>SUM(AG1142:AH1142)</f>
        <v>57388</v>
      </c>
      <c r="AJ1142" s="172"/>
      <c r="AK1142" s="172">
        <f>SUM(AI1142:AJ1142)</f>
        <v>57388</v>
      </c>
      <c r="AL1142" s="172">
        <v>55090</v>
      </c>
      <c r="AM1142" s="172"/>
      <c r="AN1142" s="172">
        <f>SUM(AL1142:AM1142)</f>
        <v>55090</v>
      </c>
      <c r="AO1142" s="172"/>
      <c r="AP1142" s="172">
        <f>SUM(AN1142:AO1142)</f>
        <v>55090</v>
      </c>
      <c r="AQ1142" s="172"/>
      <c r="AR1142" s="172">
        <f>SUM(AP1142:AQ1142)</f>
        <v>55090</v>
      </c>
      <c r="AS1142" s="172"/>
      <c r="AT1142" s="172">
        <f>SUM(AR1142:AS1142)</f>
        <v>55090</v>
      </c>
      <c r="AU1142" s="172"/>
      <c r="AV1142" s="172">
        <f>SUM(AT1142:AU1142)</f>
        <v>55090</v>
      </c>
      <c r="AW1142" s="168"/>
    </row>
    <row r="1143" spans="1:49" ht="31.5" hidden="1" outlineLevel="7" x14ac:dyDescent="0.2">
      <c r="A1143" s="170" t="s">
        <v>514</v>
      </c>
      <c r="B1143" s="170" t="s">
        <v>15</v>
      </c>
      <c r="C1143" s="170" t="s">
        <v>521</v>
      </c>
      <c r="D1143" s="170" t="s">
        <v>11</v>
      </c>
      <c r="E1143" s="171" t="s">
        <v>12</v>
      </c>
      <c r="F1143" s="172">
        <v>6130.8</v>
      </c>
      <c r="G1143" s="172"/>
      <c r="H1143" s="172">
        <f>SUM(F1143:G1143)</f>
        <v>6130.8</v>
      </c>
      <c r="I1143" s="172"/>
      <c r="J1143" s="172"/>
      <c r="K1143" s="172"/>
      <c r="L1143" s="172">
        <f>SUM(H1143:K1143)</f>
        <v>6130.8</v>
      </c>
      <c r="M1143" s="172"/>
      <c r="N1143" s="172">
        <f>SUM(L1143:M1143)</f>
        <v>6130.8</v>
      </c>
      <c r="O1143" s="172"/>
      <c r="P1143" s="172"/>
      <c r="Q1143" s="172">
        <f>SUM(N1143:P1143)</f>
        <v>6130.8</v>
      </c>
      <c r="R1143" s="172">
        <v>-660</v>
      </c>
      <c r="S1143" s="172">
        <f>SUM(Q1143:R1143)</f>
        <v>5470.8</v>
      </c>
      <c r="T1143" s="172"/>
      <c r="U1143" s="172"/>
      <c r="V1143" s="172"/>
      <c r="W1143" s="172"/>
      <c r="X1143" s="172">
        <f>SUM(S1143:W1143)</f>
        <v>5470.8</v>
      </c>
      <c r="Y1143" s="172">
        <v>6130.8</v>
      </c>
      <c r="Z1143" s="172"/>
      <c r="AA1143" s="172">
        <f>SUM(Y1143:Z1143)</f>
        <v>6130.8</v>
      </c>
      <c r="AB1143" s="172"/>
      <c r="AC1143" s="172">
        <f>SUM(AA1143:AB1143)</f>
        <v>6130.8</v>
      </c>
      <c r="AD1143" s="172"/>
      <c r="AE1143" s="172">
        <f>SUM(AC1143:AD1143)</f>
        <v>6130.8</v>
      </c>
      <c r="AF1143" s="172"/>
      <c r="AG1143" s="172">
        <f>SUM(AE1143:AF1143)</f>
        <v>6130.8</v>
      </c>
      <c r="AH1143" s="172"/>
      <c r="AI1143" s="172">
        <f>SUM(AG1143:AH1143)</f>
        <v>6130.8</v>
      </c>
      <c r="AJ1143" s="172"/>
      <c r="AK1143" s="172">
        <f>SUM(AI1143:AJ1143)</f>
        <v>6130.8</v>
      </c>
      <c r="AL1143" s="172">
        <v>5825</v>
      </c>
      <c r="AM1143" s="172"/>
      <c r="AN1143" s="172">
        <f>SUM(AL1143:AM1143)</f>
        <v>5825</v>
      </c>
      <c r="AO1143" s="172"/>
      <c r="AP1143" s="172">
        <f>SUM(AN1143:AO1143)</f>
        <v>5825</v>
      </c>
      <c r="AQ1143" s="172"/>
      <c r="AR1143" s="172">
        <f>SUM(AP1143:AQ1143)</f>
        <v>5825</v>
      </c>
      <c r="AS1143" s="172"/>
      <c r="AT1143" s="172">
        <f>SUM(AR1143:AS1143)</f>
        <v>5825</v>
      </c>
      <c r="AU1143" s="172"/>
      <c r="AV1143" s="172">
        <f>SUM(AT1143:AU1143)</f>
        <v>5825</v>
      </c>
      <c r="AW1143" s="168"/>
    </row>
    <row r="1144" spans="1:49" ht="15.75" hidden="1" outlineLevel="7" x14ac:dyDescent="0.2">
      <c r="A1144" s="170" t="s">
        <v>514</v>
      </c>
      <c r="B1144" s="170" t="s">
        <v>15</v>
      </c>
      <c r="C1144" s="170" t="s">
        <v>521</v>
      </c>
      <c r="D1144" s="170" t="s">
        <v>27</v>
      </c>
      <c r="E1144" s="171" t="s">
        <v>28</v>
      </c>
      <c r="F1144" s="172">
        <v>108.6</v>
      </c>
      <c r="G1144" s="172"/>
      <c r="H1144" s="172">
        <f>SUM(F1144:G1144)</f>
        <v>108.6</v>
      </c>
      <c r="I1144" s="172"/>
      <c r="J1144" s="172"/>
      <c r="K1144" s="172"/>
      <c r="L1144" s="172">
        <f>SUM(H1144:K1144)</f>
        <v>108.6</v>
      </c>
      <c r="M1144" s="172"/>
      <c r="N1144" s="172">
        <f>SUM(L1144:M1144)</f>
        <v>108.6</v>
      </c>
      <c r="O1144" s="172"/>
      <c r="P1144" s="172"/>
      <c r="Q1144" s="172">
        <f>SUM(N1144:P1144)</f>
        <v>108.6</v>
      </c>
      <c r="R1144" s="172"/>
      <c r="S1144" s="172">
        <f>SUM(Q1144:R1144)</f>
        <v>108.6</v>
      </c>
      <c r="T1144" s="172"/>
      <c r="U1144" s="172"/>
      <c r="V1144" s="172"/>
      <c r="W1144" s="172"/>
      <c r="X1144" s="172">
        <f>SUM(S1144:W1144)</f>
        <v>108.6</v>
      </c>
      <c r="Y1144" s="172">
        <v>108.6</v>
      </c>
      <c r="Z1144" s="172"/>
      <c r="AA1144" s="172">
        <f>SUM(Y1144:Z1144)</f>
        <v>108.6</v>
      </c>
      <c r="AB1144" s="172"/>
      <c r="AC1144" s="172">
        <f>SUM(AA1144:AB1144)</f>
        <v>108.6</v>
      </c>
      <c r="AD1144" s="172"/>
      <c r="AE1144" s="172">
        <f>SUM(AC1144:AD1144)</f>
        <v>108.6</v>
      </c>
      <c r="AF1144" s="172"/>
      <c r="AG1144" s="172">
        <f>SUM(AE1144:AF1144)</f>
        <v>108.6</v>
      </c>
      <c r="AH1144" s="172"/>
      <c r="AI1144" s="172">
        <f>SUM(AG1144:AH1144)</f>
        <v>108.6</v>
      </c>
      <c r="AJ1144" s="172"/>
      <c r="AK1144" s="172">
        <f>SUM(AI1144:AJ1144)</f>
        <v>108.6</v>
      </c>
      <c r="AL1144" s="172">
        <v>108.6</v>
      </c>
      <c r="AM1144" s="172"/>
      <c r="AN1144" s="172">
        <f>SUM(AL1144:AM1144)</f>
        <v>108.6</v>
      </c>
      <c r="AO1144" s="172"/>
      <c r="AP1144" s="172">
        <f>SUM(AN1144:AO1144)</f>
        <v>108.6</v>
      </c>
      <c r="AQ1144" s="172"/>
      <c r="AR1144" s="172">
        <f>SUM(AP1144:AQ1144)</f>
        <v>108.6</v>
      </c>
      <c r="AS1144" s="172"/>
      <c r="AT1144" s="172">
        <f>SUM(AR1144:AS1144)</f>
        <v>108.6</v>
      </c>
      <c r="AU1144" s="172"/>
      <c r="AV1144" s="172">
        <f>SUM(AT1144:AU1144)</f>
        <v>108.6</v>
      </c>
      <c r="AW1144" s="168"/>
    </row>
    <row r="1145" spans="1:49" ht="31.5" hidden="1" outlineLevel="2" x14ac:dyDescent="0.2">
      <c r="A1145" s="165" t="s">
        <v>514</v>
      </c>
      <c r="B1145" s="165" t="s">
        <v>15</v>
      </c>
      <c r="C1145" s="165" t="s">
        <v>17</v>
      </c>
      <c r="D1145" s="165"/>
      <c r="E1145" s="166" t="s">
        <v>18</v>
      </c>
      <c r="F1145" s="167">
        <f t="shared" ref="F1145:AV1145" si="938">F1146+F1148</f>
        <v>22762</v>
      </c>
      <c r="G1145" s="167">
        <f t="shared" si="938"/>
        <v>0</v>
      </c>
      <c r="H1145" s="167">
        <f t="shared" si="938"/>
        <v>22762</v>
      </c>
      <c r="I1145" s="167">
        <f t="shared" si="938"/>
        <v>0</v>
      </c>
      <c r="J1145" s="167">
        <f t="shared" si="938"/>
        <v>0</v>
      </c>
      <c r="K1145" s="167">
        <f t="shared" si="938"/>
        <v>0</v>
      </c>
      <c r="L1145" s="167">
        <f t="shared" si="938"/>
        <v>22762</v>
      </c>
      <c r="M1145" s="167">
        <f t="shared" si="938"/>
        <v>0</v>
      </c>
      <c r="N1145" s="167">
        <f t="shared" si="938"/>
        <v>22762</v>
      </c>
      <c r="O1145" s="167">
        <f t="shared" si="938"/>
        <v>0</v>
      </c>
      <c r="P1145" s="167">
        <f t="shared" si="938"/>
        <v>54828.089509999998</v>
      </c>
      <c r="Q1145" s="167">
        <f t="shared" si="938"/>
        <v>77590.089509999991</v>
      </c>
      <c r="R1145" s="167">
        <f t="shared" si="938"/>
        <v>-43765.493629999997</v>
      </c>
      <c r="S1145" s="167">
        <f t="shared" si="938"/>
        <v>33824.595879999993</v>
      </c>
      <c r="T1145" s="167">
        <f t="shared" si="938"/>
        <v>0</v>
      </c>
      <c r="U1145" s="167">
        <f t="shared" si="938"/>
        <v>0</v>
      </c>
      <c r="V1145" s="167">
        <f t="shared" si="938"/>
        <v>0</v>
      </c>
      <c r="W1145" s="167">
        <f t="shared" si="938"/>
        <v>0</v>
      </c>
      <c r="X1145" s="167">
        <f t="shared" si="938"/>
        <v>33824.595879999993</v>
      </c>
      <c r="Y1145" s="167">
        <f t="shared" si="938"/>
        <v>80333.299999999988</v>
      </c>
      <c r="Z1145" s="167">
        <f t="shared" si="938"/>
        <v>0</v>
      </c>
      <c r="AA1145" s="167">
        <f t="shared" si="938"/>
        <v>80333.299999999988</v>
      </c>
      <c r="AB1145" s="167">
        <f t="shared" si="938"/>
        <v>0</v>
      </c>
      <c r="AC1145" s="167">
        <f t="shared" si="938"/>
        <v>80333.299999999988</v>
      </c>
      <c r="AD1145" s="167">
        <f t="shared" si="938"/>
        <v>-1383.01385</v>
      </c>
      <c r="AE1145" s="167">
        <f t="shared" si="938"/>
        <v>78950.28615</v>
      </c>
      <c r="AF1145" s="167">
        <f t="shared" si="938"/>
        <v>0</v>
      </c>
      <c r="AG1145" s="167">
        <f t="shared" si="938"/>
        <v>78950.28615</v>
      </c>
      <c r="AH1145" s="167">
        <f t="shared" si="938"/>
        <v>-36093.333339999997</v>
      </c>
      <c r="AI1145" s="167">
        <f t="shared" si="938"/>
        <v>42856.952809999995</v>
      </c>
      <c r="AJ1145" s="167">
        <f t="shared" si="938"/>
        <v>0</v>
      </c>
      <c r="AK1145" s="167">
        <f t="shared" si="938"/>
        <v>42856.952809999995</v>
      </c>
      <c r="AL1145" s="167">
        <f t="shared" si="938"/>
        <v>119401.2</v>
      </c>
      <c r="AM1145" s="167">
        <f t="shared" si="938"/>
        <v>0</v>
      </c>
      <c r="AN1145" s="167">
        <f t="shared" si="938"/>
        <v>119401.2</v>
      </c>
      <c r="AO1145" s="167">
        <f t="shared" si="938"/>
        <v>0</v>
      </c>
      <c r="AP1145" s="167">
        <f t="shared" si="938"/>
        <v>119401.2</v>
      </c>
      <c r="AQ1145" s="167">
        <f t="shared" si="938"/>
        <v>0</v>
      </c>
      <c r="AR1145" s="167">
        <f t="shared" si="938"/>
        <v>119401.2</v>
      </c>
      <c r="AS1145" s="167">
        <f t="shared" si="938"/>
        <v>-14000</v>
      </c>
      <c r="AT1145" s="167">
        <f t="shared" si="938"/>
        <v>105401.2</v>
      </c>
      <c r="AU1145" s="167">
        <f t="shared" si="938"/>
        <v>0</v>
      </c>
      <c r="AV1145" s="167">
        <f t="shared" si="938"/>
        <v>105401.2</v>
      </c>
      <c r="AW1145" s="168"/>
    </row>
    <row r="1146" spans="1:49" ht="47.25" hidden="1" outlineLevel="3" x14ac:dyDescent="0.2">
      <c r="A1146" s="165" t="s">
        <v>514</v>
      </c>
      <c r="B1146" s="165" t="s">
        <v>15</v>
      </c>
      <c r="C1146" s="165" t="s">
        <v>522</v>
      </c>
      <c r="D1146" s="165"/>
      <c r="E1146" s="166" t="s">
        <v>777</v>
      </c>
      <c r="F1146" s="167">
        <f t="shared" ref="F1146:AV1146" si="939">F1147</f>
        <v>22762</v>
      </c>
      <c r="G1146" s="167">
        <f t="shared" si="939"/>
        <v>0</v>
      </c>
      <c r="H1146" s="167">
        <f t="shared" si="939"/>
        <v>22762</v>
      </c>
      <c r="I1146" s="167">
        <f t="shared" si="939"/>
        <v>0</v>
      </c>
      <c r="J1146" s="167">
        <f t="shared" si="939"/>
        <v>0</v>
      </c>
      <c r="K1146" s="167">
        <f t="shared" si="939"/>
        <v>0</v>
      </c>
      <c r="L1146" s="167">
        <f t="shared" si="939"/>
        <v>22762</v>
      </c>
      <c r="M1146" s="167">
        <f t="shared" si="939"/>
        <v>0</v>
      </c>
      <c r="N1146" s="167">
        <f t="shared" si="939"/>
        <v>22762</v>
      </c>
      <c r="O1146" s="167">
        <f t="shared" si="939"/>
        <v>0</v>
      </c>
      <c r="P1146" s="167">
        <f t="shared" si="939"/>
        <v>54828.089509999998</v>
      </c>
      <c r="Q1146" s="167">
        <f t="shared" si="939"/>
        <v>77590.089509999991</v>
      </c>
      <c r="R1146" s="167">
        <f t="shared" si="939"/>
        <v>-43765.493629999997</v>
      </c>
      <c r="S1146" s="167">
        <f t="shared" si="939"/>
        <v>33824.595879999993</v>
      </c>
      <c r="T1146" s="167">
        <f t="shared" si="939"/>
        <v>0</v>
      </c>
      <c r="U1146" s="167">
        <f t="shared" si="939"/>
        <v>0</v>
      </c>
      <c r="V1146" s="167">
        <f t="shared" si="939"/>
        <v>0</v>
      </c>
      <c r="W1146" s="167">
        <f t="shared" si="939"/>
        <v>0</v>
      </c>
      <c r="X1146" s="167">
        <f t="shared" si="939"/>
        <v>33824.595879999993</v>
      </c>
      <c r="Y1146" s="167">
        <f t="shared" si="939"/>
        <v>43460.1</v>
      </c>
      <c r="Z1146" s="167">
        <f t="shared" si="939"/>
        <v>0</v>
      </c>
      <c r="AA1146" s="167">
        <f t="shared" si="939"/>
        <v>43460.1</v>
      </c>
      <c r="AB1146" s="167">
        <f t="shared" si="939"/>
        <v>0</v>
      </c>
      <c r="AC1146" s="167">
        <f t="shared" si="939"/>
        <v>43460.1</v>
      </c>
      <c r="AD1146" s="167">
        <f t="shared" si="939"/>
        <v>-1383.01385</v>
      </c>
      <c r="AE1146" s="167">
        <f t="shared" si="939"/>
        <v>42077.086149999996</v>
      </c>
      <c r="AF1146" s="167">
        <f t="shared" si="939"/>
        <v>0</v>
      </c>
      <c r="AG1146" s="167">
        <f t="shared" si="939"/>
        <v>42077.086149999996</v>
      </c>
      <c r="AH1146" s="167">
        <f t="shared" si="939"/>
        <v>-36093.333339999997</v>
      </c>
      <c r="AI1146" s="167">
        <f t="shared" si="939"/>
        <v>5983.7528099999981</v>
      </c>
      <c r="AJ1146" s="167">
        <f t="shared" si="939"/>
        <v>0</v>
      </c>
      <c r="AK1146" s="167">
        <f t="shared" si="939"/>
        <v>5983.7528099999981</v>
      </c>
      <c r="AL1146" s="167">
        <f t="shared" si="939"/>
        <v>43597.3</v>
      </c>
      <c r="AM1146" s="167">
        <f t="shared" si="939"/>
        <v>0</v>
      </c>
      <c r="AN1146" s="167">
        <f t="shared" si="939"/>
        <v>43597.3</v>
      </c>
      <c r="AO1146" s="167">
        <f t="shared" si="939"/>
        <v>0</v>
      </c>
      <c r="AP1146" s="167">
        <f t="shared" si="939"/>
        <v>43597.3</v>
      </c>
      <c r="AQ1146" s="167">
        <f t="shared" si="939"/>
        <v>0</v>
      </c>
      <c r="AR1146" s="167">
        <f t="shared" si="939"/>
        <v>43597.3</v>
      </c>
      <c r="AS1146" s="167">
        <f t="shared" si="939"/>
        <v>-14000</v>
      </c>
      <c r="AT1146" s="167">
        <f t="shared" si="939"/>
        <v>29597.300000000003</v>
      </c>
      <c r="AU1146" s="167">
        <f t="shared" si="939"/>
        <v>0</v>
      </c>
      <c r="AV1146" s="167">
        <f t="shared" si="939"/>
        <v>29597.300000000003</v>
      </c>
      <c r="AW1146" s="168"/>
    </row>
    <row r="1147" spans="1:49" ht="15.75" hidden="1" outlineLevel="7" x14ac:dyDescent="0.2">
      <c r="A1147" s="170" t="s">
        <v>514</v>
      </c>
      <c r="B1147" s="170" t="s">
        <v>15</v>
      </c>
      <c r="C1147" s="170" t="s">
        <v>522</v>
      </c>
      <c r="D1147" s="170" t="s">
        <v>27</v>
      </c>
      <c r="E1147" s="171" t="s">
        <v>28</v>
      </c>
      <c r="F1147" s="172">
        <v>22762</v>
      </c>
      <c r="G1147" s="172"/>
      <c r="H1147" s="172">
        <f>SUM(F1147:G1147)</f>
        <v>22762</v>
      </c>
      <c r="I1147" s="172"/>
      <c r="J1147" s="172"/>
      <c r="K1147" s="172"/>
      <c r="L1147" s="172">
        <f>SUM(H1147:K1147)</f>
        <v>22762</v>
      </c>
      <c r="M1147" s="172"/>
      <c r="N1147" s="172">
        <f>SUM(L1147:M1147)</f>
        <v>22762</v>
      </c>
      <c r="O1147" s="172"/>
      <c r="P1147" s="172">
        <f>53000+1828.08951</f>
        <v>54828.089509999998</v>
      </c>
      <c r="Q1147" s="172">
        <f>SUM(N1147:P1147)</f>
        <v>77590.089509999991</v>
      </c>
      <c r="R1147" s="172">
        <v>-43765.493629999997</v>
      </c>
      <c r="S1147" s="172">
        <f>SUM(Q1147:R1147)</f>
        <v>33824.595879999993</v>
      </c>
      <c r="T1147" s="172"/>
      <c r="U1147" s="172"/>
      <c r="V1147" s="172"/>
      <c r="W1147" s="172"/>
      <c r="X1147" s="172">
        <f>SUM(S1147:W1147)</f>
        <v>33824.595879999993</v>
      </c>
      <c r="Y1147" s="172">
        <f>43597.5-137.4</f>
        <v>43460.1</v>
      </c>
      <c r="Z1147" s="172"/>
      <c r="AA1147" s="172">
        <f>SUM(Y1147:Z1147)</f>
        <v>43460.1</v>
      </c>
      <c r="AB1147" s="172"/>
      <c r="AC1147" s="172">
        <f>SUM(AA1147:AB1147)</f>
        <v>43460.1</v>
      </c>
      <c r="AD1147" s="172">
        <f>-143.01385-1240</f>
        <v>-1383.01385</v>
      </c>
      <c r="AE1147" s="172">
        <f>SUM(AC1147:AD1147)</f>
        <v>42077.086149999996</v>
      </c>
      <c r="AF1147" s="172"/>
      <c r="AG1147" s="172">
        <f>SUM(AE1147:AF1147)</f>
        <v>42077.086149999996</v>
      </c>
      <c r="AH1147" s="172">
        <v>-36093.333339999997</v>
      </c>
      <c r="AI1147" s="172">
        <f>SUM(AG1147:AH1147)</f>
        <v>5983.7528099999981</v>
      </c>
      <c r="AJ1147" s="172"/>
      <c r="AK1147" s="172">
        <f>SUM(AI1147:AJ1147)</f>
        <v>5983.7528099999981</v>
      </c>
      <c r="AL1147" s="172">
        <v>43597.3</v>
      </c>
      <c r="AM1147" s="172"/>
      <c r="AN1147" s="172">
        <f>SUM(AL1147:AM1147)</f>
        <v>43597.3</v>
      </c>
      <c r="AO1147" s="172"/>
      <c r="AP1147" s="172">
        <f>SUM(AN1147:AO1147)</f>
        <v>43597.3</v>
      </c>
      <c r="AQ1147" s="172"/>
      <c r="AR1147" s="172">
        <f>SUM(AP1147:AQ1147)</f>
        <v>43597.3</v>
      </c>
      <c r="AS1147" s="172">
        <v>-14000</v>
      </c>
      <c r="AT1147" s="172">
        <f>SUM(AR1147:AS1147)</f>
        <v>29597.300000000003</v>
      </c>
      <c r="AU1147" s="172"/>
      <c r="AV1147" s="172">
        <f>SUM(AT1147:AU1147)</f>
        <v>29597.300000000003</v>
      </c>
      <c r="AW1147" s="168"/>
    </row>
    <row r="1148" spans="1:49" ht="15.75" hidden="1" outlineLevel="3" x14ac:dyDescent="0.2">
      <c r="A1148" s="165" t="s">
        <v>514</v>
      </c>
      <c r="B1148" s="165" t="s">
        <v>15</v>
      </c>
      <c r="C1148" s="165" t="s">
        <v>523</v>
      </c>
      <c r="D1148" s="165"/>
      <c r="E1148" s="166" t="s">
        <v>524</v>
      </c>
      <c r="F1148" s="167">
        <f t="shared" ref="F1148:AV1148" si="940">F1149</f>
        <v>0</v>
      </c>
      <c r="G1148" s="167">
        <f t="shared" si="940"/>
        <v>0</v>
      </c>
      <c r="H1148" s="167">
        <f t="shared" si="940"/>
        <v>0</v>
      </c>
      <c r="I1148" s="167">
        <f t="shared" si="940"/>
        <v>0</v>
      </c>
      <c r="J1148" s="167">
        <f t="shared" si="940"/>
        <v>0</v>
      </c>
      <c r="K1148" s="167">
        <f t="shared" si="940"/>
        <v>0</v>
      </c>
      <c r="L1148" s="167">
        <f t="shared" si="940"/>
        <v>0</v>
      </c>
      <c r="M1148" s="167">
        <f t="shared" si="940"/>
        <v>0</v>
      </c>
      <c r="N1148" s="167">
        <f t="shared" si="940"/>
        <v>0</v>
      </c>
      <c r="O1148" s="167">
        <f t="shared" si="940"/>
        <v>0</v>
      </c>
      <c r="P1148" s="167">
        <f t="shared" si="940"/>
        <v>0</v>
      </c>
      <c r="Q1148" s="167">
        <f t="shared" si="940"/>
        <v>0</v>
      </c>
      <c r="R1148" s="167">
        <f t="shared" si="940"/>
        <v>0</v>
      </c>
      <c r="S1148" s="167">
        <f t="shared" si="940"/>
        <v>0</v>
      </c>
      <c r="T1148" s="167">
        <f t="shared" si="940"/>
        <v>0</v>
      </c>
      <c r="U1148" s="167">
        <f t="shared" si="940"/>
        <v>0</v>
      </c>
      <c r="V1148" s="167">
        <f t="shared" si="940"/>
        <v>0</v>
      </c>
      <c r="W1148" s="167">
        <f t="shared" si="940"/>
        <v>0</v>
      </c>
      <c r="X1148" s="167">
        <f t="shared" si="940"/>
        <v>0</v>
      </c>
      <c r="Y1148" s="167">
        <f t="shared" si="940"/>
        <v>36873.199999999997</v>
      </c>
      <c r="Z1148" s="167">
        <f t="shared" si="940"/>
        <v>0</v>
      </c>
      <c r="AA1148" s="167">
        <f t="shared" si="940"/>
        <v>36873.199999999997</v>
      </c>
      <c r="AB1148" s="167">
        <f t="shared" si="940"/>
        <v>0</v>
      </c>
      <c r="AC1148" s="167">
        <f t="shared" si="940"/>
        <v>36873.199999999997</v>
      </c>
      <c r="AD1148" s="167">
        <f t="shared" si="940"/>
        <v>0</v>
      </c>
      <c r="AE1148" s="167">
        <f t="shared" si="940"/>
        <v>36873.199999999997</v>
      </c>
      <c r="AF1148" s="167">
        <f t="shared" si="940"/>
        <v>0</v>
      </c>
      <c r="AG1148" s="167">
        <f t="shared" si="940"/>
        <v>36873.199999999997</v>
      </c>
      <c r="AH1148" s="167">
        <f t="shared" si="940"/>
        <v>0</v>
      </c>
      <c r="AI1148" s="167">
        <f t="shared" si="940"/>
        <v>36873.199999999997</v>
      </c>
      <c r="AJ1148" s="167">
        <f t="shared" si="940"/>
        <v>0</v>
      </c>
      <c r="AK1148" s="167">
        <f t="shared" si="940"/>
        <v>36873.199999999997</v>
      </c>
      <c r="AL1148" s="167">
        <f t="shared" si="940"/>
        <v>75803.899999999994</v>
      </c>
      <c r="AM1148" s="167">
        <f t="shared" si="940"/>
        <v>0</v>
      </c>
      <c r="AN1148" s="167">
        <f t="shared" si="940"/>
        <v>75803.899999999994</v>
      </c>
      <c r="AO1148" s="167">
        <f t="shared" si="940"/>
        <v>0</v>
      </c>
      <c r="AP1148" s="167">
        <f t="shared" si="940"/>
        <v>75803.899999999994</v>
      </c>
      <c r="AQ1148" s="167">
        <f t="shared" si="940"/>
        <v>0</v>
      </c>
      <c r="AR1148" s="167">
        <f t="shared" si="940"/>
        <v>75803.899999999994</v>
      </c>
      <c r="AS1148" s="167">
        <f t="shared" si="940"/>
        <v>0</v>
      </c>
      <c r="AT1148" s="167">
        <f t="shared" si="940"/>
        <v>75803.899999999994</v>
      </c>
      <c r="AU1148" s="167">
        <f t="shared" si="940"/>
        <v>0</v>
      </c>
      <c r="AV1148" s="167">
        <f t="shared" si="940"/>
        <v>75803.899999999994</v>
      </c>
      <c r="AW1148" s="168"/>
    </row>
    <row r="1149" spans="1:49" ht="15.75" hidden="1" outlineLevel="7" x14ac:dyDescent="0.2">
      <c r="A1149" s="170" t="s">
        <v>514</v>
      </c>
      <c r="B1149" s="170" t="s">
        <v>15</v>
      </c>
      <c r="C1149" s="170" t="s">
        <v>523</v>
      </c>
      <c r="D1149" s="170" t="s">
        <v>27</v>
      </c>
      <c r="E1149" s="171" t="s">
        <v>28</v>
      </c>
      <c r="F1149" s="172"/>
      <c r="G1149" s="172"/>
      <c r="H1149" s="172">
        <f>SUM(F1149:G1149)</f>
        <v>0</v>
      </c>
      <c r="I1149" s="172"/>
      <c r="J1149" s="172"/>
      <c r="K1149" s="172"/>
      <c r="L1149" s="172">
        <f>SUM(H1149:K1149)</f>
        <v>0</v>
      </c>
      <c r="M1149" s="172"/>
      <c r="N1149" s="172">
        <f>SUM(L1149:M1149)</f>
        <v>0</v>
      </c>
      <c r="O1149" s="172"/>
      <c r="P1149" s="172"/>
      <c r="Q1149" s="172">
        <f>SUM(N1149:P1149)</f>
        <v>0</v>
      </c>
      <c r="R1149" s="172"/>
      <c r="S1149" s="172">
        <f>SUM(Q1149:R1149)</f>
        <v>0</v>
      </c>
      <c r="T1149" s="172"/>
      <c r="U1149" s="172"/>
      <c r="V1149" s="172"/>
      <c r="W1149" s="172"/>
      <c r="X1149" s="172">
        <f>SUM(S1149:W1149)</f>
        <v>0</v>
      </c>
      <c r="Y1149" s="172">
        <v>36873.199999999997</v>
      </c>
      <c r="Z1149" s="172"/>
      <c r="AA1149" s="172">
        <f>SUM(Y1149:Z1149)</f>
        <v>36873.199999999997</v>
      </c>
      <c r="AB1149" s="172"/>
      <c r="AC1149" s="172">
        <f>SUM(AA1149:AB1149)</f>
        <v>36873.199999999997</v>
      </c>
      <c r="AD1149" s="172"/>
      <c r="AE1149" s="172">
        <f>SUM(AC1149:AD1149)</f>
        <v>36873.199999999997</v>
      </c>
      <c r="AF1149" s="172"/>
      <c r="AG1149" s="172">
        <f>SUM(AE1149:AF1149)</f>
        <v>36873.199999999997</v>
      </c>
      <c r="AH1149" s="172"/>
      <c r="AI1149" s="172">
        <f>SUM(AG1149:AH1149)</f>
        <v>36873.199999999997</v>
      </c>
      <c r="AJ1149" s="172"/>
      <c r="AK1149" s="172">
        <f>SUM(AI1149:AJ1149)</f>
        <v>36873.199999999997</v>
      </c>
      <c r="AL1149" s="172">
        <v>75803.899999999994</v>
      </c>
      <c r="AM1149" s="172"/>
      <c r="AN1149" s="172">
        <f>SUM(AL1149:AM1149)</f>
        <v>75803.899999999994</v>
      </c>
      <c r="AO1149" s="172"/>
      <c r="AP1149" s="172">
        <f>SUM(AN1149:AO1149)</f>
        <v>75803.899999999994</v>
      </c>
      <c r="AQ1149" s="172"/>
      <c r="AR1149" s="172">
        <f>SUM(AP1149:AQ1149)</f>
        <v>75803.899999999994</v>
      </c>
      <c r="AS1149" s="172"/>
      <c r="AT1149" s="172">
        <f>SUM(AR1149:AS1149)</f>
        <v>75803.899999999994</v>
      </c>
      <c r="AU1149" s="172"/>
      <c r="AV1149" s="172">
        <f>SUM(AT1149:AU1149)</f>
        <v>75803.899999999994</v>
      </c>
      <c r="AW1149" s="168"/>
    </row>
    <row r="1150" spans="1:49" ht="15.75" hidden="1" outlineLevel="7" x14ac:dyDescent="0.2">
      <c r="A1150" s="165" t="s">
        <v>514</v>
      </c>
      <c r="B1150" s="165" t="s">
        <v>553</v>
      </c>
      <c r="C1150" s="170"/>
      <c r="D1150" s="170"/>
      <c r="E1150" s="8" t="s">
        <v>537</v>
      </c>
      <c r="F1150" s="167">
        <f t="shared" ref="F1150:U1151" si="941">F1151</f>
        <v>150.9</v>
      </c>
      <c r="G1150" s="167">
        <f t="shared" si="941"/>
        <v>0</v>
      </c>
      <c r="H1150" s="167">
        <f t="shared" si="941"/>
        <v>150.9</v>
      </c>
      <c r="I1150" s="167">
        <f t="shared" si="941"/>
        <v>0</v>
      </c>
      <c r="J1150" s="167">
        <f t="shared" si="941"/>
        <v>0</v>
      </c>
      <c r="K1150" s="167">
        <f t="shared" si="941"/>
        <v>0</v>
      </c>
      <c r="L1150" s="167">
        <f t="shared" si="941"/>
        <v>150.9</v>
      </c>
      <c r="M1150" s="167">
        <f t="shared" si="941"/>
        <v>0</v>
      </c>
      <c r="N1150" s="167">
        <f t="shared" si="941"/>
        <v>150.9</v>
      </c>
      <c r="O1150" s="167">
        <f t="shared" si="941"/>
        <v>0</v>
      </c>
      <c r="P1150" s="167">
        <f t="shared" si="941"/>
        <v>0</v>
      </c>
      <c r="Q1150" s="167">
        <f t="shared" si="941"/>
        <v>150.9</v>
      </c>
      <c r="R1150" s="167">
        <f t="shared" si="941"/>
        <v>0</v>
      </c>
      <c r="S1150" s="167">
        <f t="shared" si="941"/>
        <v>150.9</v>
      </c>
      <c r="T1150" s="167">
        <f t="shared" si="941"/>
        <v>0</v>
      </c>
      <c r="U1150" s="167">
        <f t="shared" si="941"/>
        <v>0</v>
      </c>
      <c r="V1150" s="167">
        <f t="shared" ref="V1150:AK1151" si="942">V1151</f>
        <v>0</v>
      </c>
      <c r="W1150" s="167">
        <f t="shared" si="942"/>
        <v>0</v>
      </c>
      <c r="X1150" s="167">
        <f t="shared" si="942"/>
        <v>150.9</v>
      </c>
      <c r="Y1150" s="167">
        <f t="shared" si="942"/>
        <v>150.9</v>
      </c>
      <c r="Z1150" s="167">
        <f t="shared" si="942"/>
        <v>0</v>
      </c>
      <c r="AA1150" s="167">
        <f t="shared" si="942"/>
        <v>150.9</v>
      </c>
      <c r="AB1150" s="167">
        <f t="shared" si="942"/>
        <v>0</v>
      </c>
      <c r="AC1150" s="167">
        <f t="shared" si="942"/>
        <v>150.9</v>
      </c>
      <c r="AD1150" s="167">
        <f t="shared" si="942"/>
        <v>0</v>
      </c>
      <c r="AE1150" s="167">
        <f t="shared" si="942"/>
        <v>150.9</v>
      </c>
      <c r="AF1150" s="167">
        <f t="shared" si="942"/>
        <v>0</v>
      </c>
      <c r="AG1150" s="167">
        <f t="shared" si="942"/>
        <v>150.9</v>
      </c>
      <c r="AH1150" s="167">
        <f t="shared" si="942"/>
        <v>0</v>
      </c>
      <c r="AI1150" s="167">
        <f t="shared" si="942"/>
        <v>150.9</v>
      </c>
      <c r="AJ1150" s="167">
        <f t="shared" si="942"/>
        <v>0</v>
      </c>
      <c r="AK1150" s="167">
        <f t="shared" si="942"/>
        <v>150.9</v>
      </c>
      <c r="AL1150" s="167">
        <f t="shared" ref="AL1150:AV1151" si="943">AL1151</f>
        <v>150.9</v>
      </c>
      <c r="AM1150" s="167">
        <f t="shared" si="943"/>
        <v>0</v>
      </c>
      <c r="AN1150" s="167">
        <f t="shared" si="943"/>
        <v>150.9</v>
      </c>
      <c r="AO1150" s="167">
        <f t="shared" si="943"/>
        <v>0</v>
      </c>
      <c r="AP1150" s="167">
        <f t="shared" si="943"/>
        <v>150.9</v>
      </c>
      <c r="AQ1150" s="167">
        <f t="shared" si="943"/>
        <v>0</v>
      </c>
      <c r="AR1150" s="167">
        <f t="shared" si="943"/>
        <v>150.9</v>
      </c>
      <c r="AS1150" s="167">
        <f t="shared" si="943"/>
        <v>0</v>
      </c>
      <c r="AT1150" s="167">
        <f t="shared" si="943"/>
        <v>150.9</v>
      </c>
      <c r="AU1150" s="167">
        <f t="shared" si="943"/>
        <v>0</v>
      </c>
      <c r="AV1150" s="167">
        <f t="shared" si="943"/>
        <v>150.9</v>
      </c>
      <c r="AW1150" s="168"/>
    </row>
    <row r="1151" spans="1:49" ht="31.5" hidden="1" outlineLevel="1" x14ac:dyDescent="0.2">
      <c r="A1151" s="165" t="s">
        <v>514</v>
      </c>
      <c r="B1151" s="165" t="s">
        <v>21</v>
      </c>
      <c r="C1151" s="165"/>
      <c r="D1151" s="165"/>
      <c r="E1151" s="166" t="s">
        <v>22</v>
      </c>
      <c r="F1151" s="167">
        <f t="shared" si="941"/>
        <v>150.9</v>
      </c>
      <c r="G1151" s="167">
        <f t="shared" si="941"/>
        <v>0</v>
      </c>
      <c r="H1151" s="167">
        <f t="shared" si="941"/>
        <v>150.9</v>
      </c>
      <c r="I1151" s="167">
        <f t="shared" si="941"/>
        <v>0</v>
      </c>
      <c r="J1151" s="167">
        <f t="shared" si="941"/>
        <v>0</v>
      </c>
      <c r="K1151" s="167">
        <f t="shared" si="941"/>
        <v>0</v>
      </c>
      <c r="L1151" s="167">
        <f t="shared" si="941"/>
        <v>150.9</v>
      </c>
      <c r="M1151" s="167">
        <f t="shared" si="941"/>
        <v>0</v>
      </c>
      <c r="N1151" s="167">
        <f t="shared" si="941"/>
        <v>150.9</v>
      </c>
      <c r="O1151" s="167">
        <f t="shared" si="941"/>
        <v>0</v>
      </c>
      <c r="P1151" s="167">
        <f t="shared" si="941"/>
        <v>0</v>
      </c>
      <c r="Q1151" s="167">
        <f t="shared" si="941"/>
        <v>150.9</v>
      </c>
      <c r="R1151" s="167">
        <f t="shared" si="941"/>
        <v>0</v>
      </c>
      <c r="S1151" s="167">
        <f t="shared" si="941"/>
        <v>150.9</v>
      </c>
      <c r="T1151" s="167">
        <f t="shared" si="941"/>
        <v>0</v>
      </c>
      <c r="U1151" s="167">
        <f t="shared" si="941"/>
        <v>0</v>
      </c>
      <c r="V1151" s="167">
        <f t="shared" si="942"/>
        <v>0</v>
      </c>
      <c r="W1151" s="167">
        <f t="shared" si="942"/>
        <v>0</v>
      </c>
      <c r="X1151" s="167">
        <f t="shared" si="942"/>
        <v>150.9</v>
      </c>
      <c r="Y1151" s="167">
        <f t="shared" si="942"/>
        <v>150.9</v>
      </c>
      <c r="Z1151" s="167">
        <f t="shared" si="942"/>
        <v>0</v>
      </c>
      <c r="AA1151" s="167">
        <f t="shared" si="942"/>
        <v>150.9</v>
      </c>
      <c r="AB1151" s="167">
        <f t="shared" si="942"/>
        <v>0</v>
      </c>
      <c r="AC1151" s="167">
        <f t="shared" si="942"/>
        <v>150.9</v>
      </c>
      <c r="AD1151" s="167">
        <f t="shared" si="942"/>
        <v>0</v>
      </c>
      <c r="AE1151" s="167">
        <f t="shared" si="942"/>
        <v>150.9</v>
      </c>
      <c r="AF1151" s="167">
        <f t="shared" si="942"/>
        <v>0</v>
      </c>
      <c r="AG1151" s="167">
        <f t="shared" si="942"/>
        <v>150.9</v>
      </c>
      <c r="AH1151" s="167">
        <f t="shared" si="942"/>
        <v>0</v>
      </c>
      <c r="AI1151" s="167">
        <f t="shared" si="942"/>
        <v>150.9</v>
      </c>
      <c r="AJ1151" s="167">
        <f t="shared" si="942"/>
        <v>0</v>
      </c>
      <c r="AK1151" s="167">
        <f t="shared" si="942"/>
        <v>150.9</v>
      </c>
      <c r="AL1151" s="167">
        <f t="shared" si="943"/>
        <v>150.9</v>
      </c>
      <c r="AM1151" s="167">
        <f t="shared" si="943"/>
        <v>0</v>
      </c>
      <c r="AN1151" s="167">
        <f t="shared" si="943"/>
        <v>150.9</v>
      </c>
      <c r="AO1151" s="167">
        <f t="shared" si="943"/>
        <v>0</v>
      </c>
      <c r="AP1151" s="167">
        <f t="shared" si="943"/>
        <v>150.9</v>
      </c>
      <c r="AQ1151" s="167">
        <f t="shared" si="943"/>
        <v>0</v>
      </c>
      <c r="AR1151" s="167">
        <f t="shared" si="943"/>
        <v>150.9</v>
      </c>
      <c r="AS1151" s="167">
        <f t="shared" si="943"/>
        <v>0</v>
      </c>
      <c r="AT1151" s="167">
        <f t="shared" si="943"/>
        <v>150.9</v>
      </c>
      <c r="AU1151" s="167">
        <f t="shared" si="943"/>
        <v>0</v>
      </c>
      <c r="AV1151" s="167">
        <f t="shared" si="943"/>
        <v>150.9</v>
      </c>
      <c r="AW1151" s="168"/>
    </row>
    <row r="1152" spans="1:49" ht="31.5" hidden="1" outlineLevel="2" x14ac:dyDescent="0.2">
      <c r="A1152" s="165" t="s">
        <v>514</v>
      </c>
      <c r="B1152" s="165" t="s">
        <v>21</v>
      </c>
      <c r="C1152" s="165" t="s">
        <v>52</v>
      </c>
      <c r="D1152" s="165"/>
      <c r="E1152" s="166" t="s">
        <v>53</v>
      </c>
      <c r="F1152" s="167">
        <f t="shared" ref="F1152:AV1152" si="944">F1153+F1157</f>
        <v>150.9</v>
      </c>
      <c r="G1152" s="167">
        <f t="shared" si="944"/>
        <v>0</v>
      </c>
      <c r="H1152" s="167">
        <f t="shared" si="944"/>
        <v>150.9</v>
      </c>
      <c r="I1152" s="167">
        <f t="shared" si="944"/>
        <v>0</v>
      </c>
      <c r="J1152" s="167">
        <f t="shared" si="944"/>
        <v>0</v>
      </c>
      <c r="K1152" s="167">
        <f t="shared" si="944"/>
        <v>0</v>
      </c>
      <c r="L1152" s="167">
        <f t="shared" si="944"/>
        <v>150.9</v>
      </c>
      <c r="M1152" s="167">
        <f t="shared" si="944"/>
        <v>0</v>
      </c>
      <c r="N1152" s="167">
        <f t="shared" si="944"/>
        <v>150.9</v>
      </c>
      <c r="O1152" s="167">
        <f t="shared" si="944"/>
        <v>0</v>
      </c>
      <c r="P1152" s="167">
        <f t="shared" si="944"/>
        <v>0</v>
      </c>
      <c r="Q1152" s="167">
        <f t="shared" si="944"/>
        <v>150.9</v>
      </c>
      <c r="R1152" s="167">
        <f t="shared" si="944"/>
        <v>0</v>
      </c>
      <c r="S1152" s="167">
        <f t="shared" si="944"/>
        <v>150.9</v>
      </c>
      <c r="T1152" s="167">
        <f t="shared" si="944"/>
        <v>0</v>
      </c>
      <c r="U1152" s="167">
        <f t="shared" si="944"/>
        <v>0</v>
      </c>
      <c r="V1152" s="167">
        <f t="shared" si="944"/>
        <v>0</v>
      </c>
      <c r="W1152" s="167">
        <f t="shared" si="944"/>
        <v>0</v>
      </c>
      <c r="X1152" s="167">
        <f t="shared" si="944"/>
        <v>150.9</v>
      </c>
      <c r="Y1152" s="167">
        <f t="shared" si="944"/>
        <v>150.9</v>
      </c>
      <c r="Z1152" s="167">
        <f t="shared" si="944"/>
        <v>0</v>
      </c>
      <c r="AA1152" s="167">
        <f t="shared" si="944"/>
        <v>150.9</v>
      </c>
      <c r="AB1152" s="167">
        <f t="shared" si="944"/>
        <v>0</v>
      </c>
      <c r="AC1152" s="167">
        <f t="shared" si="944"/>
        <v>150.9</v>
      </c>
      <c r="AD1152" s="167">
        <f t="shared" si="944"/>
        <v>0</v>
      </c>
      <c r="AE1152" s="167">
        <f t="shared" si="944"/>
        <v>150.9</v>
      </c>
      <c r="AF1152" s="167">
        <f t="shared" si="944"/>
        <v>0</v>
      </c>
      <c r="AG1152" s="167">
        <f t="shared" si="944"/>
        <v>150.9</v>
      </c>
      <c r="AH1152" s="167">
        <f t="shared" si="944"/>
        <v>0</v>
      </c>
      <c r="AI1152" s="167">
        <f t="shared" si="944"/>
        <v>150.9</v>
      </c>
      <c r="AJ1152" s="167">
        <f t="shared" si="944"/>
        <v>0</v>
      </c>
      <c r="AK1152" s="167">
        <f t="shared" si="944"/>
        <v>150.9</v>
      </c>
      <c r="AL1152" s="167">
        <f t="shared" si="944"/>
        <v>150.9</v>
      </c>
      <c r="AM1152" s="167">
        <f t="shared" si="944"/>
        <v>0</v>
      </c>
      <c r="AN1152" s="167">
        <f t="shared" si="944"/>
        <v>150.9</v>
      </c>
      <c r="AO1152" s="167">
        <f t="shared" si="944"/>
        <v>0</v>
      </c>
      <c r="AP1152" s="167">
        <f t="shared" si="944"/>
        <v>150.9</v>
      </c>
      <c r="AQ1152" s="167">
        <f t="shared" si="944"/>
        <v>0</v>
      </c>
      <c r="AR1152" s="167">
        <f t="shared" si="944"/>
        <v>150.9</v>
      </c>
      <c r="AS1152" s="167">
        <f t="shared" si="944"/>
        <v>0</v>
      </c>
      <c r="AT1152" s="167">
        <f t="shared" si="944"/>
        <v>150.9</v>
      </c>
      <c r="AU1152" s="167">
        <f t="shared" si="944"/>
        <v>0</v>
      </c>
      <c r="AV1152" s="167">
        <f t="shared" si="944"/>
        <v>150.9</v>
      </c>
      <c r="AW1152" s="168"/>
    </row>
    <row r="1153" spans="1:49" ht="31.5" hidden="1" outlineLevel="3" x14ac:dyDescent="0.2">
      <c r="A1153" s="165" t="s">
        <v>514</v>
      </c>
      <c r="B1153" s="165" t="s">
        <v>21</v>
      </c>
      <c r="C1153" s="165" t="s">
        <v>98</v>
      </c>
      <c r="D1153" s="165"/>
      <c r="E1153" s="166" t="s">
        <v>99</v>
      </c>
      <c r="F1153" s="167">
        <f t="shared" ref="F1153:U1155" si="945">F1154</f>
        <v>50.9</v>
      </c>
      <c r="G1153" s="167">
        <f t="shared" si="945"/>
        <v>0</v>
      </c>
      <c r="H1153" s="167">
        <f t="shared" si="945"/>
        <v>50.9</v>
      </c>
      <c r="I1153" s="167">
        <f t="shared" si="945"/>
        <v>0</v>
      </c>
      <c r="J1153" s="167">
        <f t="shared" si="945"/>
        <v>0</v>
      </c>
      <c r="K1153" s="167">
        <f t="shared" si="945"/>
        <v>0</v>
      </c>
      <c r="L1153" s="167">
        <f t="shared" si="945"/>
        <v>50.9</v>
      </c>
      <c r="M1153" s="167">
        <f t="shared" si="945"/>
        <v>0</v>
      </c>
      <c r="N1153" s="167">
        <f t="shared" si="945"/>
        <v>50.9</v>
      </c>
      <c r="O1153" s="167">
        <f t="shared" si="945"/>
        <v>0</v>
      </c>
      <c r="P1153" s="167">
        <f t="shared" si="945"/>
        <v>0</v>
      </c>
      <c r="Q1153" s="167">
        <f t="shared" si="945"/>
        <v>50.9</v>
      </c>
      <c r="R1153" s="167">
        <f t="shared" si="945"/>
        <v>0</v>
      </c>
      <c r="S1153" s="167">
        <f t="shared" si="945"/>
        <v>50.9</v>
      </c>
      <c r="T1153" s="167">
        <f t="shared" si="945"/>
        <v>0</v>
      </c>
      <c r="U1153" s="167">
        <f t="shared" si="945"/>
        <v>0</v>
      </c>
      <c r="V1153" s="167">
        <f t="shared" ref="V1153:AK1155" si="946">V1154</f>
        <v>0</v>
      </c>
      <c r="W1153" s="167">
        <f t="shared" si="946"/>
        <v>0</v>
      </c>
      <c r="X1153" s="167">
        <f t="shared" si="946"/>
        <v>50.9</v>
      </c>
      <c r="Y1153" s="167">
        <f t="shared" si="946"/>
        <v>50.9</v>
      </c>
      <c r="Z1153" s="167">
        <f t="shared" si="946"/>
        <v>0</v>
      </c>
      <c r="AA1153" s="167">
        <f t="shared" si="946"/>
        <v>50.9</v>
      </c>
      <c r="AB1153" s="167">
        <f t="shared" si="946"/>
        <v>0</v>
      </c>
      <c r="AC1153" s="167">
        <f t="shared" si="946"/>
        <v>50.9</v>
      </c>
      <c r="AD1153" s="167">
        <f t="shared" si="946"/>
        <v>0</v>
      </c>
      <c r="AE1153" s="167">
        <f t="shared" si="946"/>
        <v>50.9</v>
      </c>
      <c r="AF1153" s="167">
        <f t="shared" si="946"/>
        <v>0</v>
      </c>
      <c r="AG1153" s="167">
        <f t="shared" si="946"/>
        <v>50.9</v>
      </c>
      <c r="AH1153" s="167">
        <f t="shared" si="946"/>
        <v>0</v>
      </c>
      <c r="AI1153" s="167">
        <f t="shared" si="946"/>
        <v>50.9</v>
      </c>
      <c r="AJ1153" s="167">
        <f t="shared" si="946"/>
        <v>0</v>
      </c>
      <c r="AK1153" s="167">
        <f t="shared" si="946"/>
        <v>50.9</v>
      </c>
      <c r="AL1153" s="167">
        <f t="shared" ref="AL1153:AV1155" si="947">AL1154</f>
        <v>50.9</v>
      </c>
      <c r="AM1153" s="167">
        <f t="shared" si="947"/>
        <v>0</v>
      </c>
      <c r="AN1153" s="167">
        <f t="shared" si="947"/>
        <v>50.9</v>
      </c>
      <c r="AO1153" s="167">
        <f t="shared" si="947"/>
        <v>0</v>
      </c>
      <c r="AP1153" s="167">
        <f t="shared" si="947"/>
        <v>50.9</v>
      </c>
      <c r="AQ1153" s="167">
        <f t="shared" si="947"/>
        <v>0</v>
      </c>
      <c r="AR1153" s="167">
        <f t="shared" si="947"/>
        <v>50.9</v>
      </c>
      <c r="AS1153" s="167">
        <f t="shared" si="947"/>
        <v>0</v>
      </c>
      <c r="AT1153" s="167">
        <f t="shared" si="947"/>
        <v>50.9</v>
      </c>
      <c r="AU1153" s="167">
        <f t="shared" si="947"/>
        <v>0</v>
      </c>
      <c r="AV1153" s="167">
        <f t="shared" si="947"/>
        <v>50.9</v>
      </c>
      <c r="AW1153" s="168"/>
    </row>
    <row r="1154" spans="1:49" ht="47.25" hidden="1" outlineLevel="4" x14ac:dyDescent="0.2">
      <c r="A1154" s="165" t="s">
        <v>514</v>
      </c>
      <c r="B1154" s="165" t="s">
        <v>21</v>
      </c>
      <c r="C1154" s="165" t="s">
        <v>100</v>
      </c>
      <c r="D1154" s="165"/>
      <c r="E1154" s="166" t="s">
        <v>101</v>
      </c>
      <c r="F1154" s="167">
        <f t="shared" si="945"/>
        <v>50.9</v>
      </c>
      <c r="G1154" s="167">
        <f t="shared" si="945"/>
        <v>0</v>
      </c>
      <c r="H1154" s="167">
        <f t="shared" si="945"/>
        <v>50.9</v>
      </c>
      <c r="I1154" s="167">
        <f t="shared" si="945"/>
        <v>0</v>
      </c>
      <c r="J1154" s="167">
        <f t="shared" si="945"/>
        <v>0</v>
      </c>
      <c r="K1154" s="167">
        <f t="shared" si="945"/>
        <v>0</v>
      </c>
      <c r="L1154" s="167">
        <f t="shared" si="945"/>
        <v>50.9</v>
      </c>
      <c r="M1154" s="167">
        <f t="shared" si="945"/>
        <v>0</v>
      </c>
      <c r="N1154" s="167">
        <f t="shared" si="945"/>
        <v>50.9</v>
      </c>
      <c r="O1154" s="167">
        <f t="shared" si="945"/>
        <v>0</v>
      </c>
      <c r="P1154" s="167">
        <f t="shared" si="945"/>
        <v>0</v>
      </c>
      <c r="Q1154" s="167">
        <f t="shared" si="945"/>
        <v>50.9</v>
      </c>
      <c r="R1154" s="167">
        <f t="shared" si="945"/>
        <v>0</v>
      </c>
      <c r="S1154" s="167">
        <f t="shared" si="945"/>
        <v>50.9</v>
      </c>
      <c r="T1154" s="167">
        <f t="shared" si="945"/>
        <v>0</v>
      </c>
      <c r="U1154" s="167">
        <f t="shared" si="945"/>
        <v>0</v>
      </c>
      <c r="V1154" s="167">
        <f t="shared" si="946"/>
        <v>0</v>
      </c>
      <c r="W1154" s="167">
        <f t="shared" si="946"/>
        <v>0</v>
      </c>
      <c r="X1154" s="167">
        <f t="shared" si="946"/>
        <v>50.9</v>
      </c>
      <c r="Y1154" s="167">
        <f t="shared" si="946"/>
        <v>50.9</v>
      </c>
      <c r="Z1154" s="167">
        <f t="shared" si="946"/>
        <v>0</v>
      </c>
      <c r="AA1154" s="167">
        <f t="shared" si="946"/>
        <v>50.9</v>
      </c>
      <c r="AB1154" s="167">
        <f t="shared" si="946"/>
        <v>0</v>
      </c>
      <c r="AC1154" s="167">
        <f t="shared" si="946"/>
        <v>50.9</v>
      </c>
      <c r="AD1154" s="167">
        <f t="shared" si="946"/>
        <v>0</v>
      </c>
      <c r="AE1154" s="167">
        <f t="shared" si="946"/>
        <v>50.9</v>
      </c>
      <c r="AF1154" s="167">
        <f t="shared" si="946"/>
        <v>0</v>
      </c>
      <c r="AG1154" s="167">
        <f t="shared" si="946"/>
        <v>50.9</v>
      </c>
      <c r="AH1154" s="167">
        <f t="shared" si="946"/>
        <v>0</v>
      </c>
      <c r="AI1154" s="167">
        <f t="shared" si="946"/>
        <v>50.9</v>
      </c>
      <c r="AJ1154" s="167">
        <f t="shared" si="946"/>
        <v>0</v>
      </c>
      <c r="AK1154" s="167">
        <f t="shared" si="946"/>
        <v>50.9</v>
      </c>
      <c r="AL1154" s="167">
        <f t="shared" si="947"/>
        <v>50.9</v>
      </c>
      <c r="AM1154" s="167">
        <f t="shared" si="947"/>
        <v>0</v>
      </c>
      <c r="AN1154" s="167">
        <f t="shared" si="947"/>
        <v>50.9</v>
      </c>
      <c r="AO1154" s="167">
        <f t="shared" si="947"/>
        <v>0</v>
      </c>
      <c r="AP1154" s="167">
        <f t="shared" si="947"/>
        <v>50.9</v>
      </c>
      <c r="AQ1154" s="167">
        <f t="shared" si="947"/>
        <v>0</v>
      </c>
      <c r="AR1154" s="167">
        <f t="shared" si="947"/>
        <v>50.9</v>
      </c>
      <c r="AS1154" s="167">
        <f t="shared" si="947"/>
        <v>0</v>
      </c>
      <c r="AT1154" s="167">
        <f t="shared" si="947"/>
        <v>50.9</v>
      </c>
      <c r="AU1154" s="167">
        <f t="shared" si="947"/>
        <v>0</v>
      </c>
      <c r="AV1154" s="167">
        <f t="shared" si="947"/>
        <v>50.9</v>
      </c>
      <c r="AW1154" s="168"/>
    </row>
    <row r="1155" spans="1:49" ht="15.75" hidden="1" outlineLevel="5" x14ac:dyDescent="0.2">
      <c r="A1155" s="165" t="s">
        <v>514</v>
      </c>
      <c r="B1155" s="165" t="s">
        <v>21</v>
      </c>
      <c r="C1155" s="165" t="s">
        <v>102</v>
      </c>
      <c r="D1155" s="165"/>
      <c r="E1155" s="166" t="s">
        <v>103</v>
      </c>
      <c r="F1155" s="167">
        <f t="shared" si="945"/>
        <v>50.9</v>
      </c>
      <c r="G1155" s="167">
        <f t="shared" si="945"/>
        <v>0</v>
      </c>
      <c r="H1155" s="167">
        <f t="shared" si="945"/>
        <v>50.9</v>
      </c>
      <c r="I1155" s="167">
        <f t="shared" si="945"/>
        <v>0</v>
      </c>
      <c r="J1155" s="167">
        <f t="shared" si="945"/>
        <v>0</v>
      </c>
      <c r="K1155" s="167">
        <f t="shared" si="945"/>
        <v>0</v>
      </c>
      <c r="L1155" s="167">
        <f t="shared" si="945"/>
        <v>50.9</v>
      </c>
      <c r="M1155" s="167">
        <f t="shared" si="945"/>
        <v>0</v>
      </c>
      <c r="N1155" s="167">
        <f t="shared" si="945"/>
        <v>50.9</v>
      </c>
      <c r="O1155" s="167">
        <f t="shared" si="945"/>
        <v>0</v>
      </c>
      <c r="P1155" s="167">
        <f t="shared" si="945"/>
        <v>0</v>
      </c>
      <c r="Q1155" s="167">
        <f t="shared" si="945"/>
        <v>50.9</v>
      </c>
      <c r="R1155" s="167">
        <f t="shared" si="945"/>
        <v>0</v>
      </c>
      <c r="S1155" s="167">
        <f t="shared" si="945"/>
        <v>50.9</v>
      </c>
      <c r="T1155" s="167">
        <f t="shared" si="945"/>
        <v>0</v>
      </c>
      <c r="U1155" s="167">
        <f t="shared" si="945"/>
        <v>0</v>
      </c>
      <c r="V1155" s="167">
        <f t="shared" si="946"/>
        <v>0</v>
      </c>
      <c r="W1155" s="167">
        <f t="shared" si="946"/>
        <v>0</v>
      </c>
      <c r="X1155" s="167">
        <f t="shared" si="946"/>
        <v>50.9</v>
      </c>
      <c r="Y1155" s="167">
        <f t="shared" si="946"/>
        <v>50.9</v>
      </c>
      <c r="Z1155" s="167">
        <f t="shared" si="946"/>
        <v>0</v>
      </c>
      <c r="AA1155" s="167">
        <f t="shared" si="946"/>
        <v>50.9</v>
      </c>
      <c r="AB1155" s="167">
        <f t="shared" si="946"/>
        <v>0</v>
      </c>
      <c r="AC1155" s="167">
        <f t="shared" si="946"/>
        <v>50.9</v>
      </c>
      <c r="AD1155" s="167">
        <f t="shared" si="946"/>
        <v>0</v>
      </c>
      <c r="AE1155" s="167">
        <f t="shared" si="946"/>
        <v>50.9</v>
      </c>
      <c r="AF1155" s="167">
        <f t="shared" si="946"/>
        <v>0</v>
      </c>
      <c r="AG1155" s="167">
        <f t="shared" si="946"/>
        <v>50.9</v>
      </c>
      <c r="AH1155" s="167">
        <f t="shared" si="946"/>
        <v>0</v>
      </c>
      <c r="AI1155" s="167">
        <f t="shared" si="946"/>
        <v>50.9</v>
      </c>
      <c r="AJ1155" s="167">
        <f t="shared" si="946"/>
        <v>0</v>
      </c>
      <c r="AK1155" s="167">
        <f t="shared" si="946"/>
        <v>50.9</v>
      </c>
      <c r="AL1155" s="167">
        <f t="shared" si="947"/>
        <v>50.9</v>
      </c>
      <c r="AM1155" s="167">
        <f t="shared" si="947"/>
        <v>0</v>
      </c>
      <c r="AN1155" s="167">
        <f t="shared" si="947"/>
        <v>50.9</v>
      </c>
      <c r="AO1155" s="167">
        <f t="shared" si="947"/>
        <v>0</v>
      </c>
      <c r="AP1155" s="167">
        <f t="shared" si="947"/>
        <v>50.9</v>
      </c>
      <c r="AQ1155" s="167">
        <f t="shared" si="947"/>
        <v>0</v>
      </c>
      <c r="AR1155" s="167">
        <f t="shared" si="947"/>
        <v>50.9</v>
      </c>
      <c r="AS1155" s="167">
        <f t="shared" si="947"/>
        <v>0</v>
      </c>
      <c r="AT1155" s="167">
        <f t="shared" si="947"/>
        <v>50.9</v>
      </c>
      <c r="AU1155" s="167">
        <f t="shared" si="947"/>
        <v>0</v>
      </c>
      <c r="AV1155" s="167">
        <f t="shared" si="947"/>
        <v>50.9</v>
      </c>
      <c r="AW1155" s="168"/>
    </row>
    <row r="1156" spans="1:49" ht="31.5" hidden="1" outlineLevel="7" x14ac:dyDescent="0.2">
      <c r="A1156" s="170" t="s">
        <v>514</v>
      </c>
      <c r="B1156" s="170" t="s">
        <v>21</v>
      </c>
      <c r="C1156" s="170" t="s">
        <v>102</v>
      </c>
      <c r="D1156" s="170" t="s">
        <v>11</v>
      </c>
      <c r="E1156" s="171" t="s">
        <v>12</v>
      </c>
      <c r="F1156" s="172">
        <v>50.9</v>
      </c>
      <c r="G1156" s="172"/>
      <c r="H1156" s="172">
        <f>SUM(F1156:G1156)</f>
        <v>50.9</v>
      </c>
      <c r="I1156" s="172"/>
      <c r="J1156" s="172"/>
      <c r="K1156" s="172"/>
      <c r="L1156" s="172">
        <f>SUM(H1156:K1156)</f>
        <v>50.9</v>
      </c>
      <c r="M1156" s="172"/>
      <c r="N1156" s="172">
        <f>SUM(L1156:M1156)</f>
        <v>50.9</v>
      </c>
      <c r="O1156" s="172"/>
      <c r="P1156" s="172"/>
      <c r="Q1156" s="172">
        <f>SUM(N1156:P1156)</f>
        <v>50.9</v>
      </c>
      <c r="R1156" s="172"/>
      <c r="S1156" s="172">
        <f>SUM(Q1156:R1156)</f>
        <v>50.9</v>
      </c>
      <c r="T1156" s="172"/>
      <c r="U1156" s="172"/>
      <c r="V1156" s="172"/>
      <c r="W1156" s="172"/>
      <c r="X1156" s="172">
        <f>SUM(S1156:W1156)</f>
        <v>50.9</v>
      </c>
      <c r="Y1156" s="172">
        <v>50.9</v>
      </c>
      <c r="Z1156" s="172"/>
      <c r="AA1156" s="172">
        <f>SUM(Y1156:Z1156)</f>
        <v>50.9</v>
      </c>
      <c r="AB1156" s="172"/>
      <c r="AC1156" s="172">
        <f>SUM(AA1156:AB1156)</f>
        <v>50.9</v>
      </c>
      <c r="AD1156" s="172"/>
      <c r="AE1156" s="172">
        <f>SUM(AC1156:AD1156)</f>
        <v>50.9</v>
      </c>
      <c r="AF1156" s="172"/>
      <c r="AG1156" s="172">
        <f>SUM(AE1156:AF1156)</f>
        <v>50.9</v>
      </c>
      <c r="AH1156" s="172"/>
      <c r="AI1156" s="172">
        <f>SUM(AG1156:AH1156)</f>
        <v>50.9</v>
      </c>
      <c r="AJ1156" s="172"/>
      <c r="AK1156" s="172">
        <f>SUM(AI1156:AJ1156)</f>
        <v>50.9</v>
      </c>
      <c r="AL1156" s="172">
        <v>50.9</v>
      </c>
      <c r="AM1156" s="172"/>
      <c r="AN1156" s="172">
        <f>SUM(AL1156:AM1156)</f>
        <v>50.9</v>
      </c>
      <c r="AO1156" s="172"/>
      <c r="AP1156" s="172">
        <f>SUM(AN1156:AO1156)</f>
        <v>50.9</v>
      </c>
      <c r="AQ1156" s="172"/>
      <c r="AR1156" s="172">
        <f>SUM(AP1156:AQ1156)</f>
        <v>50.9</v>
      </c>
      <c r="AS1156" s="172"/>
      <c r="AT1156" s="172">
        <f>SUM(AR1156:AS1156)</f>
        <v>50.9</v>
      </c>
      <c r="AU1156" s="172"/>
      <c r="AV1156" s="172">
        <f>SUM(AT1156:AU1156)</f>
        <v>50.9</v>
      </c>
      <c r="AW1156" s="168"/>
    </row>
    <row r="1157" spans="1:49" ht="47.25" hidden="1" outlineLevel="3" x14ac:dyDescent="0.2">
      <c r="A1157" s="165" t="s">
        <v>514</v>
      </c>
      <c r="B1157" s="165" t="s">
        <v>21</v>
      </c>
      <c r="C1157" s="165" t="s">
        <v>54</v>
      </c>
      <c r="D1157" s="165"/>
      <c r="E1157" s="166" t="s">
        <v>55</v>
      </c>
      <c r="F1157" s="167">
        <f t="shared" ref="F1157:U1159" si="948">F1158</f>
        <v>100</v>
      </c>
      <c r="G1157" s="167">
        <f t="shared" si="948"/>
        <v>0</v>
      </c>
      <c r="H1157" s="167">
        <f t="shared" si="948"/>
        <v>100</v>
      </c>
      <c r="I1157" s="167">
        <f t="shared" si="948"/>
        <v>0</v>
      </c>
      <c r="J1157" s="167">
        <f t="shared" si="948"/>
        <v>0</v>
      </c>
      <c r="K1157" s="167">
        <f t="shared" si="948"/>
        <v>0</v>
      </c>
      <c r="L1157" s="167">
        <f t="shared" si="948"/>
        <v>100</v>
      </c>
      <c r="M1157" s="167">
        <f t="shared" si="948"/>
        <v>0</v>
      </c>
      <c r="N1157" s="167">
        <f t="shared" si="948"/>
        <v>100</v>
      </c>
      <c r="O1157" s="167">
        <f t="shared" si="948"/>
        <v>0</v>
      </c>
      <c r="P1157" s="167">
        <f t="shared" si="948"/>
        <v>0</v>
      </c>
      <c r="Q1157" s="167">
        <f t="shared" si="948"/>
        <v>100</v>
      </c>
      <c r="R1157" s="167">
        <f t="shared" si="948"/>
        <v>0</v>
      </c>
      <c r="S1157" s="167">
        <f t="shared" si="948"/>
        <v>100</v>
      </c>
      <c r="T1157" s="167">
        <f t="shared" si="948"/>
        <v>0</v>
      </c>
      <c r="U1157" s="167">
        <f t="shared" si="948"/>
        <v>0</v>
      </c>
      <c r="V1157" s="167">
        <f t="shared" ref="V1157:AK1159" si="949">V1158</f>
        <v>0</v>
      </c>
      <c r="W1157" s="167">
        <f t="shared" si="949"/>
        <v>0</v>
      </c>
      <c r="X1157" s="167">
        <f t="shared" si="949"/>
        <v>100</v>
      </c>
      <c r="Y1157" s="167">
        <f t="shared" si="949"/>
        <v>100</v>
      </c>
      <c r="Z1157" s="167">
        <f t="shared" si="949"/>
        <v>0</v>
      </c>
      <c r="AA1157" s="167">
        <f t="shared" si="949"/>
        <v>100</v>
      </c>
      <c r="AB1157" s="167">
        <f t="shared" si="949"/>
        <v>0</v>
      </c>
      <c r="AC1157" s="167">
        <f t="shared" si="949"/>
        <v>100</v>
      </c>
      <c r="AD1157" s="167">
        <f t="shared" si="949"/>
        <v>0</v>
      </c>
      <c r="AE1157" s="167">
        <f t="shared" si="949"/>
        <v>100</v>
      </c>
      <c r="AF1157" s="167">
        <f t="shared" si="949"/>
        <v>0</v>
      </c>
      <c r="AG1157" s="167">
        <f t="shared" si="949"/>
        <v>100</v>
      </c>
      <c r="AH1157" s="167">
        <f t="shared" si="949"/>
        <v>0</v>
      </c>
      <c r="AI1157" s="167">
        <f t="shared" si="949"/>
        <v>100</v>
      </c>
      <c r="AJ1157" s="167">
        <f t="shared" si="949"/>
        <v>0</v>
      </c>
      <c r="AK1157" s="167">
        <f t="shared" si="949"/>
        <v>100</v>
      </c>
      <c r="AL1157" s="167">
        <f t="shared" ref="AL1157:AV1159" si="950">AL1158</f>
        <v>100</v>
      </c>
      <c r="AM1157" s="167">
        <f t="shared" si="950"/>
        <v>0</v>
      </c>
      <c r="AN1157" s="167">
        <f t="shared" si="950"/>
        <v>100</v>
      </c>
      <c r="AO1157" s="167">
        <f t="shared" si="950"/>
        <v>0</v>
      </c>
      <c r="AP1157" s="167">
        <f t="shared" si="950"/>
        <v>100</v>
      </c>
      <c r="AQ1157" s="167">
        <f t="shared" si="950"/>
        <v>0</v>
      </c>
      <c r="AR1157" s="167">
        <f t="shared" si="950"/>
        <v>100</v>
      </c>
      <c r="AS1157" s="167">
        <f t="shared" si="950"/>
        <v>0</v>
      </c>
      <c r="AT1157" s="167">
        <f t="shared" si="950"/>
        <v>100</v>
      </c>
      <c r="AU1157" s="167">
        <f t="shared" si="950"/>
        <v>0</v>
      </c>
      <c r="AV1157" s="167">
        <f t="shared" si="950"/>
        <v>100</v>
      </c>
      <c r="AW1157" s="168"/>
    </row>
    <row r="1158" spans="1:49" ht="47.25" hidden="1" outlineLevel="4" x14ac:dyDescent="0.2">
      <c r="A1158" s="165" t="s">
        <v>514</v>
      </c>
      <c r="B1158" s="165" t="s">
        <v>21</v>
      </c>
      <c r="C1158" s="165" t="s">
        <v>113</v>
      </c>
      <c r="D1158" s="165"/>
      <c r="E1158" s="166" t="s">
        <v>114</v>
      </c>
      <c r="F1158" s="167">
        <f t="shared" si="948"/>
        <v>100</v>
      </c>
      <c r="G1158" s="167">
        <f t="shared" si="948"/>
        <v>0</v>
      </c>
      <c r="H1158" s="167">
        <f t="shared" si="948"/>
        <v>100</v>
      </c>
      <c r="I1158" s="167">
        <f t="shared" si="948"/>
        <v>0</v>
      </c>
      <c r="J1158" s="167">
        <f t="shared" si="948"/>
        <v>0</v>
      </c>
      <c r="K1158" s="167">
        <f t="shared" si="948"/>
        <v>0</v>
      </c>
      <c r="L1158" s="167">
        <f t="shared" si="948"/>
        <v>100</v>
      </c>
      <c r="M1158" s="167">
        <f t="shared" si="948"/>
        <v>0</v>
      </c>
      <c r="N1158" s="167">
        <f t="shared" si="948"/>
        <v>100</v>
      </c>
      <c r="O1158" s="167">
        <f t="shared" si="948"/>
        <v>0</v>
      </c>
      <c r="P1158" s="167">
        <f t="shared" si="948"/>
        <v>0</v>
      </c>
      <c r="Q1158" s="167">
        <f t="shared" si="948"/>
        <v>100</v>
      </c>
      <c r="R1158" s="167">
        <f t="shared" si="948"/>
        <v>0</v>
      </c>
      <c r="S1158" s="167">
        <f t="shared" si="948"/>
        <v>100</v>
      </c>
      <c r="T1158" s="167">
        <f t="shared" si="948"/>
        <v>0</v>
      </c>
      <c r="U1158" s="167">
        <f t="shared" si="948"/>
        <v>0</v>
      </c>
      <c r="V1158" s="167">
        <f t="shared" si="949"/>
        <v>0</v>
      </c>
      <c r="W1158" s="167">
        <f t="shared" si="949"/>
        <v>0</v>
      </c>
      <c r="X1158" s="167">
        <f t="shared" si="949"/>
        <v>100</v>
      </c>
      <c r="Y1158" s="167">
        <f t="shared" si="949"/>
        <v>100</v>
      </c>
      <c r="Z1158" s="167">
        <f t="shared" si="949"/>
        <v>0</v>
      </c>
      <c r="AA1158" s="167">
        <f t="shared" si="949"/>
        <v>100</v>
      </c>
      <c r="AB1158" s="167">
        <f t="shared" si="949"/>
        <v>0</v>
      </c>
      <c r="AC1158" s="167">
        <f t="shared" si="949"/>
        <v>100</v>
      </c>
      <c r="AD1158" s="167">
        <f t="shared" si="949"/>
        <v>0</v>
      </c>
      <c r="AE1158" s="167">
        <f t="shared" si="949"/>
        <v>100</v>
      </c>
      <c r="AF1158" s="167">
        <f t="shared" si="949"/>
        <v>0</v>
      </c>
      <c r="AG1158" s="167">
        <f t="shared" si="949"/>
        <v>100</v>
      </c>
      <c r="AH1158" s="167">
        <f t="shared" si="949"/>
        <v>0</v>
      </c>
      <c r="AI1158" s="167">
        <f t="shared" si="949"/>
        <v>100</v>
      </c>
      <c r="AJ1158" s="167">
        <f t="shared" si="949"/>
        <v>0</v>
      </c>
      <c r="AK1158" s="167">
        <f t="shared" si="949"/>
        <v>100</v>
      </c>
      <c r="AL1158" s="167">
        <f t="shared" si="950"/>
        <v>100</v>
      </c>
      <c r="AM1158" s="167">
        <f t="shared" si="950"/>
        <v>0</v>
      </c>
      <c r="AN1158" s="167">
        <f t="shared" si="950"/>
        <v>100</v>
      </c>
      <c r="AO1158" s="167">
        <f t="shared" si="950"/>
        <v>0</v>
      </c>
      <c r="AP1158" s="167">
        <f t="shared" si="950"/>
        <v>100</v>
      </c>
      <c r="AQ1158" s="167">
        <f t="shared" si="950"/>
        <v>0</v>
      </c>
      <c r="AR1158" s="167">
        <f t="shared" si="950"/>
        <v>100</v>
      </c>
      <c r="AS1158" s="167">
        <f t="shared" si="950"/>
        <v>0</v>
      </c>
      <c r="AT1158" s="167">
        <f t="shared" si="950"/>
        <v>100</v>
      </c>
      <c r="AU1158" s="167">
        <f t="shared" si="950"/>
        <v>0</v>
      </c>
      <c r="AV1158" s="167">
        <f t="shared" si="950"/>
        <v>100</v>
      </c>
      <c r="AW1158" s="168"/>
    </row>
    <row r="1159" spans="1:49" ht="15.75" hidden="1" outlineLevel="5" x14ac:dyDescent="0.2">
      <c r="A1159" s="165" t="s">
        <v>514</v>
      </c>
      <c r="B1159" s="165" t="s">
        <v>21</v>
      </c>
      <c r="C1159" s="165" t="s">
        <v>521</v>
      </c>
      <c r="D1159" s="165"/>
      <c r="E1159" s="166" t="s">
        <v>134</v>
      </c>
      <c r="F1159" s="167">
        <f t="shared" si="948"/>
        <v>100</v>
      </c>
      <c r="G1159" s="167">
        <f t="shared" si="948"/>
        <v>0</v>
      </c>
      <c r="H1159" s="167">
        <f t="shared" si="948"/>
        <v>100</v>
      </c>
      <c r="I1159" s="167">
        <f t="shared" si="948"/>
        <v>0</v>
      </c>
      <c r="J1159" s="167">
        <f t="shared" si="948"/>
        <v>0</v>
      </c>
      <c r="K1159" s="167">
        <f t="shared" si="948"/>
        <v>0</v>
      </c>
      <c r="L1159" s="167">
        <f t="shared" si="948"/>
        <v>100</v>
      </c>
      <c r="M1159" s="167">
        <f t="shared" si="948"/>
        <v>0</v>
      </c>
      <c r="N1159" s="167">
        <f t="shared" si="948"/>
        <v>100</v>
      </c>
      <c r="O1159" s="167">
        <f t="shared" si="948"/>
        <v>0</v>
      </c>
      <c r="P1159" s="167">
        <f t="shared" si="948"/>
        <v>0</v>
      </c>
      <c r="Q1159" s="167">
        <f t="shared" si="948"/>
        <v>100</v>
      </c>
      <c r="R1159" s="167">
        <f t="shared" si="948"/>
        <v>0</v>
      </c>
      <c r="S1159" s="167">
        <f t="shared" si="948"/>
        <v>100</v>
      </c>
      <c r="T1159" s="167">
        <f t="shared" si="948"/>
        <v>0</v>
      </c>
      <c r="U1159" s="167">
        <f t="shared" si="948"/>
        <v>0</v>
      </c>
      <c r="V1159" s="167">
        <f t="shared" si="949"/>
        <v>0</v>
      </c>
      <c r="W1159" s="167">
        <f t="shared" si="949"/>
        <v>0</v>
      </c>
      <c r="X1159" s="167">
        <f t="shared" si="949"/>
        <v>100</v>
      </c>
      <c r="Y1159" s="167">
        <f t="shared" si="949"/>
        <v>100</v>
      </c>
      <c r="Z1159" s="167">
        <f t="shared" si="949"/>
        <v>0</v>
      </c>
      <c r="AA1159" s="167">
        <f t="shared" si="949"/>
        <v>100</v>
      </c>
      <c r="AB1159" s="167">
        <f t="shared" si="949"/>
        <v>0</v>
      </c>
      <c r="AC1159" s="167">
        <f t="shared" si="949"/>
        <v>100</v>
      </c>
      <c r="AD1159" s="167">
        <f t="shared" si="949"/>
        <v>0</v>
      </c>
      <c r="AE1159" s="167">
        <f t="shared" si="949"/>
        <v>100</v>
      </c>
      <c r="AF1159" s="167">
        <f t="shared" si="949"/>
        <v>0</v>
      </c>
      <c r="AG1159" s="167">
        <f t="shared" si="949"/>
        <v>100</v>
      </c>
      <c r="AH1159" s="167">
        <f t="shared" si="949"/>
        <v>0</v>
      </c>
      <c r="AI1159" s="167">
        <f t="shared" si="949"/>
        <v>100</v>
      </c>
      <c r="AJ1159" s="167">
        <f t="shared" si="949"/>
        <v>0</v>
      </c>
      <c r="AK1159" s="167">
        <f t="shared" si="949"/>
        <v>100</v>
      </c>
      <c r="AL1159" s="167">
        <f t="shared" si="950"/>
        <v>100</v>
      </c>
      <c r="AM1159" s="167">
        <f t="shared" si="950"/>
        <v>0</v>
      </c>
      <c r="AN1159" s="167">
        <f t="shared" si="950"/>
        <v>100</v>
      </c>
      <c r="AO1159" s="167">
        <f t="shared" si="950"/>
        <v>0</v>
      </c>
      <c r="AP1159" s="167">
        <f t="shared" si="950"/>
        <v>100</v>
      </c>
      <c r="AQ1159" s="167">
        <f t="shared" si="950"/>
        <v>0</v>
      </c>
      <c r="AR1159" s="167">
        <f t="shared" si="950"/>
        <v>100</v>
      </c>
      <c r="AS1159" s="167">
        <f t="shared" si="950"/>
        <v>0</v>
      </c>
      <c r="AT1159" s="167">
        <f t="shared" si="950"/>
        <v>100</v>
      </c>
      <c r="AU1159" s="167">
        <f t="shared" si="950"/>
        <v>0</v>
      </c>
      <c r="AV1159" s="167">
        <f t="shared" si="950"/>
        <v>100</v>
      </c>
      <c r="AW1159" s="168"/>
    </row>
    <row r="1160" spans="1:49" ht="31.5" hidden="1" outlineLevel="7" x14ac:dyDescent="0.2">
      <c r="A1160" s="170" t="s">
        <v>514</v>
      </c>
      <c r="B1160" s="170" t="s">
        <v>21</v>
      </c>
      <c r="C1160" s="170" t="s">
        <v>521</v>
      </c>
      <c r="D1160" s="170" t="s">
        <v>11</v>
      </c>
      <c r="E1160" s="171" t="s">
        <v>12</v>
      </c>
      <c r="F1160" s="172">
        <v>100</v>
      </c>
      <c r="G1160" s="172"/>
      <c r="H1160" s="172">
        <f>SUM(F1160:G1160)</f>
        <v>100</v>
      </c>
      <c r="I1160" s="172"/>
      <c r="J1160" s="172"/>
      <c r="K1160" s="172"/>
      <c r="L1160" s="172">
        <f>SUM(H1160:K1160)</f>
        <v>100</v>
      </c>
      <c r="M1160" s="172"/>
      <c r="N1160" s="172">
        <f>SUM(L1160:M1160)</f>
        <v>100</v>
      </c>
      <c r="O1160" s="172"/>
      <c r="P1160" s="172"/>
      <c r="Q1160" s="172">
        <f>SUM(N1160:P1160)</f>
        <v>100</v>
      </c>
      <c r="R1160" s="172"/>
      <c r="S1160" s="172">
        <f>SUM(Q1160:R1160)</f>
        <v>100</v>
      </c>
      <c r="T1160" s="172"/>
      <c r="U1160" s="172"/>
      <c r="V1160" s="172"/>
      <c r="W1160" s="172"/>
      <c r="X1160" s="172">
        <f>SUM(S1160:W1160)</f>
        <v>100</v>
      </c>
      <c r="Y1160" s="172">
        <v>100</v>
      </c>
      <c r="Z1160" s="172"/>
      <c r="AA1160" s="172">
        <f>SUM(Y1160:Z1160)</f>
        <v>100</v>
      </c>
      <c r="AB1160" s="172"/>
      <c r="AC1160" s="172">
        <f>SUM(AA1160:AB1160)</f>
        <v>100</v>
      </c>
      <c r="AD1160" s="172"/>
      <c r="AE1160" s="172">
        <f>SUM(AC1160:AD1160)</f>
        <v>100</v>
      </c>
      <c r="AF1160" s="172"/>
      <c r="AG1160" s="172">
        <f>SUM(AE1160:AF1160)</f>
        <v>100</v>
      </c>
      <c r="AH1160" s="172"/>
      <c r="AI1160" s="172">
        <f>SUM(AG1160:AH1160)</f>
        <v>100</v>
      </c>
      <c r="AJ1160" s="172"/>
      <c r="AK1160" s="172">
        <f>SUM(AI1160:AJ1160)</f>
        <v>100</v>
      </c>
      <c r="AL1160" s="172">
        <v>100</v>
      </c>
      <c r="AM1160" s="172"/>
      <c r="AN1160" s="172">
        <f>SUM(AL1160:AM1160)</f>
        <v>100</v>
      </c>
      <c r="AO1160" s="172"/>
      <c r="AP1160" s="172">
        <f>SUM(AN1160:AO1160)</f>
        <v>100</v>
      </c>
      <c r="AQ1160" s="172"/>
      <c r="AR1160" s="172">
        <f>SUM(AP1160:AQ1160)</f>
        <v>100</v>
      </c>
      <c r="AS1160" s="172"/>
      <c r="AT1160" s="172">
        <f>SUM(AR1160:AS1160)</f>
        <v>100</v>
      </c>
      <c r="AU1160" s="172"/>
      <c r="AV1160" s="172">
        <f>SUM(AT1160:AU1160)</f>
        <v>100</v>
      </c>
      <c r="AW1160" s="168"/>
    </row>
    <row r="1161" spans="1:49" ht="24.75" customHeight="1" x14ac:dyDescent="0.25">
      <c r="A1161" s="256" t="s">
        <v>535</v>
      </c>
      <c r="B1161" s="257"/>
      <c r="C1161" s="257"/>
      <c r="D1161" s="257"/>
      <c r="E1161" s="258"/>
      <c r="F1161" s="210" t="e">
        <f t="shared" ref="F1161:AV1161" si="951">F1113+F1014+F869+F677+F628+F595+F56+F32+F11</f>
        <v>#REF!</v>
      </c>
      <c r="G1161" s="210" t="e">
        <f t="shared" si="951"/>
        <v>#REF!</v>
      </c>
      <c r="H1161" s="210">
        <f t="shared" si="951"/>
        <v>3311874.9839800005</v>
      </c>
      <c r="I1161" s="210">
        <f t="shared" si="951"/>
        <v>13739.779560000003</v>
      </c>
      <c r="J1161" s="210">
        <f t="shared" si="951"/>
        <v>216461.48275</v>
      </c>
      <c r="K1161" s="210">
        <f t="shared" si="951"/>
        <v>549.27395000000001</v>
      </c>
      <c r="L1161" s="210">
        <f t="shared" si="951"/>
        <v>3542625.5202400009</v>
      </c>
      <c r="M1161" s="210">
        <f t="shared" si="951"/>
        <v>63167.008979999999</v>
      </c>
      <c r="N1161" s="210">
        <f t="shared" si="951"/>
        <v>3605792.5292200008</v>
      </c>
      <c r="O1161" s="210">
        <f t="shared" si="951"/>
        <v>202971.92798000001</v>
      </c>
      <c r="P1161" s="210">
        <f t="shared" si="951"/>
        <v>54847.550299999995</v>
      </c>
      <c r="Q1161" s="210">
        <f t="shared" si="951"/>
        <v>3863612.0075000008</v>
      </c>
      <c r="R1161" s="210">
        <f t="shared" si="951"/>
        <v>49.000000000008413</v>
      </c>
      <c r="S1161" s="210">
        <f t="shared" si="951"/>
        <v>3863661.0075000008</v>
      </c>
      <c r="T1161" s="210">
        <f t="shared" si="951"/>
        <v>-73703.032519999993</v>
      </c>
      <c r="U1161" s="210">
        <f t="shared" si="951"/>
        <v>-1.4210854715202004E-14</v>
      </c>
      <c r="V1161" s="210">
        <f t="shared" si="951"/>
        <v>4.0000000000393499E-2</v>
      </c>
      <c r="W1161" s="210">
        <f t="shared" si="951"/>
        <v>-4.5474735088646412E-13</v>
      </c>
      <c r="X1161" s="210">
        <f t="shared" si="951"/>
        <v>3789958.0149800009</v>
      </c>
      <c r="Y1161" s="210">
        <f t="shared" si="951"/>
        <v>3215056.5295499992</v>
      </c>
      <c r="Z1161" s="210">
        <f t="shared" si="951"/>
        <v>5022.3999999999978</v>
      </c>
      <c r="AA1161" s="210">
        <f t="shared" si="951"/>
        <v>3220078.9295499995</v>
      </c>
      <c r="AB1161" s="210">
        <f t="shared" si="951"/>
        <v>4799.3033199999982</v>
      </c>
      <c r="AC1161" s="210">
        <f t="shared" si="951"/>
        <v>3224878.2328699999</v>
      </c>
      <c r="AD1161" s="210">
        <f t="shared" si="951"/>
        <v>0</v>
      </c>
      <c r="AE1161" s="210">
        <f t="shared" si="951"/>
        <v>3224878.2328699999</v>
      </c>
      <c r="AF1161" s="210">
        <f t="shared" si="951"/>
        <v>140543.67973999999</v>
      </c>
      <c r="AG1161" s="210">
        <f t="shared" si="951"/>
        <v>3365421.91261</v>
      </c>
      <c r="AH1161" s="210">
        <f t="shared" si="951"/>
        <v>1.9740000003366731E-2</v>
      </c>
      <c r="AI1161" s="210">
        <f t="shared" si="951"/>
        <v>3365421.9323500004</v>
      </c>
      <c r="AJ1161" s="210">
        <f t="shared" si="951"/>
        <v>2.9740000000000003E-2</v>
      </c>
      <c r="AK1161" s="210">
        <f t="shared" si="951"/>
        <v>3365421.94209</v>
      </c>
      <c r="AL1161" s="210">
        <f t="shared" si="951"/>
        <v>3018558.8200000008</v>
      </c>
      <c r="AM1161" s="210">
        <f t="shared" si="951"/>
        <v>4154.3999999999996</v>
      </c>
      <c r="AN1161" s="210">
        <f t="shared" si="951"/>
        <v>3022713.2200000007</v>
      </c>
      <c r="AO1161" s="210">
        <f t="shared" si="951"/>
        <v>39486.604520000001</v>
      </c>
      <c r="AP1161" s="210">
        <f t="shared" si="951"/>
        <v>3062199.8245200007</v>
      </c>
      <c r="AQ1161" s="210">
        <f t="shared" si="951"/>
        <v>56525.669740000005</v>
      </c>
      <c r="AR1161" s="210">
        <f t="shared" si="951"/>
        <v>3118725.4942600001</v>
      </c>
      <c r="AS1161" s="210">
        <f t="shared" si="951"/>
        <v>1.9739999999728752E-2</v>
      </c>
      <c r="AT1161" s="210">
        <f t="shared" si="951"/>
        <v>3118725.5140000004</v>
      </c>
      <c r="AU1161" s="210">
        <f t="shared" si="951"/>
        <v>2.9740000000000003E-2</v>
      </c>
      <c r="AV1161" s="210">
        <f t="shared" si="951"/>
        <v>3118725.5437400006</v>
      </c>
      <c r="AW1161" s="168"/>
    </row>
    <row r="1162" spans="1:49" ht="12.75" hidden="1" customHeight="1" x14ac:dyDescent="0.2">
      <c r="G1162" s="212"/>
      <c r="I1162" s="212"/>
      <c r="J1162" s="212"/>
      <c r="K1162" s="212"/>
      <c r="M1162" s="212"/>
      <c r="O1162" s="212"/>
      <c r="P1162" s="212"/>
      <c r="R1162" s="212"/>
      <c r="U1162" s="212"/>
      <c r="V1162" s="212"/>
      <c r="W1162" s="212"/>
      <c r="AB1162" s="212"/>
      <c r="AD1162" s="212"/>
      <c r="AF1162" s="212"/>
      <c r="AH1162" s="212"/>
      <c r="AJ1162" s="212"/>
      <c r="AO1162" s="212"/>
      <c r="AQ1162" s="212"/>
      <c r="AS1162" s="212"/>
      <c r="AU1162" s="212"/>
    </row>
    <row r="1163" spans="1:49" ht="12.75" hidden="1" customHeight="1" x14ac:dyDescent="0.2">
      <c r="E1163" s="213" t="s">
        <v>652</v>
      </c>
      <c r="F1163" s="214">
        <f t="shared" ref="F1163:S1163" si="952">F1130+F1124+F1097+F1011+F1009+F1005+F939+F857+F851+F844+F841+F823+F794+F746+F744+F742+F712+F700+F698+F650+F531+F529+F523+F516+F511+F420+F382+F380+F375+F359+F310+F308+F303+F289+F264+F232+F217+F215+F205+F156+F141+F139+F98+F92+F89+F86+F84+F82+F70+F68+F750</f>
        <v>1764453.2999999996</v>
      </c>
      <c r="G1163" s="214">
        <f t="shared" si="952"/>
        <v>-14842.172610000001</v>
      </c>
      <c r="H1163" s="214">
        <f t="shared" si="952"/>
        <v>1749611.1273899996</v>
      </c>
      <c r="I1163" s="214">
        <f t="shared" si="952"/>
        <v>-40960.130250000002</v>
      </c>
      <c r="J1163" s="214">
        <f t="shared" si="952"/>
        <v>0</v>
      </c>
      <c r="K1163" s="214">
        <f t="shared" si="952"/>
        <v>0</v>
      </c>
      <c r="L1163" s="214">
        <f t="shared" si="952"/>
        <v>1708650.9971399996</v>
      </c>
      <c r="M1163" s="214">
        <f t="shared" si="952"/>
        <v>0</v>
      </c>
      <c r="N1163" s="214">
        <f t="shared" si="952"/>
        <v>1708650.9971399996</v>
      </c>
      <c r="O1163" s="214">
        <f t="shared" si="952"/>
        <v>97281.346440000008</v>
      </c>
      <c r="P1163" s="214">
        <f t="shared" si="952"/>
        <v>0</v>
      </c>
      <c r="Q1163" s="214">
        <f t="shared" si="952"/>
        <v>1805932.3435799992</v>
      </c>
      <c r="R1163" s="214">
        <f t="shared" si="952"/>
        <v>0</v>
      </c>
      <c r="S1163" s="214">
        <f t="shared" si="952"/>
        <v>1805932.3435799992</v>
      </c>
      <c r="T1163" s="214"/>
      <c r="U1163" s="214">
        <f t="shared" ref="U1163:AV1163" si="953">U1130+U1124+U1097+U1011+U1009+U1005+U939+U857+U851+U844+U841+U823+U794+U746+U744+U742+U712+U700+U698+U650+U531+U529+U523+U516+U511+U420+U382+U380+U375+U359+U310+U308+U303+U289+U264+U232+U217+U215+U205+U156+U141+U139+U98+U92+U89+U86+U84+U82+U70+U68+U750</f>
        <v>0</v>
      </c>
      <c r="V1163" s="214">
        <f t="shared" si="953"/>
        <v>0</v>
      </c>
      <c r="W1163" s="214">
        <f t="shared" si="953"/>
        <v>0</v>
      </c>
      <c r="X1163" s="214">
        <f t="shared" si="953"/>
        <v>1710804.0262699993</v>
      </c>
      <c r="Y1163" s="214">
        <f t="shared" si="953"/>
        <v>1740148.2024999999</v>
      </c>
      <c r="Z1163" s="214">
        <f t="shared" si="953"/>
        <v>5022.3999999999996</v>
      </c>
      <c r="AA1163" s="214">
        <f t="shared" si="953"/>
        <v>1745170.6025</v>
      </c>
      <c r="AB1163" s="214">
        <f t="shared" si="953"/>
        <v>2082.0401599999991</v>
      </c>
      <c r="AC1163" s="214">
        <f t="shared" si="953"/>
        <v>1747252.6426600001</v>
      </c>
      <c r="AD1163" s="214">
        <f t="shared" si="953"/>
        <v>0</v>
      </c>
      <c r="AE1163" s="214">
        <f t="shared" si="953"/>
        <v>1747252.6426600001</v>
      </c>
      <c r="AF1163" s="214">
        <f t="shared" si="953"/>
        <v>28543.67974</v>
      </c>
      <c r="AG1163" s="214">
        <f t="shared" si="953"/>
        <v>1775796.3224000004</v>
      </c>
      <c r="AH1163" s="214">
        <f t="shared" si="953"/>
        <v>1.9740000000000001E-2</v>
      </c>
      <c r="AI1163" s="214">
        <f t="shared" si="953"/>
        <v>1775796.3421400003</v>
      </c>
      <c r="AJ1163" s="214">
        <f t="shared" si="953"/>
        <v>2.9740000000000003E-2</v>
      </c>
      <c r="AK1163" s="214">
        <f t="shared" si="953"/>
        <v>1775796.3918800002</v>
      </c>
      <c r="AL1163" s="214">
        <f t="shared" si="953"/>
        <v>1502481.6</v>
      </c>
      <c r="AM1163" s="214">
        <f t="shared" si="953"/>
        <v>4154.3999999999996</v>
      </c>
      <c r="AN1163" s="214">
        <f t="shared" si="953"/>
        <v>1506636</v>
      </c>
      <c r="AO1163" s="214">
        <f t="shared" si="953"/>
        <v>39486.604520000001</v>
      </c>
      <c r="AP1163" s="214">
        <f t="shared" si="953"/>
        <v>1546122.6045200001</v>
      </c>
      <c r="AQ1163" s="214">
        <f t="shared" si="953"/>
        <v>9654.069739999999</v>
      </c>
      <c r="AR1163" s="214">
        <f t="shared" si="953"/>
        <v>1555776.6742600002</v>
      </c>
      <c r="AS1163" s="214">
        <f t="shared" si="953"/>
        <v>1.9740000000000001E-2</v>
      </c>
      <c r="AT1163" s="214">
        <f t="shared" si="953"/>
        <v>1555776.6940000001</v>
      </c>
      <c r="AU1163" s="214">
        <f t="shared" si="953"/>
        <v>2.9740000000000003E-2</v>
      </c>
      <c r="AV1163" s="214">
        <f t="shared" si="953"/>
        <v>1555776.7437400001</v>
      </c>
    </row>
    <row r="1164" spans="1:49" ht="12.75" hidden="1" customHeight="1" x14ac:dyDescent="0.2">
      <c r="E1164" s="213" t="s">
        <v>653</v>
      </c>
      <c r="F1164" s="214" t="e">
        <f>#REF!-F1163</f>
        <v>#REF!</v>
      </c>
      <c r="G1164" s="214"/>
      <c r="H1164" s="214">
        <f>H1161-H1163</f>
        <v>1562263.8565900009</v>
      </c>
      <c r="I1164" s="214"/>
      <c r="J1164" s="214"/>
      <c r="K1164" s="214"/>
      <c r="L1164" s="214">
        <f>L1161-L1163</f>
        <v>1833974.5231000013</v>
      </c>
      <c r="M1164" s="214"/>
      <c r="N1164" s="214">
        <f>N1161-N1163</f>
        <v>1897141.5320800012</v>
      </c>
      <c r="O1164" s="214"/>
      <c r="P1164" s="214"/>
      <c r="Q1164" s="214">
        <f>Q1161-Q1163</f>
        <v>2057679.6639200016</v>
      </c>
      <c r="R1164" s="214"/>
      <c r="S1164" s="214">
        <f>S1161-S1163</f>
        <v>2057728.6639200016</v>
      </c>
      <c r="T1164" s="214"/>
      <c r="U1164" s="214"/>
      <c r="V1164" s="214"/>
      <c r="W1164" s="214"/>
      <c r="X1164" s="214">
        <f>X1161-X1163</f>
        <v>2079153.9887100016</v>
      </c>
      <c r="Y1164" s="214">
        <f>Y1161-Y1163</f>
        <v>1474908.3270499993</v>
      </c>
      <c r="Z1164" s="214">
        <f>Z1161-Z1163</f>
        <v>0</v>
      </c>
      <c r="AA1164" s="214">
        <f>AA1161-AA1163</f>
        <v>1474908.3270499995</v>
      </c>
      <c r="AB1164" s="214"/>
      <c r="AC1164" s="214">
        <f>AC1161-AC1163</f>
        <v>1477625.5902099998</v>
      </c>
      <c r="AD1164" s="214"/>
      <c r="AE1164" s="214">
        <f>AE1161-AE1163</f>
        <v>1477625.5902099998</v>
      </c>
      <c r="AF1164" s="214"/>
      <c r="AG1164" s="214">
        <f>AG1161-AG1163</f>
        <v>1589625.5902099996</v>
      </c>
      <c r="AH1164" s="214"/>
      <c r="AI1164" s="214">
        <f>AI1161-AI1163</f>
        <v>1589625.5902100001</v>
      </c>
      <c r="AJ1164" s="214"/>
      <c r="AK1164" s="214">
        <f>AK1161-AK1163</f>
        <v>1589625.5502099998</v>
      </c>
      <c r="AL1164" s="214">
        <f>AL1161-AL1163</f>
        <v>1516077.2200000007</v>
      </c>
      <c r="AM1164" s="214">
        <f>AM1161-AM1163</f>
        <v>0</v>
      </c>
      <c r="AN1164" s="214">
        <f>AN1161-AN1163</f>
        <v>1516077.2200000007</v>
      </c>
      <c r="AO1164" s="214"/>
      <c r="AP1164" s="214">
        <f>AP1161-AP1163</f>
        <v>1516077.2200000007</v>
      </c>
      <c r="AQ1164" s="214"/>
      <c r="AR1164" s="214">
        <f>AR1161-AR1163</f>
        <v>1562948.8199999998</v>
      </c>
      <c r="AS1164" s="214"/>
      <c r="AT1164" s="214">
        <f>AT1161-AT1163</f>
        <v>1562948.8200000003</v>
      </c>
      <c r="AU1164" s="214"/>
      <c r="AV1164" s="214">
        <f>AV1161-AV1163</f>
        <v>1562948.8000000005</v>
      </c>
    </row>
    <row r="1165" spans="1:49" ht="12.75" hidden="1" customHeight="1" x14ac:dyDescent="0.2"/>
    <row r="1166" spans="1:49" ht="12.75" hidden="1" customHeight="1" x14ac:dyDescent="0.2">
      <c r="G1166" s="215"/>
      <c r="I1166" s="215"/>
      <c r="J1166" s="212">
        <v>216461.48275</v>
      </c>
      <c r="K1166" s="212">
        <v>169.893</v>
      </c>
      <c r="L1166" s="169" t="s">
        <v>729</v>
      </c>
      <c r="M1166" s="212">
        <f>23465.6229+133.88366</f>
        <v>23599.506559999998</v>
      </c>
      <c r="O1166" s="215"/>
      <c r="P1166" s="212">
        <v>169.893</v>
      </c>
      <c r="Q1166" s="169" t="s">
        <v>729</v>
      </c>
      <c r="R1166" s="212">
        <v>169.893</v>
      </c>
      <c r="S1166" s="169" t="s">
        <v>729</v>
      </c>
      <c r="U1166" s="215"/>
      <c r="V1166" s="215"/>
      <c r="W1166" s="215"/>
      <c r="X1166" s="169" t="s">
        <v>729</v>
      </c>
      <c r="AB1166" s="215"/>
      <c r="AD1166" s="212"/>
      <c r="AF1166" s="215"/>
      <c r="AG1166" s="169" t="s">
        <v>729</v>
      </c>
      <c r="AH1166" s="215"/>
      <c r="AI1166" s="169" t="s">
        <v>729</v>
      </c>
      <c r="AJ1166" s="215"/>
      <c r="AK1166" s="169" t="s">
        <v>729</v>
      </c>
      <c r="AO1166" s="215"/>
      <c r="AQ1166" s="215"/>
      <c r="AR1166" s="169" t="s">
        <v>729</v>
      </c>
      <c r="AS1166" s="215"/>
      <c r="AT1166" s="169" t="s">
        <v>729</v>
      </c>
      <c r="AU1166" s="215"/>
      <c r="AV1166" s="169" t="s">
        <v>729</v>
      </c>
    </row>
    <row r="1167" spans="1:49" ht="12.75" hidden="1" customHeight="1" x14ac:dyDescent="0.2">
      <c r="K1167" s="169">
        <v>379.38094999999998</v>
      </c>
      <c r="P1167" s="169">
        <v>379.38094999999998</v>
      </c>
      <c r="R1167" s="169">
        <v>379.38094999999998</v>
      </c>
    </row>
    <row r="1168" spans="1:49" ht="12.75" hidden="1" customHeight="1" x14ac:dyDescent="0.2">
      <c r="G1168" s="212"/>
      <c r="I1168" s="212"/>
      <c r="J1168" s="212"/>
      <c r="K1168" s="212"/>
      <c r="L1168" s="169" t="s">
        <v>734</v>
      </c>
      <c r="M1168" s="212">
        <f>M1161-M1166</f>
        <v>39567.502420000004</v>
      </c>
      <c r="O1168" s="212"/>
      <c r="P1168" s="212"/>
      <c r="Q1168" s="169" t="s">
        <v>734</v>
      </c>
      <c r="R1168" s="212"/>
      <c r="S1168" s="169" t="s">
        <v>734</v>
      </c>
      <c r="U1168" s="212"/>
      <c r="V1168" s="212"/>
      <c r="W1168" s="212"/>
      <c r="X1168" s="169" t="s">
        <v>734</v>
      </c>
      <c r="AB1168" s="212"/>
      <c r="AD1168" s="212"/>
      <c r="AF1168" s="212"/>
      <c r="AG1168" s="169" t="s">
        <v>734</v>
      </c>
      <c r="AH1168" s="212"/>
      <c r="AI1168" s="169" t="s">
        <v>734</v>
      </c>
      <c r="AJ1168" s="212"/>
      <c r="AK1168" s="169" t="s">
        <v>734</v>
      </c>
      <c r="AO1168" s="212"/>
      <c r="AQ1168" s="212"/>
      <c r="AR1168" s="169" t="s">
        <v>734</v>
      </c>
      <c r="AS1168" s="212"/>
      <c r="AT1168" s="169" t="s">
        <v>734</v>
      </c>
      <c r="AU1168" s="212"/>
      <c r="AV1168" s="169" t="s">
        <v>734</v>
      </c>
    </row>
    <row r="1169" spans="7:48" ht="25.5" hidden="1" customHeight="1" x14ac:dyDescent="0.2">
      <c r="G1169" s="169">
        <v>-34386.147970000005</v>
      </c>
      <c r="L1169" s="216" t="s">
        <v>737</v>
      </c>
      <c r="M1169" s="169">
        <f>399.972+221.52276</f>
        <v>621.49476000000004</v>
      </c>
      <c r="Q1169" s="216" t="s">
        <v>737</v>
      </c>
      <c r="S1169" s="216" t="s">
        <v>737</v>
      </c>
      <c r="T1169" s="216"/>
      <c r="X1169" s="216" t="s">
        <v>737</v>
      </c>
      <c r="AG1169" s="216" t="s">
        <v>737</v>
      </c>
      <c r="AI1169" s="216" t="s">
        <v>737</v>
      </c>
      <c r="AK1169" s="216" t="s">
        <v>737</v>
      </c>
      <c r="AR1169" s="216" t="s">
        <v>737</v>
      </c>
      <c r="AT1169" s="216" t="s">
        <v>737</v>
      </c>
      <c r="AV1169" s="216" t="s">
        <v>737</v>
      </c>
    </row>
    <row r="1170" spans="7:48" ht="12.75" hidden="1" customHeight="1" x14ac:dyDescent="0.2">
      <c r="I1170" s="217">
        <f>I1161+J1161+K1161</f>
        <v>230750.53625999999</v>
      </c>
      <c r="O1170" s="217" t="e">
        <f>O1161+#REF!+P1161</f>
        <v>#REF!</v>
      </c>
      <c r="U1170" s="217" t="e">
        <f>U1161+#REF!+#REF!</f>
        <v>#REF!</v>
      </c>
      <c r="V1170" s="217" t="e">
        <f>V1161+#REF!+#REF!</f>
        <v>#REF!</v>
      </c>
      <c r="W1170" s="217" t="e">
        <f>W1161+#REF!+#REF!</f>
        <v>#REF!</v>
      </c>
      <c r="AF1170" s="217" t="e">
        <f>AF1161+#REF!+#REF!</f>
        <v>#REF!</v>
      </c>
      <c r="AH1170" s="217" t="e">
        <f>AH1161+#REF!+#REF!</f>
        <v>#REF!</v>
      </c>
      <c r="AJ1170" s="217" t="e">
        <f>AJ1161+#REF!+#REF!</f>
        <v>#REF!</v>
      </c>
      <c r="AQ1170" s="217" t="e">
        <f>AQ1161+#REF!+#REF!</f>
        <v>#REF!</v>
      </c>
      <c r="AS1170" s="217" t="e">
        <f>AS1161+#REF!+#REF!</f>
        <v>#REF!</v>
      </c>
      <c r="AU1170" s="217" t="e">
        <f>AU1161+#REF!+#REF!</f>
        <v>#REF!</v>
      </c>
    </row>
    <row r="1171" spans="7:48" ht="15" customHeight="1" x14ac:dyDescent="0.2">
      <c r="M1171" s="215"/>
    </row>
    <row r="1172" spans="7:48" ht="12.75" hidden="1" customHeight="1" x14ac:dyDescent="0.2">
      <c r="G1172" s="215" t="e">
        <f>G1161-G1169</f>
        <v>#REF!</v>
      </c>
      <c r="I1172" s="215"/>
      <c r="J1172" s="215"/>
      <c r="K1172" s="215"/>
      <c r="M1172" s="215"/>
      <c r="O1172" s="215"/>
      <c r="P1172" s="215">
        <v>53000</v>
      </c>
      <c r="Q1172" s="169" t="s">
        <v>755</v>
      </c>
      <c r="R1172" s="215">
        <v>53000</v>
      </c>
      <c r="S1172" s="169" t="s">
        <v>755</v>
      </c>
      <c r="U1172" s="215"/>
      <c r="V1172" s="215"/>
      <c r="W1172" s="215"/>
      <c r="AB1172" s="215"/>
      <c r="AD1172" s="215"/>
      <c r="AF1172" s="215"/>
      <c r="AH1172" s="215"/>
      <c r="AJ1172" s="215"/>
      <c r="AO1172" s="215"/>
      <c r="AQ1172" s="215"/>
      <c r="AS1172" s="215"/>
      <c r="AU1172" s="215"/>
    </row>
    <row r="1173" spans="7:48" ht="12.75" hidden="1" customHeight="1" x14ac:dyDescent="0.2">
      <c r="P1173" s="169">
        <v>19.460789999999999</v>
      </c>
      <c r="Q1173" s="169" t="s">
        <v>756</v>
      </c>
      <c r="R1173" s="169">
        <v>19.460789999999999</v>
      </c>
      <c r="S1173" s="169" t="s">
        <v>756</v>
      </c>
    </row>
    <row r="1174" spans="7:48" x14ac:dyDescent="0.2">
      <c r="P1174" s="169">
        <f>SUM(P1172:P1173)</f>
        <v>53019.460789999997</v>
      </c>
      <c r="X1174" s="218"/>
    </row>
    <row r="1175" spans="7:48" x14ac:dyDescent="0.2">
      <c r="S1175" s="218"/>
      <c r="T1175" s="218"/>
      <c r="U1175" s="218"/>
      <c r="V1175" s="218"/>
      <c r="W1175" s="218"/>
      <c r="X1175" s="218"/>
      <c r="Y1175" s="218"/>
      <c r="Z1175" s="218"/>
      <c r="AA1175" s="218"/>
      <c r="AB1175" s="218"/>
      <c r="AC1175" s="218"/>
      <c r="AD1175" s="218"/>
      <c r="AE1175" s="218"/>
      <c r="AF1175" s="218"/>
      <c r="AG1175" s="218"/>
      <c r="AH1175" s="218"/>
      <c r="AI1175" s="218"/>
      <c r="AJ1175" s="218"/>
      <c r="AK1175" s="218"/>
      <c r="AL1175" s="218"/>
      <c r="AM1175" s="218"/>
      <c r="AN1175" s="218"/>
      <c r="AO1175" s="218"/>
      <c r="AP1175" s="218"/>
      <c r="AQ1175" s="218"/>
      <c r="AR1175" s="218"/>
      <c r="AS1175" s="218"/>
      <c r="AT1175" s="218"/>
      <c r="AU1175" s="218"/>
      <c r="AV1175" s="218"/>
    </row>
  </sheetData>
  <mergeCells count="45">
    <mergeCell ref="A1:D1"/>
    <mergeCell ref="A5:AT5"/>
    <mergeCell ref="A6:AT6"/>
    <mergeCell ref="A7:D7"/>
    <mergeCell ref="A8:A9"/>
    <mergeCell ref="B8:D8"/>
    <mergeCell ref="E8:E9"/>
    <mergeCell ref="F8:F9"/>
    <mergeCell ref="G8:G9"/>
    <mergeCell ref="H8:H9"/>
    <mergeCell ref="Z8:Z9"/>
    <mergeCell ref="I8:K8"/>
    <mergeCell ref="L8:L9"/>
    <mergeCell ref="M8:M9"/>
    <mergeCell ref="N8:N9"/>
    <mergeCell ref="O8:P8"/>
    <mergeCell ref="Q8:Q9"/>
    <mergeCell ref="R8:R9"/>
    <mergeCell ref="S8:S9"/>
    <mergeCell ref="T8:W8"/>
    <mergeCell ref="X8:X9"/>
    <mergeCell ref="Y8:Y9"/>
    <mergeCell ref="AL8:AL9"/>
    <mergeCell ref="AA8:AA9"/>
    <mergeCell ref="AB8:AB9"/>
    <mergeCell ref="AC8:AC9"/>
    <mergeCell ref="AD8:AD9"/>
    <mergeCell ref="AE8:AE9"/>
    <mergeCell ref="AF8:AF9"/>
    <mergeCell ref="AS8:AS9"/>
    <mergeCell ref="AT8:AT9"/>
    <mergeCell ref="AU8:AU9"/>
    <mergeCell ref="AV8:AV9"/>
    <mergeCell ref="A1161:E1161"/>
    <mergeCell ref="AM8:AM9"/>
    <mergeCell ref="AN8:AN9"/>
    <mergeCell ref="AO8:AO9"/>
    <mergeCell ref="AP8:AP9"/>
    <mergeCell ref="AQ8:AQ9"/>
    <mergeCell ref="AR8:AR9"/>
    <mergeCell ref="AG8:AG9"/>
    <mergeCell ref="AH8:AH9"/>
    <mergeCell ref="AI8:AI9"/>
    <mergeCell ref="AJ8:AJ9"/>
    <mergeCell ref="AK8:AK9"/>
  </mergeCells>
  <pageMargins left="0.39370078740157483" right="0.39370078740157483" top="0.94488188976377963" bottom="0.39370078740157483" header="0.51181102362204722" footer="0.51181102362204722"/>
  <pageSetup paperSize="9" scale="81" fitToHeight="0" orientation="landscape" r:id="rId1"/>
  <headerFooter differentFirst="1" alignWithMargins="0">
    <oddHeader xml:space="preserve">&amp;C&amp;P
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F19"/>
  <sheetViews>
    <sheetView workbookViewId="0">
      <selection activeCell="J14" sqref="J14"/>
    </sheetView>
  </sheetViews>
  <sheetFormatPr defaultRowHeight="12.75" x14ac:dyDescent="0.2"/>
  <cols>
    <col min="1" max="1" width="29.28515625" style="61" customWidth="1"/>
    <col min="2" max="2" width="82" style="61" customWidth="1"/>
    <col min="3" max="3" width="16.42578125" style="61" customWidth="1"/>
    <col min="4" max="4" width="14.7109375" style="61" customWidth="1"/>
    <col min="5" max="5" width="14.5703125" style="61" customWidth="1"/>
    <col min="6" max="6" width="19" style="61" customWidth="1"/>
    <col min="7" max="11" width="20.140625" style="61" customWidth="1"/>
    <col min="12" max="249" width="9.140625" style="61"/>
    <col min="250" max="250" width="29.28515625" style="61" customWidth="1"/>
    <col min="251" max="251" width="82" style="61" customWidth="1"/>
    <col min="252" max="253" width="0" style="61" hidden="1" customWidth="1"/>
    <col min="254" max="254" width="16.42578125" style="61" customWidth="1"/>
    <col min="255" max="255" width="14.7109375" style="61" customWidth="1"/>
    <col min="256" max="256" width="14.5703125" style="61" customWidth="1"/>
    <col min="257" max="505" width="9.140625" style="61"/>
    <col min="506" max="506" width="29.28515625" style="61" customWidth="1"/>
    <col min="507" max="507" width="82" style="61" customWidth="1"/>
    <col min="508" max="509" width="0" style="61" hidden="1" customWidth="1"/>
    <col min="510" max="510" width="16.42578125" style="61" customWidth="1"/>
    <col min="511" max="511" width="14.7109375" style="61" customWidth="1"/>
    <col min="512" max="512" width="14.5703125" style="61" customWidth="1"/>
    <col min="513" max="761" width="9.140625" style="61"/>
    <col min="762" max="762" width="29.28515625" style="61" customWidth="1"/>
    <col min="763" max="763" width="82" style="61" customWidth="1"/>
    <col min="764" max="765" width="0" style="61" hidden="1" customWidth="1"/>
    <col min="766" max="766" width="16.42578125" style="61" customWidth="1"/>
    <col min="767" max="767" width="14.7109375" style="61" customWidth="1"/>
    <col min="768" max="768" width="14.5703125" style="61" customWidth="1"/>
    <col min="769" max="1017" width="9.140625" style="61"/>
    <col min="1018" max="1018" width="29.28515625" style="61" customWidth="1"/>
    <col min="1019" max="1019" width="82" style="61" customWidth="1"/>
    <col min="1020" max="1021" width="0" style="61" hidden="1" customWidth="1"/>
    <col min="1022" max="1022" width="16.42578125" style="61" customWidth="1"/>
    <col min="1023" max="1023" width="14.7109375" style="61" customWidth="1"/>
    <col min="1024" max="1024" width="14.5703125" style="61" customWidth="1"/>
    <col min="1025" max="1273" width="9.140625" style="61"/>
    <col min="1274" max="1274" width="29.28515625" style="61" customWidth="1"/>
    <col min="1275" max="1275" width="82" style="61" customWidth="1"/>
    <col min="1276" max="1277" width="0" style="61" hidden="1" customWidth="1"/>
    <col min="1278" max="1278" width="16.42578125" style="61" customWidth="1"/>
    <col min="1279" max="1279" width="14.7109375" style="61" customWidth="1"/>
    <col min="1280" max="1280" width="14.5703125" style="61" customWidth="1"/>
    <col min="1281" max="1529" width="9.140625" style="61"/>
    <col min="1530" max="1530" width="29.28515625" style="61" customWidth="1"/>
    <col min="1531" max="1531" width="82" style="61" customWidth="1"/>
    <col min="1532" max="1533" width="0" style="61" hidden="1" customWidth="1"/>
    <col min="1534" max="1534" width="16.42578125" style="61" customWidth="1"/>
    <col min="1535" max="1535" width="14.7109375" style="61" customWidth="1"/>
    <col min="1536" max="1536" width="14.5703125" style="61" customWidth="1"/>
    <col min="1537" max="1785" width="9.140625" style="61"/>
    <col min="1786" max="1786" width="29.28515625" style="61" customWidth="1"/>
    <col min="1787" max="1787" width="82" style="61" customWidth="1"/>
    <col min="1788" max="1789" width="0" style="61" hidden="1" customWidth="1"/>
    <col min="1790" max="1790" width="16.42578125" style="61" customWidth="1"/>
    <col min="1791" max="1791" width="14.7109375" style="61" customWidth="1"/>
    <col min="1792" max="1792" width="14.5703125" style="61" customWidth="1"/>
    <col min="1793" max="2041" width="9.140625" style="61"/>
    <col min="2042" max="2042" width="29.28515625" style="61" customWidth="1"/>
    <col min="2043" max="2043" width="82" style="61" customWidth="1"/>
    <col min="2044" max="2045" width="0" style="61" hidden="1" customWidth="1"/>
    <col min="2046" max="2046" width="16.42578125" style="61" customWidth="1"/>
    <col min="2047" max="2047" width="14.7109375" style="61" customWidth="1"/>
    <col min="2048" max="2048" width="14.5703125" style="61" customWidth="1"/>
    <col min="2049" max="2297" width="9.140625" style="61"/>
    <col min="2298" max="2298" width="29.28515625" style="61" customWidth="1"/>
    <col min="2299" max="2299" width="82" style="61" customWidth="1"/>
    <col min="2300" max="2301" width="0" style="61" hidden="1" customWidth="1"/>
    <col min="2302" max="2302" width="16.42578125" style="61" customWidth="1"/>
    <col min="2303" max="2303" width="14.7109375" style="61" customWidth="1"/>
    <col min="2304" max="2304" width="14.5703125" style="61" customWidth="1"/>
    <col min="2305" max="2553" width="9.140625" style="61"/>
    <col min="2554" max="2554" width="29.28515625" style="61" customWidth="1"/>
    <col min="2555" max="2555" width="82" style="61" customWidth="1"/>
    <col min="2556" max="2557" width="0" style="61" hidden="1" customWidth="1"/>
    <col min="2558" max="2558" width="16.42578125" style="61" customWidth="1"/>
    <col min="2559" max="2559" width="14.7109375" style="61" customWidth="1"/>
    <col min="2560" max="2560" width="14.5703125" style="61" customWidth="1"/>
    <col min="2561" max="2809" width="9.140625" style="61"/>
    <col min="2810" max="2810" width="29.28515625" style="61" customWidth="1"/>
    <col min="2811" max="2811" width="82" style="61" customWidth="1"/>
    <col min="2812" max="2813" width="0" style="61" hidden="1" customWidth="1"/>
    <col min="2814" max="2814" width="16.42578125" style="61" customWidth="1"/>
    <col min="2815" max="2815" width="14.7109375" style="61" customWidth="1"/>
    <col min="2816" max="2816" width="14.5703125" style="61" customWidth="1"/>
    <col min="2817" max="3065" width="9.140625" style="61"/>
    <col min="3066" max="3066" width="29.28515625" style="61" customWidth="1"/>
    <col min="3067" max="3067" width="82" style="61" customWidth="1"/>
    <col min="3068" max="3069" width="0" style="61" hidden="1" customWidth="1"/>
    <col min="3070" max="3070" width="16.42578125" style="61" customWidth="1"/>
    <col min="3071" max="3071" width="14.7109375" style="61" customWidth="1"/>
    <col min="3072" max="3072" width="14.5703125" style="61" customWidth="1"/>
    <col min="3073" max="3321" width="9.140625" style="61"/>
    <col min="3322" max="3322" width="29.28515625" style="61" customWidth="1"/>
    <col min="3323" max="3323" width="82" style="61" customWidth="1"/>
    <col min="3324" max="3325" width="0" style="61" hidden="1" customWidth="1"/>
    <col min="3326" max="3326" width="16.42578125" style="61" customWidth="1"/>
    <col min="3327" max="3327" width="14.7109375" style="61" customWidth="1"/>
    <col min="3328" max="3328" width="14.5703125" style="61" customWidth="1"/>
    <col min="3329" max="3577" width="9.140625" style="61"/>
    <col min="3578" max="3578" width="29.28515625" style="61" customWidth="1"/>
    <col min="3579" max="3579" width="82" style="61" customWidth="1"/>
    <col min="3580" max="3581" width="0" style="61" hidden="1" customWidth="1"/>
    <col min="3582" max="3582" width="16.42578125" style="61" customWidth="1"/>
    <col min="3583" max="3583" width="14.7109375" style="61" customWidth="1"/>
    <col min="3584" max="3584" width="14.5703125" style="61" customWidth="1"/>
    <col min="3585" max="3833" width="9.140625" style="61"/>
    <col min="3834" max="3834" width="29.28515625" style="61" customWidth="1"/>
    <col min="3835" max="3835" width="82" style="61" customWidth="1"/>
    <col min="3836" max="3837" width="0" style="61" hidden="1" customWidth="1"/>
    <col min="3838" max="3838" width="16.42578125" style="61" customWidth="1"/>
    <col min="3839" max="3839" width="14.7109375" style="61" customWidth="1"/>
    <col min="3840" max="3840" width="14.5703125" style="61" customWidth="1"/>
    <col min="3841" max="4089" width="9.140625" style="61"/>
    <col min="4090" max="4090" width="29.28515625" style="61" customWidth="1"/>
    <col min="4091" max="4091" width="82" style="61" customWidth="1"/>
    <col min="4092" max="4093" width="0" style="61" hidden="1" customWidth="1"/>
    <col min="4094" max="4094" width="16.42578125" style="61" customWidth="1"/>
    <col min="4095" max="4095" width="14.7109375" style="61" customWidth="1"/>
    <col min="4096" max="4096" width="14.5703125" style="61" customWidth="1"/>
    <col min="4097" max="4345" width="9.140625" style="61"/>
    <col min="4346" max="4346" width="29.28515625" style="61" customWidth="1"/>
    <col min="4347" max="4347" width="82" style="61" customWidth="1"/>
    <col min="4348" max="4349" width="0" style="61" hidden="1" customWidth="1"/>
    <col min="4350" max="4350" width="16.42578125" style="61" customWidth="1"/>
    <col min="4351" max="4351" width="14.7109375" style="61" customWidth="1"/>
    <col min="4352" max="4352" width="14.5703125" style="61" customWidth="1"/>
    <col min="4353" max="4601" width="9.140625" style="61"/>
    <col min="4602" max="4602" width="29.28515625" style="61" customWidth="1"/>
    <col min="4603" max="4603" width="82" style="61" customWidth="1"/>
    <col min="4604" max="4605" width="0" style="61" hidden="1" customWidth="1"/>
    <col min="4606" max="4606" width="16.42578125" style="61" customWidth="1"/>
    <col min="4607" max="4607" width="14.7109375" style="61" customWidth="1"/>
    <col min="4608" max="4608" width="14.5703125" style="61" customWidth="1"/>
    <col min="4609" max="4857" width="9.140625" style="61"/>
    <col min="4858" max="4858" width="29.28515625" style="61" customWidth="1"/>
    <col min="4859" max="4859" width="82" style="61" customWidth="1"/>
    <col min="4860" max="4861" width="0" style="61" hidden="1" customWidth="1"/>
    <col min="4862" max="4862" width="16.42578125" style="61" customWidth="1"/>
    <col min="4863" max="4863" width="14.7109375" style="61" customWidth="1"/>
    <col min="4864" max="4864" width="14.5703125" style="61" customWidth="1"/>
    <col min="4865" max="5113" width="9.140625" style="61"/>
    <col min="5114" max="5114" width="29.28515625" style="61" customWidth="1"/>
    <col min="5115" max="5115" width="82" style="61" customWidth="1"/>
    <col min="5116" max="5117" width="0" style="61" hidden="1" customWidth="1"/>
    <col min="5118" max="5118" width="16.42578125" style="61" customWidth="1"/>
    <col min="5119" max="5119" width="14.7109375" style="61" customWidth="1"/>
    <col min="5120" max="5120" width="14.5703125" style="61" customWidth="1"/>
    <col min="5121" max="5369" width="9.140625" style="61"/>
    <col min="5370" max="5370" width="29.28515625" style="61" customWidth="1"/>
    <col min="5371" max="5371" width="82" style="61" customWidth="1"/>
    <col min="5372" max="5373" width="0" style="61" hidden="1" customWidth="1"/>
    <col min="5374" max="5374" width="16.42578125" style="61" customWidth="1"/>
    <col min="5375" max="5375" width="14.7109375" style="61" customWidth="1"/>
    <col min="5376" max="5376" width="14.5703125" style="61" customWidth="1"/>
    <col min="5377" max="5625" width="9.140625" style="61"/>
    <col min="5626" max="5626" width="29.28515625" style="61" customWidth="1"/>
    <col min="5627" max="5627" width="82" style="61" customWidth="1"/>
    <col min="5628" max="5629" width="0" style="61" hidden="1" customWidth="1"/>
    <col min="5630" max="5630" width="16.42578125" style="61" customWidth="1"/>
    <col min="5631" max="5631" width="14.7109375" style="61" customWidth="1"/>
    <col min="5632" max="5632" width="14.5703125" style="61" customWidth="1"/>
    <col min="5633" max="5881" width="9.140625" style="61"/>
    <col min="5882" max="5882" width="29.28515625" style="61" customWidth="1"/>
    <col min="5883" max="5883" width="82" style="61" customWidth="1"/>
    <col min="5884" max="5885" width="0" style="61" hidden="1" customWidth="1"/>
    <col min="5886" max="5886" width="16.42578125" style="61" customWidth="1"/>
    <col min="5887" max="5887" width="14.7109375" style="61" customWidth="1"/>
    <col min="5888" max="5888" width="14.5703125" style="61" customWidth="1"/>
    <col min="5889" max="6137" width="9.140625" style="61"/>
    <col min="6138" max="6138" width="29.28515625" style="61" customWidth="1"/>
    <col min="6139" max="6139" width="82" style="61" customWidth="1"/>
    <col min="6140" max="6141" width="0" style="61" hidden="1" customWidth="1"/>
    <col min="6142" max="6142" width="16.42578125" style="61" customWidth="1"/>
    <col min="6143" max="6143" width="14.7109375" style="61" customWidth="1"/>
    <col min="6144" max="6144" width="14.5703125" style="61" customWidth="1"/>
    <col min="6145" max="6393" width="9.140625" style="61"/>
    <col min="6394" max="6394" width="29.28515625" style="61" customWidth="1"/>
    <col min="6395" max="6395" width="82" style="61" customWidth="1"/>
    <col min="6396" max="6397" width="0" style="61" hidden="1" customWidth="1"/>
    <col min="6398" max="6398" width="16.42578125" style="61" customWidth="1"/>
    <col min="6399" max="6399" width="14.7109375" style="61" customWidth="1"/>
    <col min="6400" max="6400" width="14.5703125" style="61" customWidth="1"/>
    <col min="6401" max="6649" width="9.140625" style="61"/>
    <col min="6650" max="6650" width="29.28515625" style="61" customWidth="1"/>
    <col min="6651" max="6651" width="82" style="61" customWidth="1"/>
    <col min="6652" max="6653" width="0" style="61" hidden="1" customWidth="1"/>
    <col min="6654" max="6654" width="16.42578125" style="61" customWidth="1"/>
    <col min="6655" max="6655" width="14.7109375" style="61" customWidth="1"/>
    <col min="6656" max="6656" width="14.5703125" style="61" customWidth="1"/>
    <col min="6657" max="6905" width="9.140625" style="61"/>
    <col min="6906" max="6906" width="29.28515625" style="61" customWidth="1"/>
    <col min="6907" max="6907" width="82" style="61" customWidth="1"/>
    <col min="6908" max="6909" width="0" style="61" hidden="1" customWidth="1"/>
    <col min="6910" max="6910" width="16.42578125" style="61" customWidth="1"/>
    <col min="6911" max="6911" width="14.7109375" style="61" customWidth="1"/>
    <col min="6912" max="6912" width="14.5703125" style="61" customWidth="1"/>
    <col min="6913" max="7161" width="9.140625" style="61"/>
    <col min="7162" max="7162" width="29.28515625" style="61" customWidth="1"/>
    <col min="7163" max="7163" width="82" style="61" customWidth="1"/>
    <col min="7164" max="7165" width="0" style="61" hidden="1" customWidth="1"/>
    <col min="7166" max="7166" width="16.42578125" style="61" customWidth="1"/>
    <col min="7167" max="7167" width="14.7109375" style="61" customWidth="1"/>
    <col min="7168" max="7168" width="14.5703125" style="61" customWidth="1"/>
    <col min="7169" max="7417" width="9.140625" style="61"/>
    <col min="7418" max="7418" width="29.28515625" style="61" customWidth="1"/>
    <col min="7419" max="7419" width="82" style="61" customWidth="1"/>
    <col min="7420" max="7421" width="0" style="61" hidden="1" customWidth="1"/>
    <col min="7422" max="7422" width="16.42578125" style="61" customWidth="1"/>
    <col min="7423" max="7423" width="14.7109375" style="61" customWidth="1"/>
    <col min="7424" max="7424" width="14.5703125" style="61" customWidth="1"/>
    <col min="7425" max="7673" width="9.140625" style="61"/>
    <col min="7674" max="7674" width="29.28515625" style="61" customWidth="1"/>
    <col min="7675" max="7675" width="82" style="61" customWidth="1"/>
    <col min="7676" max="7677" width="0" style="61" hidden="1" customWidth="1"/>
    <col min="7678" max="7678" width="16.42578125" style="61" customWidth="1"/>
    <col min="7679" max="7679" width="14.7109375" style="61" customWidth="1"/>
    <col min="7680" max="7680" width="14.5703125" style="61" customWidth="1"/>
    <col min="7681" max="7929" width="9.140625" style="61"/>
    <col min="7930" max="7930" width="29.28515625" style="61" customWidth="1"/>
    <col min="7931" max="7931" width="82" style="61" customWidth="1"/>
    <col min="7932" max="7933" width="0" style="61" hidden="1" customWidth="1"/>
    <col min="7934" max="7934" width="16.42578125" style="61" customWidth="1"/>
    <col min="7935" max="7935" width="14.7109375" style="61" customWidth="1"/>
    <col min="7936" max="7936" width="14.5703125" style="61" customWidth="1"/>
    <col min="7937" max="8185" width="9.140625" style="61"/>
    <col min="8186" max="8186" width="29.28515625" style="61" customWidth="1"/>
    <col min="8187" max="8187" width="82" style="61" customWidth="1"/>
    <col min="8188" max="8189" width="0" style="61" hidden="1" customWidth="1"/>
    <col min="8190" max="8190" width="16.42578125" style="61" customWidth="1"/>
    <col min="8191" max="8191" width="14.7109375" style="61" customWidth="1"/>
    <col min="8192" max="8192" width="14.5703125" style="61" customWidth="1"/>
    <col min="8193" max="8441" width="9.140625" style="61"/>
    <col min="8442" max="8442" width="29.28515625" style="61" customWidth="1"/>
    <col min="8443" max="8443" width="82" style="61" customWidth="1"/>
    <col min="8444" max="8445" width="0" style="61" hidden="1" customWidth="1"/>
    <col min="8446" max="8446" width="16.42578125" style="61" customWidth="1"/>
    <col min="8447" max="8447" width="14.7109375" style="61" customWidth="1"/>
    <col min="8448" max="8448" width="14.5703125" style="61" customWidth="1"/>
    <col min="8449" max="8697" width="9.140625" style="61"/>
    <col min="8698" max="8698" width="29.28515625" style="61" customWidth="1"/>
    <col min="8699" max="8699" width="82" style="61" customWidth="1"/>
    <col min="8700" max="8701" width="0" style="61" hidden="1" customWidth="1"/>
    <col min="8702" max="8702" width="16.42578125" style="61" customWidth="1"/>
    <col min="8703" max="8703" width="14.7109375" style="61" customWidth="1"/>
    <col min="8704" max="8704" width="14.5703125" style="61" customWidth="1"/>
    <col min="8705" max="8953" width="9.140625" style="61"/>
    <col min="8954" max="8954" width="29.28515625" style="61" customWidth="1"/>
    <col min="8955" max="8955" width="82" style="61" customWidth="1"/>
    <col min="8956" max="8957" width="0" style="61" hidden="1" customWidth="1"/>
    <col min="8958" max="8958" width="16.42578125" style="61" customWidth="1"/>
    <col min="8959" max="8959" width="14.7109375" style="61" customWidth="1"/>
    <col min="8960" max="8960" width="14.5703125" style="61" customWidth="1"/>
    <col min="8961" max="9209" width="9.140625" style="61"/>
    <col min="9210" max="9210" width="29.28515625" style="61" customWidth="1"/>
    <col min="9211" max="9211" width="82" style="61" customWidth="1"/>
    <col min="9212" max="9213" width="0" style="61" hidden="1" customWidth="1"/>
    <col min="9214" max="9214" width="16.42578125" style="61" customWidth="1"/>
    <col min="9215" max="9215" width="14.7109375" style="61" customWidth="1"/>
    <col min="9216" max="9216" width="14.5703125" style="61" customWidth="1"/>
    <col min="9217" max="9465" width="9.140625" style="61"/>
    <col min="9466" max="9466" width="29.28515625" style="61" customWidth="1"/>
    <col min="9467" max="9467" width="82" style="61" customWidth="1"/>
    <col min="9468" max="9469" width="0" style="61" hidden="1" customWidth="1"/>
    <col min="9470" max="9470" width="16.42578125" style="61" customWidth="1"/>
    <col min="9471" max="9471" width="14.7109375" style="61" customWidth="1"/>
    <col min="9472" max="9472" width="14.5703125" style="61" customWidth="1"/>
    <col min="9473" max="9721" width="9.140625" style="61"/>
    <col min="9722" max="9722" width="29.28515625" style="61" customWidth="1"/>
    <col min="9723" max="9723" width="82" style="61" customWidth="1"/>
    <col min="9724" max="9725" width="0" style="61" hidden="1" customWidth="1"/>
    <col min="9726" max="9726" width="16.42578125" style="61" customWidth="1"/>
    <col min="9727" max="9727" width="14.7109375" style="61" customWidth="1"/>
    <col min="9728" max="9728" width="14.5703125" style="61" customWidth="1"/>
    <col min="9729" max="9977" width="9.140625" style="61"/>
    <col min="9978" max="9978" width="29.28515625" style="61" customWidth="1"/>
    <col min="9979" max="9979" width="82" style="61" customWidth="1"/>
    <col min="9980" max="9981" width="0" style="61" hidden="1" customWidth="1"/>
    <col min="9982" max="9982" width="16.42578125" style="61" customWidth="1"/>
    <col min="9983" max="9983" width="14.7109375" style="61" customWidth="1"/>
    <col min="9984" max="9984" width="14.5703125" style="61" customWidth="1"/>
    <col min="9985" max="10233" width="9.140625" style="61"/>
    <col min="10234" max="10234" width="29.28515625" style="61" customWidth="1"/>
    <col min="10235" max="10235" width="82" style="61" customWidth="1"/>
    <col min="10236" max="10237" width="0" style="61" hidden="1" customWidth="1"/>
    <col min="10238" max="10238" width="16.42578125" style="61" customWidth="1"/>
    <col min="10239" max="10239" width="14.7109375" style="61" customWidth="1"/>
    <col min="10240" max="10240" width="14.5703125" style="61" customWidth="1"/>
    <col min="10241" max="10489" width="9.140625" style="61"/>
    <col min="10490" max="10490" width="29.28515625" style="61" customWidth="1"/>
    <col min="10491" max="10491" width="82" style="61" customWidth="1"/>
    <col min="10492" max="10493" width="0" style="61" hidden="1" customWidth="1"/>
    <col min="10494" max="10494" width="16.42578125" style="61" customWidth="1"/>
    <col min="10495" max="10495" width="14.7109375" style="61" customWidth="1"/>
    <col min="10496" max="10496" width="14.5703125" style="61" customWidth="1"/>
    <col min="10497" max="10745" width="9.140625" style="61"/>
    <col min="10746" max="10746" width="29.28515625" style="61" customWidth="1"/>
    <col min="10747" max="10747" width="82" style="61" customWidth="1"/>
    <col min="10748" max="10749" width="0" style="61" hidden="1" customWidth="1"/>
    <col min="10750" max="10750" width="16.42578125" style="61" customWidth="1"/>
    <col min="10751" max="10751" width="14.7109375" style="61" customWidth="1"/>
    <col min="10752" max="10752" width="14.5703125" style="61" customWidth="1"/>
    <col min="10753" max="11001" width="9.140625" style="61"/>
    <col min="11002" max="11002" width="29.28515625" style="61" customWidth="1"/>
    <col min="11003" max="11003" width="82" style="61" customWidth="1"/>
    <col min="11004" max="11005" width="0" style="61" hidden="1" customWidth="1"/>
    <col min="11006" max="11006" width="16.42578125" style="61" customWidth="1"/>
    <col min="11007" max="11007" width="14.7109375" style="61" customWidth="1"/>
    <col min="11008" max="11008" width="14.5703125" style="61" customWidth="1"/>
    <col min="11009" max="11257" width="9.140625" style="61"/>
    <col min="11258" max="11258" width="29.28515625" style="61" customWidth="1"/>
    <col min="11259" max="11259" width="82" style="61" customWidth="1"/>
    <col min="11260" max="11261" width="0" style="61" hidden="1" customWidth="1"/>
    <col min="11262" max="11262" width="16.42578125" style="61" customWidth="1"/>
    <col min="11263" max="11263" width="14.7109375" style="61" customWidth="1"/>
    <col min="11264" max="11264" width="14.5703125" style="61" customWidth="1"/>
    <col min="11265" max="11513" width="9.140625" style="61"/>
    <col min="11514" max="11514" width="29.28515625" style="61" customWidth="1"/>
    <col min="11515" max="11515" width="82" style="61" customWidth="1"/>
    <col min="11516" max="11517" width="0" style="61" hidden="1" customWidth="1"/>
    <col min="11518" max="11518" width="16.42578125" style="61" customWidth="1"/>
    <col min="11519" max="11519" width="14.7109375" style="61" customWidth="1"/>
    <col min="11520" max="11520" width="14.5703125" style="61" customWidth="1"/>
    <col min="11521" max="11769" width="9.140625" style="61"/>
    <col min="11770" max="11770" width="29.28515625" style="61" customWidth="1"/>
    <col min="11771" max="11771" width="82" style="61" customWidth="1"/>
    <col min="11772" max="11773" width="0" style="61" hidden="1" customWidth="1"/>
    <col min="11774" max="11774" width="16.42578125" style="61" customWidth="1"/>
    <col min="11775" max="11775" width="14.7109375" style="61" customWidth="1"/>
    <col min="11776" max="11776" width="14.5703125" style="61" customWidth="1"/>
    <col min="11777" max="12025" width="9.140625" style="61"/>
    <col min="12026" max="12026" width="29.28515625" style="61" customWidth="1"/>
    <col min="12027" max="12027" width="82" style="61" customWidth="1"/>
    <col min="12028" max="12029" width="0" style="61" hidden="1" customWidth="1"/>
    <col min="12030" max="12030" width="16.42578125" style="61" customWidth="1"/>
    <col min="12031" max="12031" width="14.7109375" style="61" customWidth="1"/>
    <col min="12032" max="12032" width="14.5703125" style="61" customWidth="1"/>
    <col min="12033" max="12281" width="9.140625" style="61"/>
    <col min="12282" max="12282" width="29.28515625" style="61" customWidth="1"/>
    <col min="12283" max="12283" width="82" style="61" customWidth="1"/>
    <col min="12284" max="12285" width="0" style="61" hidden="1" customWidth="1"/>
    <col min="12286" max="12286" width="16.42578125" style="61" customWidth="1"/>
    <col min="12287" max="12287" width="14.7109375" style="61" customWidth="1"/>
    <col min="12288" max="12288" width="14.5703125" style="61" customWidth="1"/>
    <col min="12289" max="12537" width="9.140625" style="61"/>
    <col min="12538" max="12538" width="29.28515625" style="61" customWidth="1"/>
    <col min="12539" max="12539" width="82" style="61" customWidth="1"/>
    <col min="12540" max="12541" width="0" style="61" hidden="1" customWidth="1"/>
    <col min="12542" max="12542" width="16.42578125" style="61" customWidth="1"/>
    <col min="12543" max="12543" width="14.7109375" style="61" customWidth="1"/>
    <col min="12544" max="12544" width="14.5703125" style="61" customWidth="1"/>
    <col min="12545" max="12793" width="9.140625" style="61"/>
    <col min="12794" max="12794" width="29.28515625" style="61" customWidth="1"/>
    <col min="12795" max="12795" width="82" style="61" customWidth="1"/>
    <col min="12796" max="12797" width="0" style="61" hidden="1" customWidth="1"/>
    <col min="12798" max="12798" width="16.42578125" style="61" customWidth="1"/>
    <col min="12799" max="12799" width="14.7109375" style="61" customWidth="1"/>
    <col min="12800" max="12800" width="14.5703125" style="61" customWidth="1"/>
    <col min="12801" max="13049" width="9.140625" style="61"/>
    <col min="13050" max="13050" width="29.28515625" style="61" customWidth="1"/>
    <col min="13051" max="13051" width="82" style="61" customWidth="1"/>
    <col min="13052" max="13053" width="0" style="61" hidden="1" customWidth="1"/>
    <col min="13054" max="13054" width="16.42578125" style="61" customWidth="1"/>
    <col min="13055" max="13055" width="14.7109375" style="61" customWidth="1"/>
    <col min="13056" max="13056" width="14.5703125" style="61" customWidth="1"/>
    <col min="13057" max="13305" width="9.140625" style="61"/>
    <col min="13306" max="13306" width="29.28515625" style="61" customWidth="1"/>
    <col min="13307" max="13307" width="82" style="61" customWidth="1"/>
    <col min="13308" max="13309" width="0" style="61" hidden="1" customWidth="1"/>
    <col min="13310" max="13310" width="16.42578125" style="61" customWidth="1"/>
    <col min="13311" max="13311" width="14.7109375" style="61" customWidth="1"/>
    <col min="13312" max="13312" width="14.5703125" style="61" customWidth="1"/>
    <col min="13313" max="13561" width="9.140625" style="61"/>
    <col min="13562" max="13562" width="29.28515625" style="61" customWidth="1"/>
    <col min="13563" max="13563" width="82" style="61" customWidth="1"/>
    <col min="13564" max="13565" width="0" style="61" hidden="1" customWidth="1"/>
    <col min="13566" max="13566" width="16.42578125" style="61" customWidth="1"/>
    <col min="13567" max="13567" width="14.7109375" style="61" customWidth="1"/>
    <col min="13568" max="13568" width="14.5703125" style="61" customWidth="1"/>
    <col min="13569" max="13817" width="9.140625" style="61"/>
    <col min="13818" max="13818" width="29.28515625" style="61" customWidth="1"/>
    <col min="13819" max="13819" width="82" style="61" customWidth="1"/>
    <col min="13820" max="13821" width="0" style="61" hidden="1" customWidth="1"/>
    <col min="13822" max="13822" width="16.42578125" style="61" customWidth="1"/>
    <col min="13823" max="13823" width="14.7109375" style="61" customWidth="1"/>
    <col min="13824" max="13824" width="14.5703125" style="61" customWidth="1"/>
    <col min="13825" max="14073" width="9.140625" style="61"/>
    <col min="14074" max="14074" width="29.28515625" style="61" customWidth="1"/>
    <col min="14075" max="14075" width="82" style="61" customWidth="1"/>
    <col min="14076" max="14077" width="0" style="61" hidden="1" customWidth="1"/>
    <col min="14078" max="14078" width="16.42578125" style="61" customWidth="1"/>
    <col min="14079" max="14079" width="14.7109375" style="61" customWidth="1"/>
    <col min="14080" max="14080" width="14.5703125" style="61" customWidth="1"/>
    <col min="14081" max="14329" width="9.140625" style="61"/>
    <col min="14330" max="14330" width="29.28515625" style="61" customWidth="1"/>
    <col min="14331" max="14331" width="82" style="61" customWidth="1"/>
    <col min="14332" max="14333" width="0" style="61" hidden="1" customWidth="1"/>
    <col min="14334" max="14334" width="16.42578125" style="61" customWidth="1"/>
    <col min="14335" max="14335" width="14.7109375" style="61" customWidth="1"/>
    <col min="14336" max="14336" width="14.5703125" style="61" customWidth="1"/>
    <col min="14337" max="14585" width="9.140625" style="61"/>
    <col min="14586" max="14586" width="29.28515625" style="61" customWidth="1"/>
    <col min="14587" max="14587" width="82" style="61" customWidth="1"/>
    <col min="14588" max="14589" width="0" style="61" hidden="1" customWidth="1"/>
    <col min="14590" max="14590" width="16.42578125" style="61" customWidth="1"/>
    <col min="14591" max="14591" width="14.7109375" style="61" customWidth="1"/>
    <col min="14592" max="14592" width="14.5703125" style="61" customWidth="1"/>
    <col min="14593" max="14841" width="9.140625" style="61"/>
    <col min="14842" max="14842" width="29.28515625" style="61" customWidth="1"/>
    <col min="14843" max="14843" width="82" style="61" customWidth="1"/>
    <col min="14844" max="14845" width="0" style="61" hidden="1" customWidth="1"/>
    <col min="14846" max="14846" width="16.42578125" style="61" customWidth="1"/>
    <col min="14847" max="14847" width="14.7109375" style="61" customWidth="1"/>
    <col min="14848" max="14848" width="14.5703125" style="61" customWidth="1"/>
    <col min="14849" max="15097" width="9.140625" style="61"/>
    <col min="15098" max="15098" width="29.28515625" style="61" customWidth="1"/>
    <col min="15099" max="15099" width="82" style="61" customWidth="1"/>
    <col min="15100" max="15101" width="0" style="61" hidden="1" customWidth="1"/>
    <col min="15102" max="15102" width="16.42578125" style="61" customWidth="1"/>
    <col min="15103" max="15103" width="14.7109375" style="61" customWidth="1"/>
    <col min="15104" max="15104" width="14.5703125" style="61" customWidth="1"/>
    <col min="15105" max="15353" width="9.140625" style="61"/>
    <col min="15354" max="15354" width="29.28515625" style="61" customWidth="1"/>
    <col min="15355" max="15355" width="82" style="61" customWidth="1"/>
    <col min="15356" max="15357" width="0" style="61" hidden="1" customWidth="1"/>
    <col min="15358" max="15358" width="16.42578125" style="61" customWidth="1"/>
    <col min="15359" max="15359" width="14.7109375" style="61" customWidth="1"/>
    <col min="15360" max="15360" width="14.5703125" style="61" customWidth="1"/>
    <col min="15361" max="15609" width="9.140625" style="61"/>
    <col min="15610" max="15610" width="29.28515625" style="61" customWidth="1"/>
    <col min="15611" max="15611" width="82" style="61" customWidth="1"/>
    <col min="15612" max="15613" width="0" style="61" hidden="1" customWidth="1"/>
    <col min="15614" max="15614" width="16.42578125" style="61" customWidth="1"/>
    <col min="15615" max="15615" width="14.7109375" style="61" customWidth="1"/>
    <col min="15616" max="15616" width="14.5703125" style="61" customWidth="1"/>
    <col min="15617" max="15865" width="9.140625" style="61"/>
    <col min="15866" max="15866" width="29.28515625" style="61" customWidth="1"/>
    <col min="15867" max="15867" width="82" style="61" customWidth="1"/>
    <col min="15868" max="15869" width="0" style="61" hidden="1" customWidth="1"/>
    <col min="15870" max="15870" width="16.42578125" style="61" customWidth="1"/>
    <col min="15871" max="15871" width="14.7109375" style="61" customWidth="1"/>
    <col min="15872" max="15872" width="14.5703125" style="61" customWidth="1"/>
    <col min="15873" max="16121" width="9.140625" style="61"/>
    <col min="16122" max="16122" width="29.28515625" style="61" customWidth="1"/>
    <col min="16123" max="16123" width="82" style="61" customWidth="1"/>
    <col min="16124" max="16125" width="0" style="61" hidden="1" customWidth="1"/>
    <col min="16126" max="16126" width="16.42578125" style="61" customWidth="1"/>
    <col min="16127" max="16127" width="14.7109375" style="61" customWidth="1"/>
    <col min="16128" max="16128" width="14.5703125" style="61" customWidth="1"/>
    <col min="16129" max="16384" width="9.140625" style="61"/>
  </cols>
  <sheetData>
    <row r="1" spans="1:6" ht="15.75" x14ac:dyDescent="0.2">
      <c r="C1" s="13" t="s">
        <v>886</v>
      </c>
    </row>
    <row r="2" spans="1:6" ht="15.75" x14ac:dyDescent="0.2">
      <c r="A2" s="62"/>
      <c r="C2" s="2" t="s">
        <v>757</v>
      </c>
    </row>
    <row r="3" spans="1:6" ht="15.75" x14ac:dyDescent="0.2">
      <c r="C3" s="3" t="s">
        <v>758</v>
      </c>
    </row>
    <row r="4" spans="1:6" ht="15.75" x14ac:dyDescent="0.2">
      <c r="C4" s="3" t="s">
        <v>792</v>
      </c>
      <c r="D4" s="3"/>
      <c r="E4" s="3"/>
      <c r="F4" s="3"/>
    </row>
    <row r="5" spans="1:6" x14ac:dyDescent="0.2">
      <c r="C5" s="63"/>
    </row>
    <row r="6" spans="1:6" ht="15.75" x14ac:dyDescent="0.2">
      <c r="B6" s="64"/>
    </row>
    <row r="7" spans="1:6" ht="18.75" x14ac:dyDescent="0.2">
      <c r="A7" s="269" t="s">
        <v>782</v>
      </c>
      <c r="B7" s="269"/>
      <c r="C7" s="269"/>
      <c r="D7" s="269"/>
      <c r="E7" s="269"/>
    </row>
    <row r="8" spans="1:6" ht="18.75" x14ac:dyDescent="0.2">
      <c r="A8" s="270"/>
      <c r="B8" s="270"/>
      <c r="C8" s="65"/>
      <c r="D8" s="65"/>
      <c r="E8" s="65"/>
    </row>
    <row r="9" spans="1:6" ht="21.75" customHeight="1" x14ac:dyDescent="0.25">
      <c r="A9" s="66"/>
      <c r="B9" s="66"/>
      <c r="C9" s="48"/>
      <c r="D9" s="48"/>
      <c r="E9" s="67" t="s">
        <v>779</v>
      </c>
    </row>
    <row r="10" spans="1:6" ht="56.25" x14ac:dyDescent="0.2">
      <c r="A10" s="68" t="s">
        <v>783</v>
      </c>
      <c r="B10" s="69" t="s">
        <v>784</v>
      </c>
      <c r="C10" s="70" t="s">
        <v>780</v>
      </c>
      <c r="D10" s="70" t="s">
        <v>781</v>
      </c>
      <c r="E10" s="70" t="s">
        <v>785</v>
      </c>
    </row>
    <row r="11" spans="1:6" ht="18.75" x14ac:dyDescent="0.2">
      <c r="A11" s="69">
        <v>1</v>
      </c>
      <c r="B11" s="69">
        <v>2</v>
      </c>
      <c r="C11" s="69">
        <v>3</v>
      </c>
      <c r="D11" s="69">
        <v>4</v>
      </c>
      <c r="E11" s="69">
        <v>5</v>
      </c>
    </row>
    <row r="12" spans="1:6" ht="18.75" x14ac:dyDescent="0.2">
      <c r="A12" s="71"/>
      <c r="B12" s="72"/>
      <c r="C12" s="73"/>
      <c r="D12" s="73"/>
      <c r="E12" s="73"/>
    </row>
    <row r="13" spans="1:6" ht="37.5" x14ac:dyDescent="0.3">
      <c r="A13" s="74" t="s">
        <v>786</v>
      </c>
      <c r="B13" s="75" t="s">
        <v>787</v>
      </c>
      <c r="C13" s="76">
        <v>3615147.5</v>
      </c>
      <c r="D13" s="76">
        <v>3365421.9</v>
      </c>
      <c r="E13" s="76">
        <v>3118725.5</v>
      </c>
      <c r="F13" s="77"/>
    </row>
    <row r="14" spans="1:6" ht="18.75" x14ac:dyDescent="0.3">
      <c r="A14" s="74"/>
      <c r="B14" s="75"/>
      <c r="C14" s="76"/>
      <c r="D14" s="76"/>
      <c r="E14" s="76"/>
    </row>
    <row r="15" spans="1:6" ht="18.75" x14ac:dyDescent="0.3">
      <c r="A15" s="78"/>
      <c r="B15" s="79"/>
      <c r="C15" s="80"/>
      <c r="D15" s="81"/>
      <c r="E15" s="82"/>
    </row>
    <row r="16" spans="1:6" ht="37.5" x14ac:dyDescent="0.3">
      <c r="A16" s="83" t="s">
        <v>788</v>
      </c>
      <c r="B16" s="84" t="s">
        <v>789</v>
      </c>
      <c r="C16" s="85">
        <v>3789958</v>
      </c>
      <c r="D16" s="76">
        <v>3365421.9</v>
      </c>
      <c r="E16" s="76">
        <v>3118725.5</v>
      </c>
      <c r="F16" s="86"/>
    </row>
    <row r="17" spans="1:5" ht="18.75" x14ac:dyDescent="0.3">
      <c r="A17" s="87"/>
      <c r="B17" s="88"/>
      <c r="C17" s="89"/>
      <c r="D17" s="90"/>
      <c r="E17" s="91"/>
    </row>
    <row r="18" spans="1:5" ht="12.75" customHeight="1" x14ac:dyDescent="0.2">
      <c r="A18" s="271"/>
      <c r="B18" s="273" t="s">
        <v>790</v>
      </c>
      <c r="C18" s="274">
        <f>C16-C13</f>
        <v>174810.5</v>
      </c>
      <c r="D18" s="274">
        <f t="shared" ref="D18:E18" si="0">D16-D13</f>
        <v>0</v>
      </c>
      <c r="E18" s="274">
        <f t="shared" si="0"/>
        <v>0</v>
      </c>
    </row>
    <row r="19" spans="1:5" ht="24" customHeight="1" x14ac:dyDescent="0.2">
      <c r="A19" s="272"/>
      <c r="B19" s="273"/>
      <c r="C19" s="275"/>
      <c r="D19" s="275"/>
      <c r="E19" s="275"/>
    </row>
  </sheetData>
  <mergeCells count="7">
    <mergeCell ref="A7:E7"/>
    <mergeCell ref="A8:B8"/>
    <mergeCell ref="A18:A19"/>
    <mergeCell ref="B18:B19"/>
    <mergeCell ref="C18:C19"/>
    <mergeCell ref="D18:D19"/>
    <mergeCell ref="E18:E19"/>
  </mergeCells>
  <pageMargins left="0.39370078740157483" right="0.39370078740157483" top="0.98425196850393704" bottom="0.39370078740157483" header="0.31496062992125984" footer="0.31496062992125984"/>
  <pageSetup paperSize="9" scale="9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83"/>
  <sheetViews>
    <sheetView tabSelected="1" zoomScale="90" zoomScaleNormal="90" workbookViewId="0">
      <selection activeCell="W20" sqref="W20"/>
    </sheetView>
  </sheetViews>
  <sheetFormatPr defaultRowHeight="15.75" x14ac:dyDescent="0.25"/>
  <cols>
    <col min="1" max="1" width="118.42578125" style="115" customWidth="1"/>
    <col min="2" max="2" width="14.28515625" style="152" customWidth="1"/>
    <col min="3" max="3" width="17.140625" style="117" hidden="1" customWidth="1"/>
    <col min="4" max="4" width="14.7109375" style="117" hidden="1" customWidth="1"/>
    <col min="5" max="5" width="16.140625" style="117" hidden="1" customWidth="1"/>
    <col min="6" max="8" width="15.140625" style="117" hidden="1" customWidth="1"/>
    <col min="9" max="9" width="15.140625" style="117" customWidth="1"/>
    <col min="10" max="10" width="15.140625" style="117" hidden="1" customWidth="1"/>
    <col min="11" max="11" width="15.85546875" style="117" hidden="1" customWidth="1"/>
    <col min="12" max="17" width="15.140625" style="117" hidden="1" customWidth="1"/>
    <col min="18" max="16384" width="9.140625" style="119"/>
  </cols>
  <sheetData>
    <row r="1" spans="1:17" x14ac:dyDescent="0.25">
      <c r="B1" s="116" t="s">
        <v>818</v>
      </c>
      <c r="I1" s="116"/>
      <c r="J1" s="116"/>
      <c r="K1" s="116"/>
      <c r="L1" s="116"/>
      <c r="M1" s="118"/>
      <c r="N1" s="116"/>
      <c r="O1" s="116"/>
    </row>
    <row r="2" spans="1:17" x14ac:dyDescent="0.25">
      <c r="B2" s="115" t="s">
        <v>757</v>
      </c>
      <c r="I2" s="115"/>
      <c r="J2" s="115"/>
      <c r="K2" s="115"/>
      <c r="L2" s="115"/>
      <c r="M2" s="118"/>
      <c r="N2" s="115"/>
      <c r="O2" s="115"/>
    </row>
    <row r="3" spans="1:17" x14ac:dyDescent="0.25">
      <c r="B3" s="115" t="s">
        <v>758</v>
      </c>
      <c r="I3" s="115"/>
      <c r="J3" s="115"/>
      <c r="K3" s="115"/>
      <c r="L3" s="115"/>
      <c r="M3" s="118"/>
      <c r="N3" s="115"/>
      <c r="O3" s="115"/>
    </row>
    <row r="4" spans="1:17" x14ac:dyDescent="0.25">
      <c r="B4" s="120" t="s">
        <v>792</v>
      </c>
      <c r="I4" s="120"/>
      <c r="J4" s="115"/>
      <c r="K4" s="115"/>
      <c r="L4" s="115"/>
      <c r="M4" s="115"/>
      <c r="N4" s="115"/>
      <c r="O4" s="115"/>
    </row>
    <row r="6" spans="1:17" ht="45.75" customHeight="1" x14ac:dyDescent="0.25">
      <c r="A6" s="276" t="s">
        <v>819</v>
      </c>
      <c r="B6" s="276"/>
      <c r="C6" s="276"/>
      <c r="D6" s="276"/>
      <c r="E6" s="276"/>
      <c r="F6" s="276"/>
      <c r="G6" s="276"/>
      <c r="H6" s="276"/>
      <c r="I6" s="276"/>
      <c r="J6" s="276"/>
      <c r="K6" s="276"/>
      <c r="L6" s="276"/>
      <c r="M6" s="276"/>
      <c r="N6" s="276"/>
      <c r="O6" s="276"/>
      <c r="P6" s="276"/>
      <c r="Q6" s="276"/>
    </row>
    <row r="7" spans="1:17" ht="19.5" customHeight="1" x14ac:dyDescent="0.25">
      <c r="A7" s="277" t="s">
        <v>659</v>
      </c>
      <c r="B7" s="277"/>
      <c r="C7" s="277"/>
      <c r="D7" s="277"/>
      <c r="E7" s="277"/>
      <c r="F7" s="277"/>
      <c r="G7" s="277"/>
      <c r="H7" s="277"/>
      <c r="I7" s="277"/>
      <c r="J7" s="277"/>
      <c r="K7" s="277"/>
      <c r="L7" s="277"/>
      <c r="M7" s="277"/>
      <c r="N7" s="277"/>
      <c r="O7" s="277"/>
      <c r="P7" s="277"/>
      <c r="Q7" s="277"/>
    </row>
    <row r="8" spans="1:17" ht="21.75" customHeight="1" x14ac:dyDescent="0.25">
      <c r="A8" s="237"/>
      <c r="B8" s="121"/>
      <c r="C8" s="237"/>
      <c r="D8" s="122"/>
      <c r="E8" s="122"/>
      <c r="F8" s="237"/>
      <c r="G8" s="237"/>
      <c r="H8" s="237"/>
      <c r="I8" s="238" t="s">
        <v>779</v>
      </c>
      <c r="J8" s="237"/>
      <c r="K8" s="238"/>
      <c r="L8" s="237"/>
      <c r="M8" s="237"/>
      <c r="N8" s="238"/>
      <c r="O8" s="238" t="s">
        <v>525</v>
      </c>
      <c r="P8" s="238"/>
      <c r="Q8" s="238"/>
    </row>
    <row r="9" spans="1:17" ht="21.75" customHeight="1" x14ac:dyDescent="0.25">
      <c r="A9" s="286" t="s">
        <v>820</v>
      </c>
      <c r="B9" s="278" t="s">
        <v>780</v>
      </c>
      <c r="C9" s="278"/>
      <c r="D9" s="278"/>
      <c r="E9" s="278"/>
      <c r="F9" s="278"/>
      <c r="G9" s="278"/>
      <c r="H9" s="278"/>
      <c r="I9" s="278"/>
      <c r="J9" s="124" t="s">
        <v>821</v>
      </c>
      <c r="K9" s="125"/>
      <c r="L9" s="125"/>
      <c r="M9" s="125"/>
      <c r="N9" s="279" t="s">
        <v>781</v>
      </c>
      <c r="O9" s="281" t="s">
        <v>822</v>
      </c>
      <c r="P9" s="282"/>
      <c r="Q9" s="279"/>
    </row>
    <row r="10" spans="1:17" ht="73.5" customHeight="1" x14ac:dyDescent="0.25">
      <c r="A10" s="287"/>
      <c r="B10" s="126" t="s">
        <v>823</v>
      </c>
      <c r="C10" s="127" t="s">
        <v>760</v>
      </c>
      <c r="D10" s="127" t="s">
        <v>824</v>
      </c>
      <c r="E10" s="128" t="s">
        <v>825</v>
      </c>
      <c r="F10" s="129" t="s">
        <v>826</v>
      </c>
      <c r="G10" s="128" t="s">
        <v>824</v>
      </c>
      <c r="H10" s="129" t="s">
        <v>827</v>
      </c>
      <c r="I10" s="239" t="s">
        <v>828</v>
      </c>
      <c r="J10" s="129" t="s">
        <v>829</v>
      </c>
      <c r="K10" s="129" t="s">
        <v>830</v>
      </c>
      <c r="L10" s="128" t="s">
        <v>824</v>
      </c>
      <c r="M10" s="128" t="s">
        <v>831</v>
      </c>
      <c r="N10" s="280"/>
      <c r="O10" s="283"/>
      <c r="P10" s="284"/>
      <c r="Q10" s="285"/>
    </row>
    <row r="11" spans="1:17" ht="15.75" customHeight="1" x14ac:dyDescent="0.25">
      <c r="A11" s="130">
        <v>1</v>
      </c>
      <c r="B11" s="131" t="s">
        <v>529</v>
      </c>
      <c r="C11" s="132">
        <v>2</v>
      </c>
      <c r="D11" s="132">
        <v>3</v>
      </c>
      <c r="E11" s="132">
        <v>2</v>
      </c>
      <c r="F11" s="130" t="s">
        <v>763</v>
      </c>
      <c r="G11" s="130"/>
      <c r="H11" s="130"/>
      <c r="I11" s="130" t="s">
        <v>530</v>
      </c>
      <c r="J11" s="130" t="s">
        <v>530</v>
      </c>
      <c r="K11" s="132">
        <v>6</v>
      </c>
      <c r="L11" s="130"/>
      <c r="M11" s="130"/>
      <c r="N11" s="130" t="s">
        <v>531</v>
      </c>
      <c r="O11" s="130" t="s">
        <v>531</v>
      </c>
      <c r="P11" s="130"/>
      <c r="Q11" s="130" t="s">
        <v>763</v>
      </c>
    </row>
    <row r="12" spans="1:17" hidden="1" x14ac:dyDescent="0.25">
      <c r="A12" s="133" t="s">
        <v>832</v>
      </c>
      <c r="B12" s="134">
        <f>SUM(B13:B15)</f>
        <v>196879.19999999998</v>
      </c>
      <c r="C12" s="134">
        <f t="shared" ref="C12:O12" si="0">SUM(C13:C15)</f>
        <v>196879.19999999998</v>
      </c>
      <c r="D12" s="134">
        <f t="shared" si="0"/>
        <v>0</v>
      </c>
      <c r="E12" s="134">
        <f t="shared" si="0"/>
        <v>196879.19999999998</v>
      </c>
      <c r="F12" s="134">
        <f t="shared" si="0"/>
        <v>134709.29999999999</v>
      </c>
      <c r="G12" s="134">
        <f t="shared" si="0"/>
        <v>0</v>
      </c>
      <c r="H12" s="134">
        <f t="shared" si="0"/>
        <v>0</v>
      </c>
      <c r="I12" s="134">
        <f t="shared" si="0"/>
        <v>196879.19999999998</v>
      </c>
      <c r="J12" s="135">
        <f t="shared" si="0"/>
        <v>134709.29999999999</v>
      </c>
      <c r="K12" s="135">
        <f t="shared" si="0"/>
        <v>144711.20000000001</v>
      </c>
      <c r="L12" s="135">
        <f t="shared" si="0"/>
        <v>0</v>
      </c>
      <c r="M12" s="135">
        <f>M13+M14+M15</f>
        <v>0</v>
      </c>
      <c r="N12" s="135">
        <f>J12+M12</f>
        <v>134709.29999999999</v>
      </c>
      <c r="O12" s="135">
        <f t="shared" si="0"/>
        <v>144711.20000000001</v>
      </c>
      <c r="P12" s="135">
        <f>P13+P14+P15</f>
        <v>0</v>
      </c>
      <c r="Q12" s="135">
        <f>O12+P12</f>
        <v>144711.20000000001</v>
      </c>
    </row>
    <row r="13" spans="1:17" ht="31.5" hidden="1" x14ac:dyDescent="0.25">
      <c r="A13" s="136" t="s">
        <v>833</v>
      </c>
      <c r="B13" s="137">
        <v>149321.9</v>
      </c>
      <c r="C13" s="138">
        <v>149321.9</v>
      </c>
      <c r="D13" s="138"/>
      <c r="E13" s="139">
        <f t="shared" ref="E13:E76" si="1">C13+D13</f>
        <v>149321.9</v>
      </c>
      <c r="F13" s="138">
        <v>134709.29999999999</v>
      </c>
      <c r="G13" s="138"/>
      <c r="H13" s="138"/>
      <c r="I13" s="138">
        <f t="shared" ref="I13:I55" si="2">E13+H13</f>
        <v>149321.9</v>
      </c>
      <c r="J13" s="138">
        <f>F13</f>
        <v>134709.29999999999</v>
      </c>
      <c r="K13" s="138">
        <v>144711.20000000001</v>
      </c>
      <c r="L13" s="138"/>
      <c r="M13" s="138"/>
      <c r="N13" s="138">
        <f>J13+M13</f>
        <v>134709.29999999999</v>
      </c>
      <c r="O13" s="138">
        <f>K13</f>
        <v>144711.20000000001</v>
      </c>
      <c r="P13" s="138"/>
      <c r="Q13" s="138">
        <f>O13+P13</f>
        <v>144711.20000000001</v>
      </c>
    </row>
    <row r="14" spans="1:17" ht="31.5" hidden="1" x14ac:dyDescent="0.25">
      <c r="A14" s="136" t="s">
        <v>834</v>
      </c>
      <c r="B14" s="137">
        <v>42106.9</v>
      </c>
      <c r="C14" s="138">
        <v>42106.9</v>
      </c>
      <c r="D14" s="138"/>
      <c r="E14" s="139">
        <f t="shared" si="1"/>
        <v>42106.9</v>
      </c>
      <c r="F14" s="140"/>
      <c r="G14" s="140"/>
      <c r="H14" s="140"/>
      <c r="I14" s="138">
        <f t="shared" si="2"/>
        <v>42106.9</v>
      </c>
      <c r="J14" s="138"/>
      <c r="K14" s="140"/>
      <c r="L14" s="140"/>
      <c r="M14" s="140"/>
      <c r="N14" s="138">
        <f t="shared" ref="N14:N15" si="3">J14+M14</f>
        <v>0</v>
      </c>
      <c r="O14" s="140"/>
      <c r="P14" s="140"/>
      <c r="Q14" s="138">
        <f t="shared" ref="Q14:Q15" si="4">O14+P14</f>
        <v>0</v>
      </c>
    </row>
    <row r="15" spans="1:17" ht="31.5" hidden="1" x14ac:dyDescent="0.25">
      <c r="A15" s="136" t="s">
        <v>835</v>
      </c>
      <c r="B15" s="137">
        <v>5450.4</v>
      </c>
      <c r="C15" s="138">
        <v>5450.4</v>
      </c>
      <c r="D15" s="138"/>
      <c r="E15" s="139">
        <f t="shared" si="1"/>
        <v>5450.4</v>
      </c>
      <c r="F15" s="140"/>
      <c r="G15" s="140"/>
      <c r="H15" s="140"/>
      <c r="I15" s="138">
        <f t="shared" si="2"/>
        <v>5450.4</v>
      </c>
      <c r="J15" s="138"/>
      <c r="K15" s="140"/>
      <c r="L15" s="140"/>
      <c r="M15" s="140"/>
      <c r="N15" s="138">
        <f t="shared" si="3"/>
        <v>0</v>
      </c>
      <c r="O15" s="140"/>
      <c r="P15" s="140"/>
      <c r="Q15" s="138">
        <f t="shared" si="4"/>
        <v>0</v>
      </c>
    </row>
    <row r="16" spans="1:17" x14ac:dyDescent="0.25">
      <c r="A16" s="133" t="s">
        <v>836</v>
      </c>
      <c r="B16" s="134">
        <f>SUM(B17:B19)</f>
        <v>8714.2720000000008</v>
      </c>
      <c r="C16" s="134">
        <f t="shared" ref="C16:P16" si="5">SUM(C17:C19)</f>
        <v>6204.8</v>
      </c>
      <c r="D16" s="134">
        <f t="shared" si="5"/>
        <v>7.3999999999999773</v>
      </c>
      <c r="E16" s="134">
        <f t="shared" si="5"/>
        <v>6212.2</v>
      </c>
      <c r="F16" s="134">
        <f t="shared" si="5"/>
        <v>5893</v>
      </c>
      <c r="G16" s="134">
        <f t="shared" si="5"/>
        <v>-1.5999999999999996</v>
      </c>
      <c r="H16" s="134">
        <f t="shared" si="5"/>
        <v>0</v>
      </c>
      <c r="I16" s="134">
        <f t="shared" si="5"/>
        <v>8714.2720000000008</v>
      </c>
      <c r="J16" s="141">
        <f t="shared" si="5"/>
        <v>5891.4000000000005</v>
      </c>
      <c r="K16" s="141">
        <f t="shared" si="5"/>
        <v>5893</v>
      </c>
      <c r="L16" s="141">
        <f t="shared" si="5"/>
        <v>-1.7999999999999989</v>
      </c>
      <c r="M16" s="141">
        <f t="shared" si="5"/>
        <v>0</v>
      </c>
      <c r="N16" s="141">
        <f>J16+M16</f>
        <v>5891.4000000000005</v>
      </c>
      <c r="O16" s="141">
        <f t="shared" si="5"/>
        <v>5891.2</v>
      </c>
      <c r="P16" s="141">
        <f t="shared" si="5"/>
        <v>4871.6000000000004</v>
      </c>
      <c r="Q16" s="141">
        <f>O16+P16</f>
        <v>10762.8</v>
      </c>
    </row>
    <row r="17" spans="1:17" ht="31.5" hidden="1" x14ac:dyDescent="0.25">
      <c r="A17" s="142" t="s">
        <v>72</v>
      </c>
      <c r="B17" s="137">
        <f t="shared" ref="B17:B76" si="6">I17</f>
        <v>331.9</v>
      </c>
      <c r="C17" s="138">
        <v>324.5</v>
      </c>
      <c r="D17" s="138">
        <f>E17-C17</f>
        <v>7.3999999999999773</v>
      </c>
      <c r="E17" s="139">
        <v>331.9</v>
      </c>
      <c r="F17" s="138">
        <v>12.7</v>
      </c>
      <c r="G17" s="138">
        <f>J17-F17</f>
        <v>-1.5999999999999996</v>
      </c>
      <c r="H17" s="138"/>
      <c r="I17" s="138">
        <f t="shared" si="2"/>
        <v>331.9</v>
      </c>
      <c r="J17" s="138">
        <v>11.1</v>
      </c>
      <c r="K17" s="138">
        <v>12.7</v>
      </c>
      <c r="L17" s="138">
        <f>O17-K17</f>
        <v>-1.7999999999999989</v>
      </c>
      <c r="M17" s="138"/>
      <c r="N17" s="138">
        <f>J17+M17</f>
        <v>11.1</v>
      </c>
      <c r="O17" s="138">
        <v>10.9</v>
      </c>
      <c r="P17" s="138"/>
      <c r="Q17" s="138">
        <f>O17+P17</f>
        <v>10.9</v>
      </c>
    </row>
    <row r="18" spans="1:17" ht="31.5" x14ac:dyDescent="0.25">
      <c r="A18" s="142" t="s">
        <v>837</v>
      </c>
      <c r="B18" s="137">
        <v>2502.0720000000001</v>
      </c>
      <c r="C18" s="138"/>
      <c r="D18" s="138"/>
      <c r="E18" s="139"/>
      <c r="F18" s="138"/>
      <c r="G18" s="138"/>
      <c r="H18" s="138"/>
      <c r="I18" s="138">
        <v>2502.0720000000001</v>
      </c>
      <c r="J18" s="138"/>
      <c r="K18" s="138"/>
      <c r="L18" s="138"/>
      <c r="M18" s="138"/>
      <c r="N18" s="138"/>
      <c r="O18" s="138"/>
      <c r="P18" s="138">
        <v>4871.6000000000004</v>
      </c>
      <c r="Q18" s="138">
        <f t="shared" ref="Q18:Q19" si="7">O18+P18</f>
        <v>4871.6000000000004</v>
      </c>
    </row>
    <row r="19" spans="1:17" hidden="1" x14ac:dyDescent="0.25">
      <c r="A19" s="142" t="s">
        <v>112</v>
      </c>
      <c r="B19" s="137">
        <f t="shared" si="6"/>
        <v>5880.3</v>
      </c>
      <c r="C19" s="138">
        <v>5880.3</v>
      </c>
      <c r="D19" s="138"/>
      <c r="E19" s="139">
        <f t="shared" si="1"/>
        <v>5880.3</v>
      </c>
      <c r="F19" s="138">
        <v>5880.3</v>
      </c>
      <c r="G19" s="138"/>
      <c r="H19" s="138"/>
      <c r="I19" s="138">
        <f t="shared" si="2"/>
        <v>5880.3</v>
      </c>
      <c r="J19" s="138">
        <f>F19</f>
        <v>5880.3</v>
      </c>
      <c r="K19" s="138">
        <v>5880.3</v>
      </c>
      <c r="L19" s="138"/>
      <c r="M19" s="138"/>
      <c r="N19" s="138">
        <f t="shared" ref="N19" si="8">J19+M19</f>
        <v>5880.3</v>
      </c>
      <c r="O19" s="138">
        <f>K19</f>
        <v>5880.3</v>
      </c>
      <c r="P19" s="138"/>
      <c r="Q19" s="138">
        <f t="shared" si="7"/>
        <v>5880.3</v>
      </c>
    </row>
    <row r="20" spans="1:17" x14ac:dyDescent="0.25">
      <c r="A20" s="133" t="s">
        <v>838</v>
      </c>
      <c r="B20" s="134">
        <f>SUM(B21:B37)</f>
        <v>1138595.7659999998</v>
      </c>
      <c r="C20" s="134">
        <f t="shared" ref="C20:I20" si="9">SUM(C21:C37)</f>
        <v>1140447.2999999998</v>
      </c>
      <c r="D20" s="134">
        <f t="shared" si="9"/>
        <v>2521.8999999999992</v>
      </c>
      <c r="E20" s="134">
        <f t="shared" si="9"/>
        <v>1142969.1999999997</v>
      </c>
      <c r="F20" s="134">
        <f t="shared" si="9"/>
        <v>1137149.2000000002</v>
      </c>
      <c r="G20" s="134">
        <f t="shared" si="9"/>
        <v>9804.1000000000458</v>
      </c>
      <c r="H20" s="134">
        <f t="shared" si="9"/>
        <v>13299.239999999998</v>
      </c>
      <c r="I20" s="134">
        <f t="shared" si="9"/>
        <v>1146291.6959999998</v>
      </c>
      <c r="J20" s="135">
        <f>SUM(J21:J37)</f>
        <v>1146953.3000000003</v>
      </c>
      <c r="K20" s="135">
        <f t="shared" ref="K20:M20" si="10">SUM(K21:K37)</f>
        <v>1139151.1000000001</v>
      </c>
      <c r="L20" s="135">
        <f t="shared" si="10"/>
        <v>9815.9999999999527</v>
      </c>
      <c r="M20" s="135">
        <f t="shared" si="10"/>
        <v>850.2</v>
      </c>
      <c r="N20" s="135">
        <f>J20+M20</f>
        <v>1147803.5000000002</v>
      </c>
      <c r="O20" s="135">
        <f>SUM(O21:O37)</f>
        <v>1148967.2000000002</v>
      </c>
      <c r="P20" s="135">
        <f t="shared" ref="P20" si="11">SUM(P21:P37)</f>
        <v>869.6</v>
      </c>
      <c r="Q20" s="135">
        <f>O20+P20</f>
        <v>1149836.8000000003</v>
      </c>
    </row>
    <row r="21" spans="1:17" x14ac:dyDescent="0.25">
      <c r="A21" s="142" t="s">
        <v>404</v>
      </c>
      <c r="B21" s="137">
        <f>1087699.3-4740.8</f>
        <v>1082958.5</v>
      </c>
      <c r="C21" s="138">
        <v>1079801.3</v>
      </c>
      <c r="D21" s="138">
        <f>E21-C21</f>
        <v>2414.5</v>
      </c>
      <c r="E21" s="139">
        <v>1082215.8</v>
      </c>
      <c r="F21" s="138">
        <v>1082474.5</v>
      </c>
      <c r="G21" s="138">
        <f>J21-F21</f>
        <v>9672.3000000000466</v>
      </c>
      <c r="H21" s="138">
        <v>5483.5</v>
      </c>
      <c r="I21" s="137">
        <f>1087699.3-4740.8</f>
        <v>1082958.5</v>
      </c>
      <c r="J21" s="138">
        <v>1092146.8</v>
      </c>
      <c r="K21" s="138">
        <v>1085855.7</v>
      </c>
      <c r="L21" s="138">
        <f>O21-K21</f>
        <v>9684.1999999999534</v>
      </c>
      <c r="M21" s="138">
        <v>850.2</v>
      </c>
      <c r="N21" s="138">
        <f>J21+M21</f>
        <v>1092997</v>
      </c>
      <c r="O21" s="138">
        <v>1095539.8999999999</v>
      </c>
      <c r="P21" s="138">
        <v>869.6</v>
      </c>
      <c r="Q21" s="138">
        <f>O21+P21</f>
        <v>1096409.5</v>
      </c>
    </row>
    <row r="22" spans="1:17" hidden="1" x14ac:dyDescent="0.25">
      <c r="A22" s="142" t="s">
        <v>608</v>
      </c>
      <c r="B22" s="137">
        <f t="shared" si="6"/>
        <v>5000.8999999999996</v>
      </c>
      <c r="C22" s="138">
        <v>4910.2</v>
      </c>
      <c r="D22" s="138"/>
      <c r="E22" s="139">
        <f t="shared" si="1"/>
        <v>4910.2</v>
      </c>
      <c r="F22" s="138">
        <v>5046.3</v>
      </c>
      <c r="G22" s="138"/>
      <c r="H22" s="138">
        <v>90.7</v>
      </c>
      <c r="I22" s="138">
        <f t="shared" si="2"/>
        <v>5000.8999999999996</v>
      </c>
      <c r="J22" s="138">
        <v>5046.3</v>
      </c>
      <c r="K22" s="138">
        <v>5046.3</v>
      </c>
      <c r="L22" s="138"/>
      <c r="M22" s="138"/>
      <c r="N22" s="138">
        <f t="shared" ref="N22:N37" si="12">J22+M22</f>
        <v>5046.3</v>
      </c>
      <c r="O22" s="138">
        <v>5046.3</v>
      </c>
      <c r="P22" s="138"/>
      <c r="Q22" s="138">
        <f t="shared" ref="Q22:Q37" si="13">O22+P22</f>
        <v>5046.3</v>
      </c>
    </row>
    <row r="23" spans="1:17" ht="31.5" hidden="1" x14ac:dyDescent="0.25">
      <c r="A23" s="136" t="s">
        <v>839</v>
      </c>
      <c r="B23" s="137">
        <f t="shared" si="6"/>
        <v>485</v>
      </c>
      <c r="C23" s="138">
        <v>485</v>
      </c>
      <c r="D23" s="138"/>
      <c r="E23" s="139">
        <f t="shared" si="1"/>
        <v>485</v>
      </c>
      <c r="F23" s="138">
        <v>551</v>
      </c>
      <c r="G23" s="138"/>
      <c r="H23" s="138"/>
      <c r="I23" s="138">
        <f t="shared" si="2"/>
        <v>485</v>
      </c>
      <c r="J23" s="138">
        <v>551</v>
      </c>
      <c r="K23" s="138">
        <v>591</v>
      </c>
      <c r="L23" s="138"/>
      <c r="M23" s="138"/>
      <c r="N23" s="138">
        <f t="shared" si="12"/>
        <v>551</v>
      </c>
      <c r="O23" s="138">
        <v>591</v>
      </c>
      <c r="P23" s="138"/>
      <c r="Q23" s="138">
        <f t="shared" si="13"/>
        <v>591</v>
      </c>
    </row>
    <row r="24" spans="1:17" ht="50.25" hidden="1" customHeight="1" x14ac:dyDescent="0.25">
      <c r="A24" s="142" t="s">
        <v>317</v>
      </c>
      <c r="B24" s="137">
        <v>6124.3</v>
      </c>
      <c r="C24" s="138">
        <v>6124.3</v>
      </c>
      <c r="D24" s="138"/>
      <c r="E24" s="139">
        <f t="shared" si="1"/>
        <v>6124.3</v>
      </c>
      <c r="F24" s="138">
        <v>3062.1</v>
      </c>
      <c r="G24" s="138"/>
      <c r="H24" s="138">
        <v>7695.93</v>
      </c>
      <c r="I24" s="138">
        <f t="shared" si="2"/>
        <v>13820.23</v>
      </c>
      <c r="J24" s="138">
        <v>3062.1</v>
      </c>
      <c r="K24" s="138">
        <v>3062.1</v>
      </c>
      <c r="L24" s="138"/>
      <c r="M24" s="138"/>
      <c r="N24" s="138">
        <f t="shared" si="12"/>
        <v>3062.1</v>
      </c>
      <c r="O24" s="138">
        <v>3062.1</v>
      </c>
      <c r="P24" s="138"/>
      <c r="Q24" s="138">
        <f t="shared" si="13"/>
        <v>3062.1</v>
      </c>
    </row>
    <row r="25" spans="1:17" ht="31.5" hidden="1" x14ac:dyDescent="0.25">
      <c r="A25" s="142" t="s">
        <v>568</v>
      </c>
      <c r="B25" s="137">
        <f t="shared" si="6"/>
        <v>9186.4</v>
      </c>
      <c r="C25" s="138">
        <v>9186.4</v>
      </c>
      <c r="D25" s="138"/>
      <c r="E25" s="139">
        <f t="shared" si="1"/>
        <v>9186.4</v>
      </c>
      <c r="F25" s="138">
        <v>12248.6</v>
      </c>
      <c r="G25" s="138"/>
      <c r="H25" s="138"/>
      <c r="I25" s="138">
        <f t="shared" si="2"/>
        <v>9186.4</v>
      </c>
      <c r="J25" s="138">
        <v>12248.6</v>
      </c>
      <c r="K25" s="138">
        <v>12248.5</v>
      </c>
      <c r="L25" s="138"/>
      <c r="M25" s="138"/>
      <c r="N25" s="138">
        <f t="shared" si="12"/>
        <v>12248.6</v>
      </c>
      <c r="O25" s="138">
        <v>12248.6</v>
      </c>
      <c r="P25" s="138"/>
      <c r="Q25" s="138">
        <f t="shared" si="13"/>
        <v>12248.6</v>
      </c>
    </row>
    <row r="26" spans="1:17" ht="35.25" hidden="1" customHeight="1" x14ac:dyDescent="0.25">
      <c r="A26" s="142" t="s">
        <v>49</v>
      </c>
      <c r="B26" s="137">
        <f t="shared" si="6"/>
        <v>269</v>
      </c>
      <c r="C26" s="138">
        <v>264</v>
      </c>
      <c r="D26" s="138"/>
      <c r="E26" s="139">
        <f t="shared" si="1"/>
        <v>264</v>
      </c>
      <c r="F26" s="138">
        <v>271.5</v>
      </c>
      <c r="G26" s="138"/>
      <c r="H26" s="138">
        <v>5</v>
      </c>
      <c r="I26" s="138">
        <f t="shared" si="2"/>
        <v>269</v>
      </c>
      <c r="J26" s="138">
        <v>271.5</v>
      </c>
      <c r="K26" s="138">
        <v>271.5</v>
      </c>
      <c r="L26" s="138"/>
      <c r="M26" s="138"/>
      <c r="N26" s="138">
        <f t="shared" si="12"/>
        <v>271.5</v>
      </c>
      <c r="O26" s="138">
        <v>271.5</v>
      </c>
      <c r="P26" s="138"/>
      <c r="Q26" s="138">
        <f t="shared" si="13"/>
        <v>271.5</v>
      </c>
    </row>
    <row r="27" spans="1:17" ht="22.5" hidden="1" customHeight="1" x14ac:dyDescent="0.25">
      <c r="A27" s="142" t="s">
        <v>423</v>
      </c>
      <c r="B27" s="137">
        <f t="shared" si="6"/>
        <v>23642.6</v>
      </c>
      <c r="C27" s="138">
        <v>23543.3</v>
      </c>
      <c r="D27" s="138">
        <f>E27-C27</f>
        <v>99.299999999999272</v>
      </c>
      <c r="E27" s="139">
        <v>23642.6</v>
      </c>
      <c r="F27" s="138">
        <v>23543.3</v>
      </c>
      <c r="G27" s="138">
        <f>J27-F27</f>
        <v>99.299999999999272</v>
      </c>
      <c r="H27" s="138"/>
      <c r="I27" s="138">
        <f t="shared" si="2"/>
        <v>23642.6</v>
      </c>
      <c r="J27" s="138">
        <v>23642.6</v>
      </c>
      <c r="K27" s="138">
        <v>23543.3</v>
      </c>
      <c r="L27" s="138">
        <f>O27-K27</f>
        <v>99.299999999999272</v>
      </c>
      <c r="M27" s="138"/>
      <c r="N27" s="138">
        <f t="shared" si="12"/>
        <v>23642.6</v>
      </c>
      <c r="O27" s="138">
        <v>23642.6</v>
      </c>
      <c r="P27" s="138"/>
      <c r="Q27" s="138">
        <f t="shared" si="13"/>
        <v>23642.6</v>
      </c>
    </row>
    <row r="28" spans="1:17" ht="47.25" hidden="1" x14ac:dyDescent="0.25">
      <c r="A28" s="142" t="s">
        <v>439</v>
      </c>
      <c r="B28" s="137">
        <f t="shared" si="6"/>
        <v>4716.6000000000004</v>
      </c>
      <c r="C28" s="138">
        <v>4716.6000000000004</v>
      </c>
      <c r="D28" s="138"/>
      <c r="E28" s="139">
        <f t="shared" si="1"/>
        <v>4716.6000000000004</v>
      </c>
      <c r="F28" s="138">
        <v>4716.6000000000004</v>
      </c>
      <c r="G28" s="138"/>
      <c r="H28" s="138"/>
      <c r="I28" s="138">
        <f t="shared" si="2"/>
        <v>4716.6000000000004</v>
      </c>
      <c r="J28" s="138">
        <v>4716.6000000000004</v>
      </c>
      <c r="K28" s="138">
        <v>4716.6000000000004</v>
      </c>
      <c r="L28" s="138"/>
      <c r="M28" s="138"/>
      <c r="N28" s="138">
        <f t="shared" si="12"/>
        <v>4716.6000000000004</v>
      </c>
      <c r="O28" s="138">
        <v>4716.6000000000004</v>
      </c>
      <c r="P28" s="138"/>
      <c r="Q28" s="138">
        <f t="shared" si="13"/>
        <v>4716.6000000000004</v>
      </c>
    </row>
    <row r="29" spans="1:17" ht="31.5" x14ac:dyDescent="0.25">
      <c r="A29" s="142" t="s">
        <v>51</v>
      </c>
      <c r="B29" s="137">
        <v>2375.9560000000001</v>
      </c>
      <c r="C29" s="138">
        <v>7611.9</v>
      </c>
      <c r="D29" s="138"/>
      <c r="E29" s="139">
        <f t="shared" si="1"/>
        <v>7611.9</v>
      </c>
      <c r="F29" s="138">
        <v>1419.2</v>
      </c>
      <c r="G29" s="138"/>
      <c r="H29" s="138"/>
      <c r="I29" s="137">
        <v>2375.9560000000001</v>
      </c>
      <c r="J29" s="138">
        <v>1419.2</v>
      </c>
      <c r="K29" s="143"/>
      <c r="L29" s="138"/>
      <c r="M29" s="138"/>
      <c r="N29" s="138">
        <f t="shared" si="12"/>
        <v>1419.2</v>
      </c>
      <c r="O29" s="143"/>
      <c r="P29" s="138"/>
      <c r="Q29" s="138">
        <f t="shared" si="13"/>
        <v>0</v>
      </c>
    </row>
    <row r="30" spans="1:17" ht="31.5" hidden="1" x14ac:dyDescent="0.25">
      <c r="A30" s="142" t="s">
        <v>68</v>
      </c>
      <c r="B30" s="137">
        <f t="shared" si="6"/>
        <v>0.51</v>
      </c>
      <c r="C30" s="138">
        <v>0.5</v>
      </c>
      <c r="D30" s="138"/>
      <c r="E30" s="139">
        <f t="shared" si="1"/>
        <v>0.5</v>
      </c>
      <c r="F30" s="138">
        <v>0.5</v>
      </c>
      <c r="G30" s="138"/>
      <c r="H30" s="144">
        <v>0.01</v>
      </c>
      <c r="I30" s="138">
        <f t="shared" si="2"/>
        <v>0.51</v>
      </c>
      <c r="J30" s="138">
        <v>0.5</v>
      </c>
      <c r="K30" s="138">
        <v>0.5</v>
      </c>
      <c r="L30" s="138"/>
      <c r="M30" s="138"/>
      <c r="N30" s="138">
        <f t="shared" si="12"/>
        <v>0.5</v>
      </c>
      <c r="O30" s="138">
        <v>0.5</v>
      </c>
      <c r="P30" s="138"/>
      <c r="Q30" s="138">
        <f t="shared" si="13"/>
        <v>0.5</v>
      </c>
    </row>
    <row r="31" spans="1:17" ht="31.5" hidden="1" x14ac:dyDescent="0.25">
      <c r="A31" s="142" t="s">
        <v>840</v>
      </c>
      <c r="B31" s="137">
        <f t="shared" si="6"/>
        <v>943.69999999999993</v>
      </c>
      <c r="C31" s="138">
        <v>919.3</v>
      </c>
      <c r="D31" s="138">
        <f>E31-C31</f>
        <v>8.1000000000000227</v>
      </c>
      <c r="E31" s="139">
        <v>927.4</v>
      </c>
      <c r="F31" s="138">
        <v>919.3</v>
      </c>
      <c r="G31" s="138">
        <f>J31-F31</f>
        <v>32.5</v>
      </c>
      <c r="H31" s="138">
        <v>16.3</v>
      </c>
      <c r="I31" s="138">
        <f t="shared" si="2"/>
        <v>943.69999999999993</v>
      </c>
      <c r="J31" s="138">
        <v>951.8</v>
      </c>
      <c r="K31" s="138">
        <v>919.3</v>
      </c>
      <c r="L31" s="138">
        <f>O31-K31</f>
        <v>32.5</v>
      </c>
      <c r="M31" s="138"/>
      <c r="N31" s="138">
        <f t="shared" si="12"/>
        <v>951.8</v>
      </c>
      <c r="O31" s="138">
        <v>951.8</v>
      </c>
      <c r="P31" s="138"/>
      <c r="Q31" s="138">
        <f t="shared" si="13"/>
        <v>951.8</v>
      </c>
    </row>
    <row r="32" spans="1:17" ht="20.25" hidden="1" customHeight="1" x14ac:dyDescent="0.25">
      <c r="A32" s="142" t="s">
        <v>63</v>
      </c>
      <c r="B32" s="137">
        <f t="shared" si="6"/>
        <v>68.400000000000006</v>
      </c>
      <c r="C32" s="138">
        <v>68.400000000000006</v>
      </c>
      <c r="D32" s="138"/>
      <c r="E32" s="139">
        <f t="shared" si="1"/>
        <v>68.400000000000006</v>
      </c>
      <c r="F32" s="138">
        <v>68.400000000000006</v>
      </c>
      <c r="G32" s="138"/>
      <c r="H32" s="138"/>
      <c r="I32" s="138">
        <f t="shared" si="2"/>
        <v>68.400000000000006</v>
      </c>
      <c r="J32" s="138">
        <v>68.400000000000006</v>
      </c>
      <c r="K32" s="138">
        <v>68.400000000000006</v>
      </c>
      <c r="L32" s="138"/>
      <c r="M32" s="138"/>
      <c r="N32" s="138">
        <f t="shared" si="12"/>
        <v>68.400000000000006</v>
      </c>
      <c r="O32" s="138">
        <v>68.400000000000006</v>
      </c>
      <c r="P32" s="138"/>
      <c r="Q32" s="138">
        <f t="shared" si="13"/>
        <v>68.400000000000006</v>
      </c>
    </row>
    <row r="33" spans="1:17" ht="20.25" hidden="1" customHeight="1" x14ac:dyDescent="0.25">
      <c r="A33" s="142" t="s">
        <v>65</v>
      </c>
      <c r="B33" s="137">
        <f t="shared" si="6"/>
        <v>179</v>
      </c>
      <c r="C33" s="138">
        <v>175.7</v>
      </c>
      <c r="D33" s="138"/>
      <c r="E33" s="139">
        <f t="shared" si="1"/>
        <v>175.7</v>
      </c>
      <c r="F33" s="138">
        <v>180.7</v>
      </c>
      <c r="G33" s="138"/>
      <c r="H33" s="138">
        <v>3.3</v>
      </c>
      <c r="I33" s="138">
        <f t="shared" si="2"/>
        <v>179</v>
      </c>
      <c r="J33" s="138">
        <v>180.7</v>
      </c>
      <c r="K33" s="138">
        <v>180.7</v>
      </c>
      <c r="L33" s="138"/>
      <c r="M33" s="138"/>
      <c r="N33" s="138">
        <f t="shared" si="12"/>
        <v>180.7</v>
      </c>
      <c r="O33" s="138">
        <v>180.7</v>
      </c>
      <c r="P33" s="138"/>
      <c r="Q33" s="138">
        <f t="shared" si="13"/>
        <v>180.7</v>
      </c>
    </row>
    <row r="34" spans="1:17" ht="31.5" hidden="1" x14ac:dyDescent="0.25">
      <c r="A34" s="142" t="s">
        <v>520</v>
      </c>
      <c r="B34" s="137">
        <f t="shared" si="6"/>
        <v>99.2</v>
      </c>
      <c r="C34" s="138">
        <v>97.4</v>
      </c>
      <c r="D34" s="138"/>
      <c r="E34" s="139">
        <f t="shared" si="1"/>
        <v>97.4</v>
      </c>
      <c r="F34" s="138">
        <v>100.1</v>
      </c>
      <c r="G34" s="138"/>
      <c r="H34" s="138">
        <v>1.8</v>
      </c>
      <c r="I34" s="138">
        <f t="shared" si="2"/>
        <v>99.2</v>
      </c>
      <c r="J34" s="138">
        <v>100.1</v>
      </c>
      <c r="K34" s="138">
        <v>100.1</v>
      </c>
      <c r="L34" s="138"/>
      <c r="M34" s="138"/>
      <c r="N34" s="138">
        <f t="shared" si="12"/>
        <v>100.1</v>
      </c>
      <c r="O34" s="138">
        <v>100.1</v>
      </c>
      <c r="P34" s="138"/>
      <c r="Q34" s="138">
        <f t="shared" si="13"/>
        <v>100.1</v>
      </c>
    </row>
    <row r="35" spans="1:17" ht="19.5" hidden="1" customHeight="1" x14ac:dyDescent="0.25">
      <c r="A35" s="142" t="s">
        <v>155</v>
      </c>
      <c r="B35" s="137">
        <f t="shared" si="6"/>
        <v>2399.6999999999998</v>
      </c>
      <c r="C35" s="138">
        <v>2399.6999999999998</v>
      </c>
      <c r="D35" s="138"/>
      <c r="E35" s="139">
        <f t="shared" si="1"/>
        <v>2399.6999999999998</v>
      </c>
      <c r="F35" s="138">
        <v>2399.6999999999998</v>
      </c>
      <c r="G35" s="138"/>
      <c r="H35" s="138"/>
      <c r="I35" s="138">
        <f t="shared" si="2"/>
        <v>2399.6999999999998</v>
      </c>
      <c r="J35" s="138">
        <v>2399.6999999999998</v>
      </c>
      <c r="K35" s="138">
        <v>2399.6999999999998</v>
      </c>
      <c r="L35" s="138"/>
      <c r="M35" s="138"/>
      <c r="N35" s="138">
        <f t="shared" si="12"/>
        <v>2399.6999999999998</v>
      </c>
      <c r="O35" s="138">
        <v>2399.6999999999998</v>
      </c>
      <c r="P35" s="138"/>
      <c r="Q35" s="138">
        <f t="shared" si="13"/>
        <v>2399.6999999999998</v>
      </c>
    </row>
    <row r="36" spans="1:17" ht="31.5" hidden="1" x14ac:dyDescent="0.25">
      <c r="A36" s="142" t="s">
        <v>157</v>
      </c>
      <c r="B36" s="137">
        <f t="shared" si="6"/>
        <v>129.19999999999999</v>
      </c>
      <c r="C36" s="138">
        <v>126.8</v>
      </c>
      <c r="D36" s="138"/>
      <c r="E36" s="139">
        <f t="shared" si="1"/>
        <v>126.8</v>
      </c>
      <c r="F36" s="138">
        <v>130.4</v>
      </c>
      <c r="G36" s="138"/>
      <c r="H36" s="138">
        <v>2.4</v>
      </c>
      <c r="I36" s="138">
        <f t="shared" si="2"/>
        <v>129.19999999999999</v>
      </c>
      <c r="J36" s="138">
        <v>130.4</v>
      </c>
      <c r="K36" s="138">
        <v>130.4</v>
      </c>
      <c r="L36" s="138"/>
      <c r="M36" s="138"/>
      <c r="N36" s="138">
        <f t="shared" si="12"/>
        <v>130.4</v>
      </c>
      <c r="O36" s="138">
        <v>130.4</v>
      </c>
      <c r="P36" s="138"/>
      <c r="Q36" s="138">
        <f t="shared" si="13"/>
        <v>130.4</v>
      </c>
    </row>
    <row r="37" spans="1:17" ht="31.5" hidden="1" x14ac:dyDescent="0.25">
      <c r="A37" s="142" t="s">
        <v>596</v>
      </c>
      <c r="B37" s="137">
        <f t="shared" si="6"/>
        <v>16.8</v>
      </c>
      <c r="C37" s="138">
        <v>16.5</v>
      </c>
      <c r="D37" s="138"/>
      <c r="E37" s="139">
        <f t="shared" si="1"/>
        <v>16.5</v>
      </c>
      <c r="F37" s="138">
        <v>17</v>
      </c>
      <c r="G37" s="138"/>
      <c r="H37" s="138">
        <v>0.3</v>
      </c>
      <c r="I37" s="138">
        <f t="shared" si="2"/>
        <v>16.8</v>
      </c>
      <c r="J37" s="138">
        <v>17</v>
      </c>
      <c r="K37" s="138">
        <v>17</v>
      </c>
      <c r="L37" s="138"/>
      <c r="M37" s="138"/>
      <c r="N37" s="138">
        <f t="shared" si="12"/>
        <v>17</v>
      </c>
      <c r="O37" s="138">
        <v>17</v>
      </c>
      <c r="P37" s="138"/>
      <c r="Q37" s="138">
        <f t="shared" si="13"/>
        <v>17</v>
      </c>
    </row>
    <row r="38" spans="1:17" ht="21" customHeight="1" x14ac:dyDescent="0.25">
      <c r="A38" s="133" t="s">
        <v>841</v>
      </c>
      <c r="B38" s="134">
        <f>SUM(B39:B76)</f>
        <v>700783.48546</v>
      </c>
      <c r="C38" s="134">
        <f t="shared" ref="C38:I38" si="14">SUM(C39:C76)</f>
        <v>617801.19999999984</v>
      </c>
      <c r="D38" s="134">
        <f t="shared" si="14"/>
        <v>-80242.872610000006</v>
      </c>
      <c r="E38" s="134">
        <f t="shared" si="14"/>
        <v>600429.62738999981</v>
      </c>
      <c r="F38" s="134">
        <f t="shared" si="14"/>
        <v>597106</v>
      </c>
      <c r="G38" s="134">
        <f t="shared" si="14"/>
        <v>-188628.19999999998</v>
      </c>
      <c r="H38" s="134">
        <f t="shared" si="14"/>
        <v>203412.39999000001</v>
      </c>
      <c r="I38" s="134">
        <f t="shared" si="14"/>
        <v>737613.74538000009</v>
      </c>
      <c r="J38" s="135">
        <f>SUM(J39:J76)</f>
        <v>592325.9</v>
      </c>
      <c r="K38" s="135">
        <f>SUM(K39:K76)</f>
        <v>357437.5</v>
      </c>
      <c r="L38" s="135">
        <f>SUM(L39:L76)</f>
        <v>-5659.8000000000029</v>
      </c>
      <c r="M38" s="135">
        <f>SUM(M39:M76)</f>
        <v>144492.80000000002</v>
      </c>
      <c r="N38" s="135">
        <f>J38+M38</f>
        <v>736818.70000000007</v>
      </c>
      <c r="O38" s="135">
        <f>SUM(O39:O76)</f>
        <v>351777.69999999995</v>
      </c>
      <c r="P38" s="135">
        <f>SUM(P39:P76)</f>
        <v>90271</v>
      </c>
      <c r="Q38" s="135">
        <f>O38+P38</f>
        <v>442048.69999999995</v>
      </c>
    </row>
    <row r="39" spans="1:17" ht="31.5" hidden="1" customHeight="1" x14ac:dyDescent="0.25">
      <c r="A39" s="142" t="s">
        <v>410</v>
      </c>
      <c r="B39" s="137">
        <f t="shared" si="6"/>
        <v>54531.7</v>
      </c>
      <c r="C39" s="138">
        <v>54531.7</v>
      </c>
      <c r="D39" s="138"/>
      <c r="E39" s="139">
        <f t="shared" si="1"/>
        <v>54531.7</v>
      </c>
      <c r="F39" s="138">
        <v>54531.7</v>
      </c>
      <c r="G39" s="138"/>
      <c r="H39" s="138"/>
      <c r="I39" s="138">
        <f t="shared" si="2"/>
        <v>54531.7</v>
      </c>
      <c r="J39" s="138">
        <v>54531.7</v>
      </c>
      <c r="K39" s="138">
        <v>57226.8</v>
      </c>
      <c r="L39" s="138">
        <f>O39-K39</f>
        <v>-5659.8000000000029</v>
      </c>
      <c r="M39" s="138"/>
      <c r="N39" s="138">
        <f>J39+M39</f>
        <v>54531.7</v>
      </c>
      <c r="O39" s="138">
        <v>51567</v>
      </c>
      <c r="P39" s="138"/>
      <c r="Q39" s="138">
        <f>O39+P39</f>
        <v>51567</v>
      </c>
    </row>
    <row r="40" spans="1:17" ht="31.5" hidden="1" x14ac:dyDescent="0.25">
      <c r="A40" s="142" t="s">
        <v>412</v>
      </c>
      <c r="B40" s="137">
        <f t="shared" si="6"/>
        <v>86809.9</v>
      </c>
      <c r="C40" s="138">
        <v>84697.9</v>
      </c>
      <c r="D40" s="138"/>
      <c r="E40" s="139">
        <f t="shared" si="1"/>
        <v>84697.9</v>
      </c>
      <c r="F40" s="138">
        <v>80408.5</v>
      </c>
      <c r="G40" s="138"/>
      <c r="H40" s="138">
        <v>2112</v>
      </c>
      <c r="I40" s="138">
        <f t="shared" si="2"/>
        <v>86809.9</v>
      </c>
      <c r="J40" s="138">
        <v>80408.5</v>
      </c>
      <c r="K40" s="138">
        <v>79633.899999999994</v>
      </c>
      <c r="L40" s="138"/>
      <c r="M40" s="138">
        <v>1365.1</v>
      </c>
      <c r="N40" s="138">
        <f t="shared" ref="N40:N76" si="15">J40+M40</f>
        <v>81773.600000000006</v>
      </c>
      <c r="O40" s="138">
        <v>79633.899999999994</v>
      </c>
      <c r="P40" s="138">
        <v>600.9</v>
      </c>
      <c r="Q40" s="138">
        <f t="shared" ref="Q40:Q76" si="16">O40+P40</f>
        <v>80234.799999999988</v>
      </c>
    </row>
    <row r="41" spans="1:17" ht="96.75" hidden="1" customHeight="1" x14ac:dyDescent="0.25">
      <c r="A41" s="142" t="s">
        <v>842</v>
      </c>
      <c r="B41" s="137">
        <f t="shared" si="6"/>
        <v>5149.8999999999996</v>
      </c>
      <c r="C41" s="138">
        <v>5149.8999999999996</v>
      </c>
      <c r="D41" s="138"/>
      <c r="E41" s="139">
        <f t="shared" si="1"/>
        <v>5149.8999999999996</v>
      </c>
      <c r="F41" s="138">
        <v>5177.6000000000004</v>
      </c>
      <c r="G41" s="138"/>
      <c r="H41" s="138"/>
      <c r="I41" s="138">
        <f t="shared" si="2"/>
        <v>5149.8999999999996</v>
      </c>
      <c r="J41" s="138">
        <v>5177.6000000000004</v>
      </c>
      <c r="K41" s="138">
        <v>5260.7</v>
      </c>
      <c r="L41" s="138"/>
      <c r="M41" s="138"/>
      <c r="N41" s="138">
        <f t="shared" si="15"/>
        <v>5177.6000000000004</v>
      </c>
      <c r="O41" s="138">
        <v>5260.7</v>
      </c>
      <c r="P41" s="138"/>
      <c r="Q41" s="138">
        <f t="shared" si="16"/>
        <v>5260.7</v>
      </c>
    </row>
    <row r="42" spans="1:17" ht="45.75" hidden="1" customHeight="1" x14ac:dyDescent="0.25">
      <c r="A42" s="142" t="s">
        <v>390</v>
      </c>
      <c r="B42" s="137">
        <f t="shared" si="6"/>
        <v>2450</v>
      </c>
      <c r="C42" s="138">
        <v>2450</v>
      </c>
      <c r="D42" s="138"/>
      <c r="E42" s="139">
        <f t="shared" si="1"/>
        <v>2450</v>
      </c>
      <c r="F42" s="138">
        <v>1400</v>
      </c>
      <c r="G42" s="138"/>
      <c r="H42" s="138"/>
      <c r="I42" s="138">
        <f t="shared" si="2"/>
        <v>2450</v>
      </c>
      <c r="J42" s="138">
        <v>1400</v>
      </c>
      <c r="K42" s="138">
        <v>1050</v>
      </c>
      <c r="L42" s="138"/>
      <c r="M42" s="138"/>
      <c r="N42" s="138">
        <f t="shared" si="15"/>
        <v>1400</v>
      </c>
      <c r="O42" s="138">
        <v>1050</v>
      </c>
      <c r="P42" s="138"/>
      <c r="Q42" s="138">
        <f t="shared" si="16"/>
        <v>1050</v>
      </c>
    </row>
    <row r="43" spans="1:17" ht="31.5" hidden="1" x14ac:dyDescent="0.25">
      <c r="A43" s="142" t="s">
        <v>388</v>
      </c>
      <c r="B43" s="137">
        <f t="shared" si="6"/>
        <v>0</v>
      </c>
      <c r="C43" s="145">
        <v>4372.8</v>
      </c>
      <c r="D43" s="145"/>
      <c r="E43" s="139">
        <v>4372.7</v>
      </c>
      <c r="F43" s="146"/>
      <c r="G43" s="146"/>
      <c r="H43" s="143">
        <v>-4372.7</v>
      </c>
      <c r="I43" s="138">
        <f t="shared" si="2"/>
        <v>0</v>
      </c>
      <c r="J43" s="146"/>
      <c r="K43" s="143"/>
      <c r="L43" s="146"/>
      <c r="M43" s="143">
        <v>0</v>
      </c>
      <c r="N43" s="138">
        <f t="shared" si="15"/>
        <v>0</v>
      </c>
      <c r="O43" s="143"/>
      <c r="P43" s="143"/>
      <c r="Q43" s="138">
        <f t="shared" si="16"/>
        <v>0</v>
      </c>
    </row>
    <row r="44" spans="1:17" ht="31.5" hidden="1" x14ac:dyDescent="0.25">
      <c r="A44" s="142" t="s">
        <v>843</v>
      </c>
      <c r="B44" s="137">
        <f t="shared" si="6"/>
        <v>10500</v>
      </c>
      <c r="C44" s="145"/>
      <c r="D44" s="145"/>
      <c r="E44" s="139"/>
      <c r="F44" s="146"/>
      <c r="G44" s="146"/>
      <c r="H44" s="146">
        <v>10500</v>
      </c>
      <c r="I44" s="138">
        <f t="shared" si="2"/>
        <v>10500</v>
      </c>
      <c r="J44" s="146"/>
      <c r="K44" s="143"/>
      <c r="L44" s="146"/>
      <c r="M44" s="146"/>
      <c r="N44" s="138"/>
      <c r="O44" s="143"/>
      <c r="P44" s="143"/>
      <c r="Q44" s="138"/>
    </row>
    <row r="45" spans="1:17" ht="34.5" hidden="1" customHeight="1" x14ac:dyDescent="0.25">
      <c r="A45" s="142" t="s">
        <v>670</v>
      </c>
      <c r="B45" s="137">
        <f t="shared" si="6"/>
        <v>3500</v>
      </c>
      <c r="C45" s="145"/>
      <c r="D45" s="145"/>
      <c r="E45" s="139"/>
      <c r="F45" s="146"/>
      <c r="G45" s="146"/>
      <c r="H45" s="146">
        <v>3500</v>
      </c>
      <c r="I45" s="138">
        <f t="shared" si="2"/>
        <v>3500</v>
      </c>
      <c r="J45" s="146"/>
      <c r="K45" s="143"/>
      <c r="L45" s="146"/>
      <c r="M45" s="146"/>
      <c r="N45" s="138"/>
      <c r="O45" s="143"/>
      <c r="P45" s="143"/>
      <c r="Q45" s="138"/>
    </row>
    <row r="46" spans="1:17" ht="20.25" customHeight="1" x14ac:dyDescent="0.25">
      <c r="A46" s="142" t="s">
        <v>844</v>
      </c>
      <c r="B46" s="137">
        <f>20104.7-77.3</f>
        <v>20027.400000000001</v>
      </c>
      <c r="C46" s="145">
        <v>13763</v>
      </c>
      <c r="D46" s="145"/>
      <c r="E46" s="139">
        <f t="shared" si="1"/>
        <v>13763</v>
      </c>
      <c r="F46" s="146">
        <v>13426.4</v>
      </c>
      <c r="G46" s="146"/>
      <c r="H46" s="143">
        <f>5041+13375.9-5760.7-8002.3+1687.8</f>
        <v>6341.7000000000007</v>
      </c>
      <c r="I46" s="137">
        <f>20104.7-77.3</f>
        <v>20027.400000000001</v>
      </c>
      <c r="J46" s="143">
        <v>13426.4</v>
      </c>
      <c r="K46" s="143"/>
      <c r="L46" s="143"/>
      <c r="M46" s="143">
        <f>2014.4+17969.9-13426.4</f>
        <v>6557.9000000000033</v>
      </c>
      <c r="N46" s="138">
        <f t="shared" si="15"/>
        <v>19984.300000000003</v>
      </c>
      <c r="O46" s="146"/>
      <c r="P46" s="146">
        <f>2323.7+17750.9</f>
        <v>20074.600000000002</v>
      </c>
      <c r="Q46" s="138">
        <f t="shared" si="16"/>
        <v>20074.600000000002</v>
      </c>
    </row>
    <row r="47" spans="1:17" ht="31.5" hidden="1" x14ac:dyDescent="0.25">
      <c r="A47" s="142" t="s">
        <v>845</v>
      </c>
      <c r="B47" s="137">
        <f t="shared" si="6"/>
        <v>598.6</v>
      </c>
      <c r="C47" s="138">
        <v>601.20000000000005</v>
      </c>
      <c r="D47" s="138">
        <f>E47-C47</f>
        <v>-2.6000000000000227</v>
      </c>
      <c r="E47" s="139">
        <v>598.6</v>
      </c>
      <c r="F47" s="138">
        <v>601.20000000000005</v>
      </c>
      <c r="G47" s="138">
        <f>J47-F47</f>
        <v>-2.6000000000000227</v>
      </c>
      <c r="H47" s="138"/>
      <c r="I47" s="138">
        <f t="shared" si="2"/>
        <v>598.6</v>
      </c>
      <c r="J47" s="138">
        <v>598.6</v>
      </c>
      <c r="K47" s="145"/>
      <c r="L47" s="138"/>
      <c r="M47" s="138"/>
      <c r="N47" s="138">
        <f t="shared" si="15"/>
        <v>598.6</v>
      </c>
      <c r="O47" s="138"/>
      <c r="P47" s="138"/>
      <c r="Q47" s="138">
        <f t="shared" si="16"/>
        <v>0</v>
      </c>
    </row>
    <row r="48" spans="1:17" ht="63" hidden="1" x14ac:dyDescent="0.25">
      <c r="A48" s="142" t="s">
        <v>311</v>
      </c>
      <c r="B48" s="137">
        <f t="shared" si="6"/>
        <v>12316.6</v>
      </c>
      <c r="C48" s="145">
        <v>16792.400000000001</v>
      </c>
      <c r="D48" s="145"/>
      <c r="E48" s="139">
        <f t="shared" si="1"/>
        <v>16792.400000000001</v>
      </c>
      <c r="F48" s="145">
        <v>16792.400000000001</v>
      </c>
      <c r="G48" s="145"/>
      <c r="H48" s="145">
        <f>12316.6-16792.4</f>
        <v>-4475.8000000000011</v>
      </c>
      <c r="I48" s="138">
        <f t="shared" si="2"/>
        <v>12316.6</v>
      </c>
      <c r="J48" s="145">
        <v>16792.400000000001</v>
      </c>
      <c r="K48" s="146"/>
      <c r="L48" s="145"/>
      <c r="M48" s="145">
        <f>12316.6-16792.4</f>
        <v>-4475.8000000000011</v>
      </c>
      <c r="N48" s="138">
        <f t="shared" si="15"/>
        <v>12316.6</v>
      </c>
      <c r="O48" s="146"/>
      <c r="P48" s="146">
        <v>12316.6</v>
      </c>
      <c r="Q48" s="138">
        <f t="shared" si="16"/>
        <v>12316.6</v>
      </c>
    </row>
    <row r="49" spans="1:17" ht="31.5" x14ac:dyDescent="0.25">
      <c r="A49" s="142" t="s">
        <v>846</v>
      </c>
      <c r="B49" s="137">
        <f>30362.6-19.5</f>
        <v>30343.1</v>
      </c>
      <c r="C49" s="138">
        <v>30000</v>
      </c>
      <c r="D49" s="138"/>
      <c r="E49" s="139">
        <f t="shared" si="1"/>
        <v>30000</v>
      </c>
      <c r="F49" s="138">
        <v>30000</v>
      </c>
      <c r="G49" s="138"/>
      <c r="H49" s="138">
        <f>362.6+13537</f>
        <v>13899.6</v>
      </c>
      <c r="I49" s="138">
        <f>43899.6-19.5</f>
        <v>43880.1</v>
      </c>
      <c r="J49" s="138">
        <v>30000</v>
      </c>
      <c r="K49" s="138">
        <v>30000</v>
      </c>
      <c r="L49" s="138"/>
      <c r="M49" s="138"/>
      <c r="N49" s="138">
        <f t="shared" si="15"/>
        <v>30000</v>
      </c>
      <c r="O49" s="138">
        <v>30000</v>
      </c>
      <c r="P49" s="138"/>
      <c r="Q49" s="138">
        <f t="shared" si="16"/>
        <v>30000</v>
      </c>
    </row>
    <row r="50" spans="1:17" ht="31.5" hidden="1" x14ac:dyDescent="0.25">
      <c r="A50" s="142" t="s">
        <v>847</v>
      </c>
      <c r="B50" s="137">
        <f t="shared" si="6"/>
        <v>900</v>
      </c>
      <c r="C50" s="138"/>
      <c r="D50" s="138"/>
      <c r="E50" s="139"/>
      <c r="F50" s="138"/>
      <c r="G50" s="138"/>
      <c r="H50" s="138">
        <v>900</v>
      </c>
      <c r="I50" s="138">
        <f t="shared" si="2"/>
        <v>900</v>
      </c>
      <c r="J50" s="138"/>
      <c r="K50" s="138"/>
      <c r="L50" s="138"/>
      <c r="M50" s="138"/>
      <c r="N50" s="138"/>
      <c r="O50" s="138"/>
      <c r="P50" s="138"/>
      <c r="Q50" s="138"/>
    </row>
    <row r="51" spans="1:17" x14ac:dyDescent="0.25">
      <c r="A51" s="142" t="s">
        <v>848</v>
      </c>
      <c r="B51" s="137">
        <v>300</v>
      </c>
      <c r="C51" s="138"/>
      <c r="D51" s="138"/>
      <c r="E51" s="139"/>
      <c r="F51" s="138"/>
      <c r="G51" s="138"/>
      <c r="H51" s="138"/>
      <c r="I51" s="138">
        <v>300</v>
      </c>
      <c r="J51" s="138"/>
      <c r="K51" s="138"/>
      <c r="L51" s="138"/>
      <c r="M51" s="138"/>
      <c r="N51" s="138"/>
      <c r="O51" s="138"/>
      <c r="P51" s="138"/>
      <c r="Q51" s="138"/>
    </row>
    <row r="52" spans="1:17" hidden="1" x14ac:dyDescent="0.25">
      <c r="A52" s="142" t="s">
        <v>849</v>
      </c>
      <c r="B52" s="137">
        <f t="shared" si="6"/>
        <v>800</v>
      </c>
      <c r="C52" s="145"/>
      <c r="D52" s="145"/>
      <c r="E52" s="139"/>
      <c r="F52" s="146"/>
      <c r="G52" s="146"/>
      <c r="H52" s="143">
        <v>800</v>
      </c>
      <c r="I52" s="138">
        <f t="shared" si="2"/>
        <v>800</v>
      </c>
      <c r="J52" s="146"/>
      <c r="K52" s="143"/>
      <c r="L52" s="146"/>
      <c r="M52" s="146"/>
      <c r="N52" s="138"/>
      <c r="O52" s="143"/>
      <c r="P52" s="143"/>
      <c r="Q52" s="138"/>
    </row>
    <row r="53" spans="1:17" ht="21.75" hidden="1" customHeight="1" x14ac:dyDescent="0.25">
      <c r="A53" s="142" t="s">
        <v>850</v>
      </c>
      <c r="B53" s="137">
        <f t="shared" si="6"/>
        <v>0</v>
      </c>
      <c r="C53" s="139"/>
      <c r="D53" s="139"/>
      <c r="E53" s="139"/>
      <c r="F53" s="143">
        <v>2611.5</v>
      </c>
      <c r="G53" s="143"/>
      <c r="H53" s="143"/>
      <c r="I53" s="138">
        <f t="shared" si="2"/>
        <v>0</v>
      </c>
      <c r="J53" s="143">
        <v>2611.5</v>
      </c>
      <c r="K53" s="146"/>
      <c r="L53" s="143"/>
      <c r="M53" s="143"/>
      <c r="N53" s="138">
        <f t="shared" si="15"/>
        <v>2611.5</v>
      </c>
      <c r="O53" s="146"/>
      <c r="P53" s="146"/>
      <c r="Q53" s="138">
        <f t="shared" si="16"/>
        <v>0</v>
      </c>
    </row>
    <row r="54" spans="1:17" ht="21.75" hidden="1" customHeight="1" x14ac:dyDescent="0.25">
      <c r="A54" s="142" t="s">
        <v>851</v>
      </c>
      <c r="B54" s="137">
        <f t="shared" si="6"/>
        <v>1802.8</v>
      </c>
      <c r="C54" s="139"/>
      <c r="D54" s="139"/>
      <c r="E54" s="139"/>
      <c r="F54" s="143"/>
      <c r="G54" s="143"/>
      <c r="H54" s="143">
        <v>1802.8</v>
      </c>
      <c r="I54" s="138">
        <f t="shared" si="2"/>
        <v>1802.8</v>
      </c>
      <c r="J54" s="143"/>
      <c r="K54" s="146"/>
      <c r="L54" s="143"/>
      <c r="M54" s="143"/>
      <c r="N54" s="138"/>
      <c r="O54" s="146"/>
      <c r="P54" s="146"/>
      <c r="Q54" s="138"/>
    </row>
    <row r="55" spans="1:17" ht="39.75" hidden="1" customHeight="1" x14ac:dyDescent="0.25">
      <c r="A55" s="142" t="s">
        <v>852</v>
      </c>
      <c r="B55" s="137">
        <f t="shared" si="6"/>
        <v>2543.8000000000002</v>
      </c>
      <c r="C55" s="139"/>
      <c r="D55" s="139"/>
      <c r="E55" s="139"/>
      <c r="F55" s="143"/>
      <c r="G55" s="143"/>
      <c r="H55" s="143">
        <v>2543.8000000000002</v>
      </c>
      <c r="I55" s="138">
        <f t="shared" si="2"/>
        <v>2543.8000000000002</v>
      </c>
      <c r="J55" s="143"/>
      <c r="K55" s="146"/>
      <c r="L55" s="143"/>
      <c r="M55" s="143">
        <v>2717.3</v>
      </c>
      <c r="N55" s="138">
        <f t="shared" si="15"/>
        <v>2717.3</v>
      </c>
      <c r="O55" s="146"/>
      <c r="P55" s="146"/>
      <c r="Q55" s="138"/>
    </row>
    <row r="56" spans="1:17" ht="41.25" hidden="1" customHeight="1" x14ac:dyDescent="0.25">
      <c r="A56" s="142" t="s">
        <v>853</v>
      </c>
      <c r="B56" s="137">
        <f t="shared" si="6"/>
        <v>0</v>
      </c>
      <c r="C56" s="139"/>
      <c r="D56" s="139"/>
      <c r="E56" s="139"/>
      <c r="F56" s="143"/>
      <c r="G56" s="143"/>
      <c r="H56" s="143">
        <v>0</v>
      </c>
      <c r="I56" s="138">
        <v>0</v>
      </c>
      <c r="J56" s="143">
        <v>0</v>
      </c>
      <c r="K56" s="146"/>
      <c r="L56" s="143"/>
      <c r="M56" s="143"/>
      <c r="N56" s="138">
        <f t="shared" si="15"/>
        <v>0</v>
      </c>
      <c r="O56" s="146"/>
      <c r="P56" s="146">
        <v>7095.4</v>
      </c>
      <c r="Q56" s="138">
        <f t="shared" si="16"/>
        <v>7095.4</v>
      </c>
    </row>
    <row r="57" spans="1:17" ht="36" hidden="1" customHeight="1" x14ac:dyDescent="0.25">
      <c r="A57" s="142" t="s">
        <v>854</v>
      </c>
      <c r="B57" s="137">
        <f t="shared" si="6"/>
        <v>3191.6</v>
      </c>
      <c r="C57" s="139"/>
      <c r="D57" s="139"/>
      <c r="E57" s="139"/>
      <c r="F57" s="143"/>
      <c r="G57" s="143"/>
      <c r="H57" s="143">
        <v>3191.6</v>
      </c>
      <c r="I57" s="138">
        <f t="shared" ref="I57:I76" si="17">E57+H57</f>
        <v>3191.6</v>
      </c>
      <c r="J57" s="143"/>
      <c r="K57" s="146"/>
      <c r="L57" s="143"/>
      <c r="M57" s="143">
        <v>0</v>
      </c>
      <c r="N57" s="138">
        <f t="shared" si="15"/>
        <v>0</v>
      </c>
      <c r="O57" s="146"/>
      <c r="P57" s="146"/>
      <c r="Q57" s="138"/>
    </row>
    <row r="58" spans="1:17" ht="18.75" hidden="1" customHeight="1" x14ac:dyDescent="0.25">
      <c r="A58" s="142" t="s">
        <v>855</v>
      </c>
      <c r="B58" s="137">
        <f t="shared" si="6"/>
        <v>371.5</v>
      </c>
      <c r="C58" s="138">
        <v>371.5</v>
      </c>
      <c r="D58" s="138"/>
      <c r="E58" s="139">
        <f t="shared" si="1"/>
        <v>371.5</v>
      </c>
      <c r="F58" s="138">
        <v>371.5</v>
      </c>
      <c r="G58" s="138"/>
      <c r="H58" s="138"/>
      <c r="I58" s="138">
        <f t="shared" si="17"/>
        <v>371.5</v>
      </c>
      <c r="J58" s="138">
        <v>371.5</v>
      </c>
      <c r="K58" s="138">
        <v>371.5</v>
      </c>
      <c r="L58" s="138"/>
      <c r="M58" s="138"/>
      <c r="N58" s="138">
        <f t="shared" si="15"/>
        <v>371.5</v>
      </c>
      <c r="O58" s="138">
        <v>371.5</v>
      </c>
      <c r="P58" s="138"/>
      <c r="Q58" s="138">
        <f t="shared" si="16"/>
        <v>371.5</v>
      </c>
    </row>
    <row r="59" spans="1:17" ht="22.5" hidden="1" customHeight="1" x14ac:dyDescent="0.25">
      <c r="A59" s="136" t="s">
        <v>856</v>
      </c>
      <c r="B59" s="137">
        <f t="shared" si="6"/>
        <v>21067.027389999999</v>
      </c>
      <c r="C59" s="138">
        <v>28719</v>
      </c>
      <c r="D59" s="138">
        <v>-7651.9726099999998</v>
      </c>
      <c r="E59" s="139">
        <f t="shared" si="1"/>
        <v>21067.027389999999</v>
      </c>
      <c r="F59" s="146"/>
      <c r="G59" s="146"/>
      <c r="H59" s="146"/>
      <c r="I59" s="138">
        <f t="shared" si="17"/>
        <v>21067.027389999999</v>
      </c>
      <c r="J59" s="146"/>
      <c r="K59" s="143"/>
      <c r="L59" s="146"/>
      <c r="M59" s="146"/>
      <c r="N59" s="138">
        <f t="shared" si="15"/>
        <v>0</v>
      </c>
      <c r="O59" s="143"/>
      <c r="P59" s="143"/>
      <c r="Q59" s="138">
        <f t="shared" si="16"/>
        <v>0</v>
      </c>
    </row>
    <row r="60" spans="1:17" ht="31.5" hidden="1" x14ac:dyDescent="0.25">
      <c r="A60" s="136" t="s">
        <v>857</v>
      </c>
      <c r="B60" s="137">
        <f t="shared" si="6"/>
        <v>2523.3000000000002</v>
      </c>
      <c r="C60" s="145">
        <v>2523.3000000000002</v>
      </c>
      <c r="D60" s="145"/>
      <c r="E60" s="139">
        <f t="shared" si="1"/>
        <v>2523.3000000000002</v>
      </c>
      <c r="F60" s="143">
        <v>2400</v>
      </c>
      <c r="G60" s="143"/>
      <c r="H60" s="143"/>
      <c r="I60" s="138">
        <f t="shared" si="17"/>
        <v>2523.3000000000002</v>
      </c>
      <c r="J60" s="143">
        <v>2400</v>
      </c>
      <c r="K60" s="143"/>
      <c r="L60" s="143"/>
      <c r="M60" s="143"/>
      <c r="N60" s="138">
        <f t="shared" si="15"/>
        <v>2400</v>
      </c>
      <c r="O60" s="143"/>
      <c r="P60" s="143"/>
      <c r="Q60" s="138">
        <f t="shared" si="16"/>
        <v>0</v>
      </c>
    </row>
    <row r="61" spans="1:17" ht="35.25" hidden="1" customHeight="1" x14ac:dyDescent="0.25">
      <c r="A61" s="136" t="s">
        <v>858</v>
      </c>
      <c r="B61" s="137">
        <f t="shared" si="6"/>
        <v>4804.8</v>
      </c>
      <c r="C61" s="145"/>
      <c r="D61" s="145"/>
      <c r="E61" s="139"/>
      <c r="F61" s="143"/>
      <c r="G61" s="143"/>
      <c r="H61" s="143">
        <v>4804.8</v>
      </c>
      <c r="I61" s="138">
        <f t="shared" si="17"/>
        <v>4804.8</v>
      </c>
      <c r="J61" s="143"/>
      <c r="K61" s="143"/>
      <c r="L61" s="143"/>
      <c r="M61" s="143"/>
      <c r="N61" s="138"/>
      <c r="O61" s="143"/>
      <c r="P61" s="143"/>
      <c r="Q61" s="138"/>
    </row>
    <row r="62" spans="1:17" ht="31.5" hidden="1" x14ac:dyDescent="0.25">
      <c r="A62" s="136" t="s">
        <v>859</v>
      </c>
      <c r="B62" s="137">
        <f t="shared" si="6"/>
        <v>0</v>
      </c>
      <c r="C62" s="139">
        <v>1719.9</v>
      </c>
      <c r="D62" s="139"/>
      <c r="E62" s="139">
        <f t="shared" si="1"/>
        <v>1719.9</v>
      </c>
      <c r="F62" s="146"/>
      <c r="G62" s="146"/>
      <c r="H62" s="146">
        <v>-1719.9</v>
      </c>
      <c r="I62" s="138">
        <f t="shared" si="17"/>
        <v>0</v>
      </c>
      <c r="J62" s="146"/>
      <c r="K62" s="143"/>
      <c r="L62" s="146"/>
      <c r="M62" s="146"/>
      <c r="N62" s="138">
        <f t="shared" si="15"/>
        <v>0</v>
      </c>
      <c r="O62" s="143"/>
      <c r="P62" s="143"/>
      <c r="Q62" s="138">
        <f t="shared" si="16"/>
        <v>0</v>
      </c>
    </row>
    <row r="63" spans="1:17" ht="31.5" hidden="1" x14ac:dyDescent="0.25">
      <c r="A63" s="142" t="s">
        <v>860</v>
      </c>
      <c r="B63" s="137">
        <f t="shared" si="6"/>
        <v>746.3</v>
      </c>
      <c r="C63" s="138">
        <v>745.5</v>
      </c>
      <c r="D63" s="138">
        <f>E63-C63</f>
        <v>0.79999999999995453</v>
      </c>
      <c r="E63" s="139">
        <v>746.3</v>
      </c>
      <c r="F63" s="138">
        <v>680.2</v>
      </c>
      <c r="G63" s="138"/>
      <c r="H63" s="138"/>
      <c r="I63" s="138">
        <f t="shared" si="17"/>
        <v>746.3</v>
      </c>
      <c r="J63" s="138">
        <v>680.2</v>
      </c>
      <c r="K63" s="138">
        <v>735.3</v>
      </c>
      <c r="L63" s="138"/>
      <c r="M63" s="138"/>
      <c r="N63" s="138">
        <f t="shared" si="15"/>
        <v>680.2</v>
      </c>
      <c r="O63" s="138">
        <v>735.3</v>
      </c>
      <c r="P63" s="138"/>
      <c r="Q63" s="138">
        <f t="shared" si="16"/>
        <v>735.3</v>
      </c>
    </row>
    <row r="64" spans="1:17" ht="31.5" x14ac:dyDescent="0.25">
      <c r="A64" s="136" t="s">
        <v>861</v>
      </c>
      <c r="B64" s="137">
        <f>177849.9-131701</f>
        <v>46148.899999999994</v>
      </c>
      <c r="C64" s="143">
        <v>131700.9</v>
      </c>
      <c r="D64" s="143"/>
      <c r="E64" s="139">
        <f t="shared" si="1"/>
        <v>131700.9</v>
      </c>
      <c r="F64" s="146"/>
      <c r="G64" s="146"/>
      <c r="H64" s="143">
        <f>6249.9+46148.9</f>
        <v>52398.8</v>
      </c>
      <c r="I64" s="138">
        <f>184099.7-131700.94008</f>
        <v>52398.759920000011</v>
      </c>
      <c r="J64" s="146"/>
      <c r="K64" s="143"/>
      <c r="L64" s="146"/>
      <c r="M64" s="146"/>
      <c r="N64" s="138"/>
      <c r="O64" s="143"/>
      <c r="P64" s="143"/>
      <c r="Q64" s="138"/>
    </row>
    <row r="65" spans="1:17" ht="21" customHeight="1" x14ac:dyDescent="0.25">
      <c r="A65" s="142" t="s">
        <v>862</v>
      </c>
      <c r="B65" s="137">
        <f>69291.3+60000</f>
        <v>129291.3</v>
      </c>
      <c r="C65" s="138">
        <v>4032.7</v>
      </c>
      <c r="D65" s="138"/>
      <c r="E65" s="139">
        <v>66904.100000000006</v>
      </c>
      <c r="F65" s="138">
        <v>10479.200000000001</v>
      </c>
      <c r="G65" s="138"/>
      <c r="H65" s="138">
        <f>16916-6107.6+8494.8</f>
        <v>19303.199999999997</v>
      </c>
      <c r="I65" s="138">
        <f>86207.3+60000</f>
        <v>146207.29999999999</v>
      </c>
      <c r="J65" s="138">
        <v>194327.3</v>
      </c>
      <c r="K65" s="138">
        <v>0</v>
      </c>
      <c r="L65" s="138"/>
      <c r="M65" s="138">
        <v>26160.9</v>
      </c>
      <c r="N65" s="138">
        <f t="shared" si="15"/>
        <v>220488.19999999998</v>
      </c>
      <c r="O65" s="138"/>
      <c r="P65" s="138"/>
      <c r="Q65" s="138"/>
    </row>
    <row r="66" spans="1:17" ht="18.75" hidden="1" customHeight="1" x14ac:dyDescent="0.25">
      <c r="A66" s="142" t="s">
        <v>863</v>
      </c>
      <c r="B66" s="137">
        <v>4479.8</v>
      </c>
      <c r="C66" s="138">
        <v>76621.8</v>
      </c>
      <c r="D66" s="138">
        <f>E66-C66</f>
        <v>-72589.100000000006</v>
      </c>
      <c r="E66" s="139">
        <v>4032.7</v>
      </c>
      <c r="F66" s="138">
        <v>199104.8</v>
      </c>
      <c r="G66" s="138">
        <f>J66-F66</f>
        <v>-188625.59999999998</v>
      </c>
      <c r="H66" s="138">
        <f>127.4+447.1</f>
        <v>574.5</v>
      </c>
      <c r="I66" s="138">
        <f t="shared" si="17"/>
        <v>4607.2</v>
      </c>
      <c r="J66" s="138">
        <v>10479.200000000001</v>
      </c>
      <c r="K66" s="146"/>
      <c r="L66" s="138"/>
      <c r="M66" s="138">
        <v>167.4</v>
      </c>
      <c r="N66" s="138">
        <f t="shared" si="15"/>
        <v>10646.6</v>
      </c>
      <c r="O66" s="146"/>
      <c r="P66" s="146">
        <v>8183.5</v>
      </c>
      <c r="Q66" s="138">
        <f t="shared" si="16"/>
        <v>8183.5</v>
      </c>
    </row>
    <row r="67" spans="1:17" ht="31.5" hidden="1" x14ac:dyDescent="0.25">
      <c r="A67" s="142" t="s">
        <v>864</v>
      </c>
      <c r="B67" s="137">
        <f t="shared" si="6"/>
        <v>12109.5</v>
      </c>
      <c r="C67" s="138">
        <v>12109.5</v>
      </c>
      <c r="D67" s="138"/>
      <c r="E67" s="139">
        <f t="shared" si="1"/>
        <v>12109.5</v>
      </c>
      <c r="F67" s="138">
        <v>13496.1</v>
      </c>
      <c r="G67" s="138"/>
      <c r="H67" s="138"/>
      <c r="I67" s="138">
        <f t="shared" si="17"/>
        <v>12109.5</v>
      </c>
      <c r="J67" s="138">
        <v>13496.1</v>
      </c>
      <c r="K67" s="138">
        <v>13304.4</v>
      </c>
      <c r="L67" s="138"/>
      <c r="M67" s="138"/>
      <c r="N67" s="138">
        <f t="shared" si="15"/>
        <v>13496.1</v>
      </c>
      <c r="O67" s="138">
        <v>13304.4</v>
      </c>
      <c r="P67" s="138"/>
      <c r="Q67" s="138">
        <f t="shared" si="16"/>
        <v>13304.4</v>
      </c>
    </row>
    <row r="68" spans="1:17" ht="21.75" hidden="1" customHeight="1" x14ac:dyDescent="0.25">
      <c r="A68" s="142" t="s">
        <v>865</v>
      </c>
      <c r="B68" s="137">
        <f t="shared" si="6"/>
        <v>34501.5</v>
      </c>
      <c r="C68" s="138">
        <v>34501.5</v>
      </c>
      <c r="D68" s="138"/>
      <c r="E68" s="139">
        <f t="shared" si="1"/>
        <v>34501.5</v>
      </c>
      <c r="F68" s="138">
        <v>34501.5</v>
      </c>
      <c r="G68" s="138"/>
      <c r="H68" s="138"/>
      <c r="I68" s="138">
        <f t="shared" si="17"/>
        <v>34501.5</v>
      </c>
      <c r="J68" s="138">
        <v>34501.5</v>
      </c>
      <c r="K68" s="138">
        <v>38335</v>
      </c>
      <c r="L68" s="138"/>
      <c r="M68" s="138"/>
      <c r="N68" s="138">
        <f t="shared" si="15"/>
        <v>34501.5</v>
      </c>
      <c r="O68" s="138">
        <v>38335</v>
      </c>
      <c r="P68" s="138"/>
      <c r="Q68" s="138">
        <f t="shared" si="16"/>
        <v>38335</v>
      </c>
    </row>
    <row r="69" spans="1:17" ht="31.5" hidden="1" x14ac:dyDescent="0.25">
      <c r="A69" s="142" t="s">
        <v>866</v>
      </c>
      <c r="B69" s="137">
        <f t="shared" si="6"/>
        <v>70712.399999999994</v>
      </c>
      <c r="C69" s="138">
        <v>70712.399999999994</v>
      </c>
      <c r="D69" s="138"/>
      <c r="E69" s="139">
        <f t="shared" si="1"/>
        <v>70712.399999999994</v>
      </c>
      <c r="F69" s="138">
        <v>46889.9</v>
      </c>
      <c r="G69" s="138"/>
      <c r="H69" s="138"/>
      <c r="I69" s="138">
        <f t="shared" si="17"/>
        <v>70712.399999999994</v>
      </c>
      <c r="J69" s="138">
        <v>46889.9</v>
      </c>
      <c r="K69" s="138">
        <v>51425.599999999999</v>
      </c>
      <c r="L69" s="138"/>
      <c r="M69" s="138"/>
      <c r="N69" s="138">
        <f t="shared" si="15"/>
        <v>46889.9</v>
      </c>
      <c r="O69" s="138">
        <v>51425.599999999999</v>
      </c>
      <c r="P69" s="138"/>
      <c r="Q69" s="138">
        <f t="shared" si="16"/>
        <v>51425.599999999999</v>
      </c>
    </row>
    <row r="70" spans="1:17" hidden="1" x14ac:dyDescent="0.25">
      <c r="A70" s="142" t="s">
        <v>867</v>
      </c>
      <c r="B70" s="137">
        <f t="shared" si="6"/>
        <v>96000</v>
      </c>
      <c r="C70" s="138"/>
      <c r="D70" s="138"/>
      <c r="E70" s="139"/>
      <c r="F70" s="138"/>
      <c r="G70" s="138"/>
      <c r="H70" s="138">
        <v>96000</v>
      </c>
      <c r="I70" s="138">
        <f t="shared" si="17"/>
        <v>96000</v>
      </c>
      <c r="J70" s="138"/>
      <c r="K70" s="138"/>
      <c r="L70" s="138"/>
      <c r="M70" s="138">
        <v>112000</v>
      </c>
      <c r="N70" s="138">
        <f t="shared" si="15"/>
        <v>112000</v>
      </c>
      <c r="O70" s="138"/>
      <c r="P70" s="138">
        <v>42000</v>
      </c>
      <c r="Q70" s="138">
        <f t="shared" si="16"/>
        <v>42000</v>
      </c>
    </row>
    <row r="71" spans="1:17" ht="31.5" x14ac:dyDescent="0.25">
      <c r="A71" s="142" t="s">
        <v>743</v>
      </c>
      <c r="B71" s="137">
        <v>105</v>
      </c>
      <c r="C71" s="138"/>
      <c r="D71" s="138"/>
      <c r="E71" s="139"/>
      <c r="F71" s="138"/>
      <c r="G71" s="138"/>
      <c r="H71" s="138">
        <v>52.5</v>
      </c>
      <c r="I71" s="138">
        <v>105</v>
      </c>
      <c r="J71" s="138"/>
      <c r="K71" s="138"/>
      <c r="L71" s="138"/>
      <c r="M71" s="138"/>
      <c r="N71" s="138"/>
      <c r="O71" s="138"/>
      <c r="P71" s="138"/>
      <c r="Q71" s="138"/>
    </row>
    <row r="72" spans="1:17" x14ac:dyDescent="0.25">
      <c r="A72" s="142" t="s">
        <v>868</v>
      </c>
      <c r="B72" s="137">
        <v>245</v>
      </c>
      <c r="C72" s="138"/>
      <c r="D72" s="138"/>
      <c r="E72" s="139"/>
      <c r="F72" s="138"/>
      <c r="G72" s="138"/>
      <c r="H72" s="138"/>
      <c r="I72" s="138">
        <v>245</v>
      </c>
      <c r="J72" s="138"/>
      <c r="K72" s="138"/>
      <c r="L72" s="138"/>
      <c r="M72" s="138"/>
      <c r="N72" s="138"/>
      <c r="O72" s="138"/>
      <c r="P72" s="138"/>
      <c r="Q72" s="138"/>
    </row>
    <row r="73" spans="1:17" x14ac:dyDescent="0.25">
      <c r="A73" s="142" t="s">
        <v>667</v>
      </c>
      <c r="B73" s="137">
        <f>951.3+4971.95808</f>
        <v>5923.2580800000005</v>
      </c>
      <c r="C73" s="138"/>
      <c r="D73" s="138"/>
      <c r="E73" s="139"/>
      <c r="F73" s="138"/>
      <c r="G73" s="138"/>
      <c r="H73" s="138">
        <v>951.3</v>
      </c>
      <c r="I73" s="137">
        <f>951.3+4971.95808</f>
        <v>5923.2580800000005</v>
      </c>
      <c r="J73" s="138"/>
      <c r="K73" s="138"/>
      <c r="L73" s="138"/>
      <c r="M73" s="138"/>
      <c r="N73" s="138"/>
      <c r="O73" s="138"/>
      <c r="P73" s="138"/>
      <c r="Q73" s="138"/>
    </row>
    <row r="74" spans="1:17" hidden="1" x14ac:dyDescent="0.25">
      <c r="A74" s="142" t="s">
        <v>869</v>
      </c>
      <c r="B74" s="137">
        <f t="shared" si="6"/>
        <v>1295.4000000000001</v>
      </c>
      <c r="C74" s="138"/>
      <c r="D74" s="138"/>
      <c r="E74" s="139"/>
      <c r="F74" s="138"/>
      <c r="G74" s="138"/>
      <c r="H74" s="138">
        <v>1295.4000000000001</v>
      </c>
      <c r="I74" s="138">
        <f t="shared" si="17"/>
        <v>1295.4000000000001</v>
      </c>
      <c r="J74" s="138"/>
      <c r="K74" s="138"/>
      <c r="L74" s="138"/>
      <c r="M74" s="138"/>
      <c r="N74" s="138"/>
      <c r="O74" s="138"/>
      <c r="P74" s="138"/>
      <c r="Q74" s="138"/>
    </row>
    <row r="75" spans="1:17" ht="31.5" hidden="1" x14ac:dyDescent="0.25">
      <c r="A75" s="142" t="s">
        <v>870</v>
      </c>
      <c r="B75" s="137">
        <f t="shared" si="6"/>
        <v>34146.999989999997</v>
      </c>
      <c r="C75" s="138">
        <v>41138.199999999997</v>
      </c>
      <c r="D75" s="138">
        <f>(-26358.82725+26358.82725)</f>
        <v>0</v>
      </c>
      <c r="E75" s="139">
        <f t="shared" si="1"/>
        <v>41138.199999999997</v>
      </c>
      <c r="F75" s="138">
        <v>84233.5</v>
      </c>
      <c r="G75" s="138"/>
      <c r="H75" s="138">
        <f>133.8-0.00001-7125</f>
        <v>-6991.2000099999996</v>
      </c>
      <c r="I75" s="138">
        <f t="shared" si="17"/>
        <v>34146.999989999997</v>
      </c>
      <c r="J75" s="138">
        <v>84233.5</v>
      </c>
      <c r="K75" s="138">
        <v>80094.3</v>
      </c>
      <c r="L75" s="138"/>
      <c r="M75" s="138"/>
      <c r="N75" s="138">
        <f t="shared" si="15"/>
        <v>84233.5</v>
      </c>
      <c r="O75" s="138">
        <v>80094.3</v>
      </c>
      <c r="P75" s="138"/>
      <c r="Q75" s="138">
        <f t="shared" si="16"/>
        <v>80094.3</v>
      </c>
    </row>
    <row r="76" spans="1:17" ht="31.5" hidden="1" x14ac:dyDescent="0.25">
      <c r="A76" s="142" t="s">
        <v>871</v>
      </c>
      <c r="B76" s="137">
        <f t="shared" si="6"/>
        <v>546.1</v>
      </c>
      <c r="C76" s="143">
        <v>546.1</v>
      </c>
      <c r="D76" s="143"/>
      <c r="E76" s="139">
        <f t="shared" si="1"/>
        <v>546.1</v>
      </c>
      <c r="F76" s="146"/>
      <c r="G76" s="146"/>
      <c r="H76" s="146"/>
      <c r="I76" s="138">
        <f t="shared" si="17"/>
        <v>546.1</v>
      </c>
      <c r="J76" s="146"/>
      <c r="K76" s="143"/>
      <c r="L76" s="146"/>
      <c r="M76" s="146"/>
      <c r="N76" s="138">
        <f t="shared" si="15"/>
        <v>0</v>
      </c>
      <c r="O76" s="143"/>
      <c r="P76" s="143"/>
      <c r="Q76" s="138">
        <f t="shared" si="16"/>
        <v>0</v>
      </c>
    </row>
    <row r="77" spans="1:17" ht="19.5" customHeight="1" x14ac:dyDescent="0.25">
      <c r="A77" s="133" t="s">
        <v>872</v>
      </c>
      <c r="B77" s="134">
        <f>B38+B20+B16+B12</f>
        <v>2044972.72346</v>
      </c>
      <c r="C77" s="134">
        <f t="shared" ref="C77:Q77" si="18">C38+C20+C16+C12</f>
        <v>1961332.4999999995</v>
      </c>
      <c r="D77" s="134">
        <f t="shared" si="18"/>
        <v>-77713.572610000017</v>
      </c>
      <c r="E77" s="134">
        <f t="shared" si="18"/>
        <v>1946490.2273899994</v>
      </c>
      <c r="F77" s="134">
        <f t="shared" si="18"/>
        <v>1874857.5000000002</v>
      </c>
      <c r="G77" s="134">
        <f t="shared" si="18"/>
        <v>-178825.69999999995</v>
      </c>
      <c r="H77" s="134">
        <f t="shared" si="18"/>
        <v>216711.63999</v>
      </c>
      <c r="I77" s="134">
        <f t="shared" si="18"/>
        <v>2089498.9133799998</v>
      </c>
      <c r="J77" s="134">
        <f t="shared" si="18"/>
        <v>1879879.9000000001</v>
      </c>
      <c r="K77" s="134">
        <f t="shared" si="18"/>
        <v>1647192.8</v>
      </c>
      <c r="L77" s="134">
        <f t="shared" si="18"/>
        <v>4154.3999999999496</v>
      </c>
      <c r="M77" s="134">
        <f t="shared" si="18"/>
        <v>145343.00000000003</v>
      </c>
      <c r="N77" s="134">
        <f t="shared" si="18"/>
        <v>2025222.9000000001</v>
      </c>
      <c r="O77" s="134">
        <f t="shared" si="18"/>
        <v>1651347.3</v>
      </c>
      <c r="P77" s="134">
        <f t="shared" si="18"/>
        <v>96012.200000000012</v>
      </c>
      <c r="Q77" s="134">
        <f t="shared" si="18"/>
        <v>1747359.5000000002</v>
      </c>
    </row>
    <row r="78" spans="1:17" hidden="1" x14ac:dyDescent="0.25">
      <c r="A78" s="147" t="s">
        <v>873</v>
      </c>
      <c r="B78" s="148">
        <f>B77-B12</f>
        <v>1848093.5234600001</v>
      </c>
      <c r="C78" s="148">
        <f t="shared" ref="C78:I78" si="19">C77-C12</f>
        <v>1764453.2999999996</v>
      </c>
      <c r="D78" s="148">
        <f t="shared" si="19"/>
        <v>-77713.572610000017</v>
      </c>
      <c r="E78" s="148">
        <f t="shared" si="19"/>
        <v>1749611.0273899995</v>
      </c>
      <c r="F78" s="148">
        <f t="shared" si="19"/>
        <v>1740148.2000000002</v>
      </c>
      <c r="G78" s="148">
        <f t="shared" si="19"/>
        <v>-178825.69999999995</v>
      </c>
      <c r="H78" s="148">
        <f t="shared" si="19"/>
        <v>216711.63999</v>
      </c>
      <c r="I78" s="148">
        <f t="shared" si="19"/>
        <v>1892619.7133799999</v>
      </c>
      <c r="J78" s="149"/>
      <c r="K78" s="149">
        <f>K77-K12</f>
        <v>1502481.6</v>
      </c>
      <c r="L78" s="149"/>
      <c r="M78" s="150"/>
      <c r="N78" s="150"/>
      <c r="O78" s="150"/>
      <c r="P78" s="150"/>
      <c r="Q78" s="150"/>
    </row>
    <row r="79" spans="1:17" x14ac:dyDescent="0.25">
      <c r="A79" s="151"/>
      <c r="C79" s="153">
        <f>C77-C12</f>
        <v>1764453.2999999996</v>
      </c>
      <c r="D79" s="153">
        <f>D77-D12</f>
        <v>-77713.572610000017</v>
      </c>
      <c r="E79" s="154">
        <f>E77-E12</f>
        <v>1749611.0273899995</v>
      </c>
      <c r="F79" s="153">
        <f>F77-F12</f>
        <v>1740148.2000000002</v>
      </c>
      <c r="G79" s="153">
        <f>G77-G12</f>
        <v>-178825.69999999995</v>
      </c>
      <c r="H79" s="153"/>
      <c r="I79" s="153"/>
      <c r="J79" s="154">
        <f>J77-J12</f>
        <v>1745170.6</v>
      </c>
      <c r="K79" s="153">
        <f>K77-K12</f>
        <v>1502481.6</v>
      </c>
      <c r="L79" s="153">
        <f>L77-L12</f>
        <v>4154.3999999999496</v>
      </c>
      <c r="M79" s="153"/>
      <c r="N79" s="153"/>
      <c r="O79" s="154">
        <f>O77-O12</f>
        <v>1506636.1</v>
      </c>
      <c r="P79" s="154"/>
      <c r="Q79" s="154"/>
    </row>
    <row r="81" spans="1:17" hidden="1" x14ac:dyDescent="0.25">
      <c r="A81" s="151" t="s">
        <v>874</v>
      </c>
      <c r="B81" s="155">
        <f>B77-B12</f>
        <v>1848093.5234600001</v>
      </c>
      <c r="C81" s="155">
        <f t="shared" ref="C81:H81" si="20">C77-C12</f>
        <v>1764453.2999999996</v>
      </c>
      <c r="D81" s="155">
        <f t="shared" si="20"/>
        <v>-77713.572610000017</v>
      </c>
      <c r="E81" s="155">
        <f t="shared" si="20"/>
        <v>1749611.0273899995</v>
      </c>
      <c r="F81" s="155">
        <f t="shared" si="20"/>
        <v>1740148.2000000002</v>
      </c>
      <c r="G81" s="155">
        <f t="shared" si="20"/>
        <v>-178825.69999999995</v>
      </c>
      <c r="H81" s="155">
        <f t="shared" si="20"/>
        <v>216711.63999</v>
      </c>
      <c r="I81" s="155">
        <f>I77-I12</f>
        <v>1892619.7133799999</v>
      </c>
      <c r="J81" s="155">
        <f>J77+M77</f>
        <v>2025222.9000000001</v>
      </c>
      <c r="N81" s="155">
        <f>N77-N12</f>
        <v>1890513.6</v>
      </c>
      <c r="Q81" s="155">
        <f>Q77-Q12</f>
        <v>1602648.3000000003</v>
      </c>
    </row>
    <row r="82" spans="1:17" x14ac:dyDescent="0.25">
      <c r="E82" s="155">
        <f>E81-I12</f>
        <v>1552731.8273899995</v>
      </c>
      <c r="J82" s="155">
        <f>J81-N12</f>
        <v>1890513.6</v>
      </c>
      <c r="O82" s="155">
        <f>Q77-Q12</f>
        <v>1602648.3000000003</v>
      </c>
    </row>
    <row r="83" spans="1:17" x14ac:dyDescent="0.25">
      <c r="A83" s="156"/>
      <c r="E83" s="155">
        <f>E82-44526.2240699999</f>
        <v>1508205.6033199995</v>
      </c>
      <c r="I83" s="157"/>
    </row>
  </sheetData>
  <mergeCells count="6">
    <mergeCell ref="A6:Q6"/>
    <mergeCell ref="A7:Q7"/>
    <mergeCell ref="B9:I9"/>
    <mergeCell ref="N9:N10"/>
    <mergeCell ref="O9:Q10"/>
    <mergeCell ref="A9:A10"/>
  </mergeCells>
  <pageMargins left="0.98425196850393704" right="0.39370078740157483" top="0.39370078740157483" bottom="0.39370078740157483" header="0.31496062992125984" footer="0.31496062992125984"/>
  <pageSetup paperSize="9" scale="5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4</vt:i4>
      </vt:variant>
    </vt:vector>
  </HeadingPairs>
  <TitlesOfParts>
    <vt:vector size="9" baseType="lpstr">
      <vt:lpstr>Дх</vt:lpstr>
      <vt:lpstr>МП</vt:lpstr>
      <vt:lpstr>вед. </vt:lpstr>
      <vt:lpstr>источн</vt:lpstr>
      <vt:lpstr>госполномочия </vt:lpstr>
      <vt:lpstr>'вед. '!APPT</vt:lpstr>
      <vt:lpstr>'вед. '!SIGN</vt:lpstr>
      <vt:lpstr>'вед. '!Заголовки_для_печати</vt:lpstr>
      <vt:lpstr>МП!Заголовки_для_печати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Копанева Юлия Евгеньевна</dc:creator>
  <dc:description>POI HSSF rep:2.53.0.125</dc:description>
  <cp:lastModifiedBy>Сомова Наталья Александровна</cp:lastModifiedBy>
  <cp:lastPrinted>2022-06-29T08:04:05Z</cp:lastPrinted>
  <dcterms:created xsi:type="dcterms:W3CDTF">2021-09-22T04:47:41Z</dcterms:created>
  <dcterms:modified xsi:type="dcterms:W3CDTF">2022-06-29T08:04:27Z</dcterms:modified>
</cp:coreProperties>
</file>